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drawings/drawing2.xml" ContentType="application/vnd.openxmlformats-officedocument.drawing+xml"/>
  <Override PartName="/xl/customProperty5.bin" ContentType="application/vnd.openxmlformats-officedocument.spreadsheetml.customProperty"/>
  <Override PartName="/xl/drawings/drawing3.xml" ContentType="application/vnd.openxmlformats-officedocument.drawing+xml"/>
  <Override PartName="/xl/customProperty6.bin" ContentType="application/vnd.openxmlformats-officedocument.spreadsheetml.customProperty"/>
  <Override PartName="/xl/drawings/drawing4.xml" ContentType="application/vnd.openxmlformats-officedocument.drawing+xml"/>
  <Override PartName="/xl/customProperty7.bin" ContentType="application/vnd.openxmlformats-officedocument.spreadsheetml.customProperty"/>
  <Override PartName="/xl/drawings/drawing5.xml" ContentType="application/vnd.openxmlformats-officedocument.drawing+xml"/>
  <Override PartName="/xl/customProperty8.bin" ContentType="application/vnd.openxmlformats-officedocument.spreadsheetml.customProperty"/>
  <Override PartName="/xl/drawings/drawing6.xml" ContentType="application/vnd.openxmlformats-officedocument.drawing+xml"/>
  <Override PartName="/xl/drawings/drawing7.xml" ContentType="application/vnd.openxmlformats-officedocument.drawing+xml"/>
  <Override PartName="/xl/customProperty9.bin" ContentType="application/vnd.openxmlformats-officedocument.spreadsheetml.customProperty"/>
  <Override PartName="/xl/drawings/drawing8.xml" ContentType="application/vnd.openxmlformats-officedocument.drawing+xml"/>
  <Override PartName="/xl/customProperty10.bin" ContentType="application/vnd.openxmlformats-officedocument.spreadsheetml.customProperty"/>
  <Override PartName="/xl/drawings/drawing9.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0.xml" ContentType="application/vnd.openxmlformats-officedocument.drawing+xml"/>
  <Override PartName="/xl/customProperty14.bin" ContentType="application/vnd.openxmlformats-officedocument.spreadsheetml.customProperty"/>
  <Override PartName="/xl/drawings/drawing11.xml" ContentType="application/vnd.openxmlformats-officedocument.drawing+xml"/>
  <Override PartName="/xl/customProperty15.bin" ContentType="application/vnd.openxmlformats-officedocument.spreadsheetml.customProperty"/>
  <Override PartName="/xl/drawings/drawing1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13.xml" ContentType="application/vnd.openxmlformats-officedocument.drawing+xml"/>
  <Override PartName="/xl/charts/chart3.xml" ContentType="application/vnd.openxmlformats-officedocument.drawingml.chart+xml"/>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drawings/drawing14.xml" ContentType="application/vnd.openxmlformats-officedocument.drawing+xml"/>
  <Override PartName="/xl/charts/chart4.xml" ContentType="application/vnd.openxmlformats-officedocument.drawingml.chart+xml"/>
  <Override PartName="/xl/theme/themeOverride1.xml" ContentType="application/vnd.openxmlformats-officedocument.themeOverride+xml"/>
  <Override PartName="/xl/charts/chart5.xml" ContentType="application/vnd.openxmlformats-officedocument.drawingml.chart+xml"/>
  <Override PartName="/xl/theme/themeOverride2.xml" ContentType="application/vnd.openxmlformats-officedocument.themeOverride+xml"/>
  <Override PartName="/xl/charts/chart6.xml" ContentType="application/vnd.openxmlformats-officedocument.drawingml.chart+xml"/>
  <Override PartName="/xl/theme/themeOverride3.xml" ContentType="application/vnd.openxmlformats-officedocument.themeOverride+xml"/>
  <Override PartName="/xl/drawings/drawing15.xml" ContentType="application/vnd.openxmlformats-officedocument.drawingml.chartshapes+xml"/>
  <Override PartName="/xl/customProperty31.bin" ContentType="application/vnd.openxmlformats-officedocument.spreadsheetml.customProperty"/>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ustomProperty32.bin" ContentType="application/vnd.openxmlformats-officedocument.spreadsheetml.customProperty"/>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showInkAnnotation="0" updateLinks="never" codeName="ThisWorkbook"/>
  <mc:AlternateContent xmlns:mc="http://schemas.openxmlformats.org/markup-compatibility/2006">
    <mc:Choice Requires="x15">
      <x15ac:absPath xmlns:x15ac="http://schemas.microsoft.com/office/spreadsheetml/2010/11/ac" url="C:\Users\n301800\Desktop\"/>
    </mc:Choice>
  </mc:AlternateContent>
  <xr:revisionPtr revIDLastSave="0" documentId="13_ncr:1_{AC760B22-D3E4-486E-97C7-495B3677C96F}" xr6:coauthVersionLast="46" xr6:coauthVersionMax="46" xr10:uidLastSave="{00000000-0000-0000-0000-000000000000}"/>
  <bookViews>
    <workbookView xWindow="-108" yWindow="-108" windowWidth="23256" windowHeight="12576" tabRatio="771" xr2:uid="{00000000-000D-0000-FFFF-FFFF00000000}"/>
  </bookViews>
  <sheets>
    <sheet name="Factbook Q3 2021" sheetId="2" r:id="rId1"/>
    <sheet name="Contents " sheetId="827" r:id="rId2"/>
    <sheet name="Nordea overview" sheetId="6" r:id="rId3"/>
    <sheet name="Financials start" sheetId="7" r:id="rId4"/>
    <sheet name="Key financial figures      " sheetId="1160" r:id="rId5"/>
    <sheet name="Key financial figures 2" sheetId="1161" r:id="rId6"/>
    <sheet name="NII - bridge   " sheetId="1147" r:id="rId7"/>
    <sheet name="NCI, Expenses, Loan losses  " sheetId="1175" r:id="rId8"/>
    <sheet name="Net loan losses    " sheetId="1176" r:id="rId9"/>
    <sheet name="PeB" sheetId="698" r:id="rId10"/>
    <sheet name="PeB Total" sheetId="1162" r:id="rId11"/>
    <sheet name="PeB Spec" sheetId="1163" r:id="rId12"/>
    <sheet name="BB  Start  " sheetId="719" r:id="rId13"/>
    <sheet name="BB Total" sheetId="1164" r:id="rId14"/>
    <sheet name="BB Spec" sheetId="1165" r:id="rId15"/>
    <sheet name="Nordea Finance " sheetId="1166" r:id="rId16"/>
    <sheet name="LCI" sheetId="720" r:id="rId17"/>
    <sheet name="LC&amp;I Total " sheetId="1167" r:id="rId18"/>
    <sheet name="A&amp;WM " sheetId="721" r:id="rId19"/>
    <sheet name="A&amp;WM Total" sheetId="1168" r:id="rId20"/>
    <sheet name="AM " sheetId="1169" r:id="rId21"/>
    <sheet name="PB Spec " sheetId="1170" r:id="rId22"/>
    <sheet name="Life &amp; Pension - 1" sheetId="1171" r:id="rId23"/>
    <sheet name="Life &amp; Pension - 2" sheetId="1172" r:id="rId24"/>
    <sheet name="AuM " sheetId="1173" r:id="rId25"/>
    <sheet name="GF" sheetId="980" r:id="rId26"/>
    <sheet name="Group functions" sheetId="1174" r:id="rId27"/>
    <sheet name="Risk, liquidity, capital " sheetId="323" r:id="rId28"/>
    <sheet name="Lending by segment" sheetId="1151" r:id="rId29"/>
    <sheet name="Lending by country, industry " sheetId="1152" r:id="rId30"/>
    <sheet name="Lending by industry " sheetId="1153" r:id="rId31"/>
    <sheet name="Credit portfolio by BA Q3" sheetId="1154" r:id="rId32"/>
    <sheet name="Credit portfolio by BA Q2 " sheetId="1155" r:id="rId33"/>
    <sheet name="Shipping offshore oil services" sheetId="1156" r:id="rId34"/>
    <sheet name="Impaired loans" sheetId="1157" r:id="rId35"/>
    <sheet name="Loan losses, impaired, past due" sheetId="1158" r:id="rId36"/>
    <sheet name="Loans and impairment" sheetId="1078" r:id="rId37"/>
    <sheet name="Rating, Market risk" sheetId="435" r:id="rId38"/>
    <sheet name=" LTV  " sheetId="1030" r:id="rId39"/>
    <sheet name="Own funds &amp; Ratios" sheetId="1177" r:id="rId40"/>
    <sheet name="REA &amp; Risk weights" sheetId="1178" r:id="rId41"/>
    <sheet name="Requirement" sheetId="1179" r:id="rId42"/>
    <sheet name="Market risk" sheetId="1180" r:id="rId43"/>
    <sheet name="Own funds" sheetId="1181" r:id="rId44"/>
    <sheet name="IRB" sheetId="1182" r:id="rId45"/>
    <sheet name="REA - legal" sheetId="1183" r:id="rId46"/>
    <sheet name="Bank" sheetId="1184" r:id="rId47"/>
    <sheet name="Bank2" sheetId="1185" r:id="rId48"/>
    <sheet name="Bank3" sheetId="1186" r:id="rId49"/>
    <sheet name="Bank4" sheetId="1187" r:id="rId50"/>
    <sheet name="Bank5" sheetId="1188" r:id="rId51"/>
    <sheet name="Funding " sheetId="1150" r:id="rId52"/>
    <sheet name="Liquidity  " sheetId="1159" r:id="rId53"/>
    <sheet name="Macro start" sheetId="64" r:id="rId54"/>
    <sheet name="Info - Macroeconomic data   " sheetId="1146" r:id="rId55"/>
    <sheet name="Contacts and financial calendar" sheetId="68" r:id="rId56"/>
  </sheets>
  <externalReferences>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s>
  <definedNames>
    <definedName name="___EUR2003" localSheetId="38">'[1]Calculated forecast'!$O$2</definedName>
    <definedName name="___EUR2003" localSheetId="51">'[1]Calculated forecast'!$O$2</definedName>
    <definedName name="___EUR2003" localSheetId="54">'[2]Calculated forecast'!$O$2</definedName>
    <definedName name="___EUR2003" localSheetId="52">'[3]Calculated forecast'!$O$2</definedName>
    <definedName name="___EUR2003" localSheetId="7">'[4]Calculated forecast'!$O$2</definedName>
    <definedName name="___EUR2003" localSheetId="8">'[4]Calculated forecast'!$O$2</definedName>
    <definedName name="___EUR2003" localSheetId="6">'[4]Calculated forecast'!$O$2</definedName>
    <definedName name="___EUR2003">'[5]Calculated forecast'!$O$2</definedName>
    <definedName name="__EUR2003" localSheetId="38">'[1]Calculated forecast'!$O$2</definedName>
    <definedName name="__EUR2003" localSheetId="51">'[1]Calculated forecast'!$O$2</definedName>
    <definedName name="__EUR2003" localSheetId="54">'[2]Calculated forecast'!$O$2</definedName>
    <definedName name="__EUR2003" localSheetId="52">'[3]Calculated forecast'!$O$2</definedName>
    <definedName name="__EUR2003" localSheetId="7">'[4]Calculated forecast'!$O$2</definedName>
    <definedName name="__EUR2003" localSheetId="8">'[4]Calculated forecast'!$O$2</definedName>
    <definedName name="__EUR2003" localSheetId="6">'[4]Calculated forecast'!$O$2</definedName>
    <definedName name="__EUR2003">'[5]Calculated forecast'!$O$2</definedName>
    <definedName name="__inv1" localSheetId="38">#REF!</definedName>
    <definedName name="__inv1" localSheetId="18">#REF!</definedName>
    <definedName name="__inv1" localSheetId="12">#REF!</definedName>
    <definedName name="__inv1" localSheetId="32">#REF!</definedName>
    <definedName name="__inv1" localSheetId="31">#REF!</definedName>
    <definedName name="__inv1" localSheetId="51">#REF!</definedName>
    <definedName name="__inv1" localSheetId="54">#REF!</definedName>
    <definedName name="__inv1" localSheetId="4">#REF!</definedName>
    <definedName name="__inv1" localSheetId="16">#REF!</definedName>
    <definedName name="__inv1" localSheetId="52">#REF!</definedName>
    <definedName name="__inv1" localSheetId="7">#REF!</definedName>
    <definedName name="__inv1" localSheetId="8">#REF!</definedName>
    <definedName name="__inv1" localSheetId="6">#REF!</definedName>
    <definedName name="__inv1" localSheetId="9">#REF!</definedName>
    <definedName name="__inv1">#REF!</definedName>
    <definedName name="__Key1" localSheetId="38">#REF!</definedName>
    <definedName name="__Key1" localSheetId="18">#REF!</definedName>
    <definedName name="__Key1" localSheetId="12">#REF!</definedName>
    <definedName name="__Key1" localSheetId="32">#REF!</definedName>
    <definedName name="__Key1" localSheetId="31">#REF!</definedName>
    <definedName name="__Key1" localSheetId="51">#REF!</definedName>
    <definedName name="__Key1" localSheetId="54">#REF!</definedName>
    <definedName name="__Key1" localSheetId="4">#REF!</definedName>
    <definedName name="__Key1" localSheetId="16">#REF!</definedName>
    <definedName name="__Key1" localSheetId="52">#REF!</definedName>
    <definedName name="__Key1" localSheetId="7">#REF!</definedName>
    <definedName name="__Key1" localSheetId="8">#REF!</definedName>
    <definedName name="__Key1" localSheetId="6">#REF!</definedName>
    <definedName name="__Key1" localSheetId="9">#REF!</definedName>
    <definedName name="__Key1">#REF!</definedName>
    <definedName name="__key2" localSheetId="38">#REF!</definedName>
    <definedName name="__key2" localSheetId="18">#REF!</definedName>
    <definedName name="__key2" localSheetId="12">#REF!</definedName>
    <definedName name="__key2" localSheetId="32">#REF!</definedName>
    <definedName name="__key2" localSheetId="31">#REF!</definedName>
    <definedName name="__key2" localSheetId="51">#REF!</definedName>
    <definedName name="__key2" localSheetId="54">#REF!</definedName>
    <definedName name="__key2" localSheetId="4">#REF!</definedName>
    <definedName name="__key2" localSheetId="16">#REF!</definedName>
    <definedName name="__key2" localSheetId="52">#REF!</definedName>
    <definedName name="__key2" localSheetId="7">#REF!</definedName>
    <definedName name="__key2" localSheetId="8">#REF!</definedName>
    <definedName name="__key2" localSheetId="6">#REF!</definedName>
    <definedName name="__key2" localSheetId="9">#REF!</definedName>
    <definedName name="__key2">#REF!</definedName>
    <definedName name="_AMO_UniqueIdentifier" hidden="1">"'965a6ed6-3ee4-4d00-96d5-1559ea48fc0d'"</definedName>
    <definedName name="_aum2" localSheetId="38">#REF!</definedName>
    <definedName name="_aum2" localSheetId="18">#REF!</definedName>
    <definedName name="_aum2" localSheetId="12">#REF!</definedName>
    <definedName name="_aum2" localSheetId="32">#REF!</definedName>
    <definedName name="_aum2" localSheetId="31">#REF!</definedName>
    <definedName name="_aum2" localSheetId="51">#REF!</definedName>
    <definedName name="_aum2" localSheetId="54">#REF!</definedName>
    <definedName name="_aum2" localSheetId="4">#REF!</definedName>
    <definedName name="_aum2" localSheetId="16">#REF!</definedName>
    <definedName name="_aum2" localSheetId="52">#REF!</definedName>
    <definedName name="_aum2" localSheetId="7">#REF!</definedName>
    <definedName name="_aum2" localSheetId="8">#REF!</definedName>
    <definedName name="_aum2" localSheetId="6">#REF!</definedName>
    <definedName name="_aum2" localSheetId="9">#REF!</definedName>
    <definedName name="_aum2">#REF!</definedName>
    <definedName name="_EUR2003" localSheetId="38">'[1]Calculated forecast'!$O$2</definedName>
    <definedName name="_EUR2003" localSheetId="51">'[1]Calculated forecast'!$O$2</definedName>
    <definedName name="_EUR2003" localSheetId="54">'[2]Calculated forecast'!$O$2</definedName>
    <definedName name="_EUR2003" localSheetId="52">'[3]Calculated forecast'!$O$2</definedName>
    <definedName name="_EUR2003" localSheetId="7">'[4]Calculated forecast'!$O$2</definedName>
    <definedName name="_EUR2003" localSheetId="8">'[4]Calculated forecast'!$O$2</definedName>
    <definedName name="_EUR2003" localSheetId="6">'[4]Calculated forecast'!$O$2</definedName>
    <definedName name="_EUR2003">'[5]Calculated forecast'!$O$2</definedName>
    <definedName name="_xlnm._FilterDatabase" localSheetId="29" hidden="1">'Lending by country, industry '!$A$3:$W$3</definedName>
    <definedName name="_xlnm._FilterDatabase" localSheetId="30" hidden="1">'Lending by industry '!$A$3:$Y$3</definedName>
    <definedName name="_inv1" localSheetId="38">#REF!</definedName>
    <definedName name="_inv1" localSheetId="18">#REF!</definedName>
    <definedName name="_inv1" localSheetId="12">#REF!</definedName>
    <definedName name="_inv1" localSheetId="32">#REF!</definedName>
    <definedName name="_inv1" localSheetId="31">#REF!</definedName>
    <definedName name="_inv1" localSheetId="51">#REF!</definedName>
    <definedName name="_inv1" localSheetId="54">#REF!</definedName>
    <definedName name="_inv1" localSheetId="4">#REF!</definedName>
    <definedName name="_inv1" localSheetId="16">#REF!</definedName>
    <definedName name="_inv1" localSheetId="52">#REF!</definedName>
    <definedName name="_inv1" localSheetId="7">#REF!</definedName>
    <definedName name="_inv1" localSheetId="8">#REF!</definedName>
    <definedName name="_inv1" localSheetId="6">#REF!</definedName>
    <definedName name="_inv1" localSheetId="9">#REF!</definedName>
    <definedName name="_inv1">#REF!</definedName>
    <definedName name="_Key1" localSheetId="38">#REF!</definedName>
    <definedName name="_Key1" localSheetId="18">#REF!</definedName>
    <definedName name="_Key1" localSheetId="12">#REF!</definedName>
    <definedName name="_Key1" localSheetId="32">#REF!</definedName>
    <definedName name="_Key1" localSheetId="31">#REF!</definedName>
    <definedName name="_Key1" localSheetId="51">#REF!</definedName>
    <definedName name="_Key1" localSheetId="54">#REF!</definedName>
    <definedName name="_Key1" localSheetId="4">#REF!</definedName>
    <definedName name="_Key1" localSheetId="16">#REF!</definedName>
    <definedName name="_Key1" localSheetId="52">#REF!</definedName>
    <definedName name="_Key1" localSheetId="7">#REF!</definedName>
    <definedName name="_Key1" localSheetId="8">#REF!</definedName>
    <definedName name="_Key1" localSheetId="6">#REF!</definedName>
    <definedName name="_Key1" localSheetId="9">#REF!</definedName>
    <definedName name="_Key1">#REF!</definedName>
    <definedName name="_key2" localSheetId="38">#REF!</definedName>
    <definedName name="_key2" localSheetId="18">#REF!</definedName>
    <definedName name="_key2" localSheetId="12">#REF!</definedName>
    <definedName name="_key2" localSheetId="32">#REF!</definedName>
    <definedName name="_key2" localSheetId="31">#REF!</definedName>
    <definedName name="_key2" localSheetId="51">#REF!</definedName>
    <definedName name="_key2" localSheetId="54">#REF!</definedName>
    <definedName name="_key2" localSheetId="4">#REF!</definedName>
    <definedName name="_key2" localSheetId="16">#REF!</definedName>
    <definedName name="_key2" localSheetId="52">#REF!</definedName>
    <definedName name="_key2" localSheetId="7">#REF!</definedName>
    <definedName name="_key2" localSheetId="8">#REF!</definedName>
    <definedName name="_key2" localSheetId="6">#REF!</definedName>
    <definedName name="_key2" localSheetId="9">#REF!</definedName>
    <definedName name="_key2">#REF!</definedName>
    <definedName name="_MM1" localSheetId="38">[6]XXX!$C$38</definedName>
    <definedName name="_MM1" localSheetId="51">[6]XXX!$C$38</definedName>
    <definedName name="_MM1" localSheetId="54">[7]XXX!$C$38</definedName>
    <definedName name="_MM1" localSheetId="52">[8]XXX!$C$38</definedName>
    <definedName name="_MM1" localSheetId="7">[9]XXX!$C$38</definedName>
    <definedName name="_MM1" localSheetId="8">[9]XXX!$C$38</definedName>
    <definedName name="_MM1" localSheetId="6">[9]XXX!$C$38</definedName>
    <definedName name="_MM1">[10]XXX!$C$38</definedName>
    <definedName name="_Order1" hidden="1">255</definedName>
    <definedName name="_Order2" hidden="1">255</definedName>
    <definedName name="_Sort" localSheetId="38" hidden="1">'[11]Work Sheet'!#REF!</definedName>
    <definedName name="_Sort" localSheetId="46" hidden="1">'[11]Work Sheet'!#REF!</definedName>
    <definedName name="_Sort" localSheetId="47" hidden="1">'[11]Work Sheet'!#REF!</definedName>
    <definedName name="_Sort" localSheetId="48" hidden="1">'[11]Work Sheet'!#REF!</definedName>
    <definedName name="_Sort" localSheetId="49" hidden="1">'[11]Work Sheet'!#REF!</definedName>
    <definedName name="_Sort" localSheetId="50" hidden="1">'[11]Work Sheet'!#REF!</definedName>
    <definedName name="_Sort" localSheetId="32" hidden="1">'[11]Work Sheet'!#REF!</definedName>
    <definedName name="_Sort" localSheetId="31" hidden="1">'[11]Work Sheet'!#REF!</definedName>
    <definedName name="_Sort" localSheetId="51" hidden="1">'[11]Work Sheet'!#REF!</definedName>
    <definedName name="_Sort" localSheetId="54" hidden="1">'[11]Work Sheet'!#REF!</definedName>
    <definedName name="_Sort" localSheetId="44" hidden="1">'[11]Work Sheet'!#REF!</definedName>
    <definedName name="_Sort" localSheetId="4" hidden="1">'[11]Work Sheet'!#REF!</definedName>
    <definedName name="_Sort" localSheetId="30" hidden="1">'[11]Work Sheet'!#REF!</definedName>
    <definedName name="_Sort" localSheetId="52" hidden="1">'[11]Work Sheet'!#REF!</definedName>
    <definedName name="_Sort" localSheetId="42" hidden="1">'[11]Work Sheet'!#REF!</definedName>
    <definedName name="_Sort" localSheetId="7" hidden="1">'[11]Work Sheet'!#REF!</definedName>
    <definedName name="_Sort" localSheetId="8" hidden="1">'[11]Work Sheet'!#REF!</definedName>
    <definedName name="_Sort" localSheetId="6" hidden="1">'[11]Work Sheet'!#REF!</definedName>
    <definedName name="_Sort" localSheetId="43" hidden="1">'[11]Work Sheet'!#REF!</definedName>
    <definedName name="_Sort" localSheetId="39" hidden="1">'[11]Work Sheet'!#REF!</definedName>
    <definedName name="_Sort" localSheetId="45" hidden="1">'[11]Work Sheet'!#REF!</definedName>
    <definedName name="_Sort" localSheetId="40" hidden="1">'[11]Work Sheet'!#REF!</definedName>
    <definedName name="_Sort" localSheetId="41" hidden="1">'[11]Work Sheet'!#REF!</definedName>
    <definedName name="_Sort" hidden="1">'[11]Work Sheet'!#REF!</definedName>
    <definedName name="_YY1" localSheetId="38">[6]XXX!$C$36</definedName>
    <definedName name="_YY1" localSheetId="51">[6]XXX!$C$36</definedName>
    <definedName name="_YY1" localSheetId="54">[7]XXX!$C$36</definedName>
    <definedName name="_YY1" localSheetId="52">[8]XXX!$C$36</definedName>
    <definedName name="_YY1" localSheetId="7">[9]XXX!$C$36</definedName>
    <definedName name="_YY1" localSheetId="8">[9]XXX!$C$36</definedName>
    <definedName name="_YY1" localSheetId="6">[9]XXX!$C$36</definedName>
    <definedName name="_YY1">[10]XXX!$C$36</definedName>
    <definedName name="A" localSheetId="38">#REF!</definedName>
    <definedName name="A" localSheetId="18">#REF!</definedName>
    <definedName name="A" localSheetId="12">#REF!</definedName>
    <definedName name="A" localSheetId="32">#REF!</definedName>
    <definedName name="A" localSheetId="31">#REF!</definedName>
    <definedName name="A" localSheetId="51">#REF!</definedName>
    <definedName name="A" localSheetId="54">#REF!</definedName>
    <definedName name="A" localSheetId="4">#REF!</definedName>
    <definedName name="A" localSheetId="16">#REF!</definedName>
    <definedName name="A" localSheetId="52">#REF!</definedName>
    <definedName name="A" localSheetId="7">#REF!</definedName>
    <definedName name="A" localSheetId="8">#REF!</definedName>
    <definedName name="A" localSheetId="6">#REF!</definedName>
    <definedName name="A" localSheetId="9">#REF!</definedName>
    <definedName name="A">#REF!</definedName>
    <definedName name="abc" localSheetId="18">#REF!</definedName>
    <definedName name="abc" localSheetId="12">#REF!</definedName>
    <definedName name="abc" localSheetId="51">#REF!</definedName>
    <definedName name="abc" localSheetId="54">#REF!</definedName>
    <definedName name="abc" localSheetId="4">#REF!</definedName>
    <definedName name="abc" localSheetId="16">#REF!</definedName>
    <definedName name="abc" localSheetId="52">#REF!</definedName>
    <definedName name="abc" localSheetId="7">#REF!</definedName>
    <definedName name="abc" localSheetId="8">#REF!</definedName>
    <definedName name="abc" localSheetId="6">#REF!</definedName>
    <definedName name="abc" localSheetId="9">#REF!</definedName>
    <definedName name="abc">#REF!</definedName>
    <definedName name="Afr" localSheetId="38">#REF!</definedName>
    <definedName name="Afr" localSheetId="18">#REF!</definedName>
    <definedName name="Afr" localSheetId="12">#REF!</definedName>
    <definedName name="Afr" localSheetId="32">#REF!</definedName>
    <definedName name="Afr" localSheetId="31">#REF!</definedName>
    <definedName name="Afr" localSheetId="51">#REF!</definedName>
    <definedName name="Afr" localSheetId="54">#REF!</definedName>
    <definedName name="Afr" localSheetId="4">#REF!</definedName>
    <definedName name="Afr" localSheetId="16">#REF!</definedName>
    <definedName name="Afr" localSheetId="52">#REF!</definedName>
    <definedName name="Afr" localSheetId="7">#REF!</definedName>
    <definedName name="Afr" localSheetId="8">#REF!</definedName>
    <definedName name="Afr" localSheetId="6">#REF!</definedName>
    <definedName name="Afr" localSheetId="9">#REF!</definedName>
    <definedName name="Afr">#REF!</definedName>
    <definedName name="AMKeyFig" localSheetId="38">#REF!</definedName>
    <definedName name="AMKeyFig" localSheetId="18">#REF!</definedName>
    <definedName name="AMKeyFig" localSheetId="12">#REF!</definedName>
    <definedName name="AMKeyFig" localSheetId="32">#REF!</definedName>
    <definedName name="AMKeyFig" localSheetId="31">#REF!</definedName>
    <definedName name="AMKeyFig" localSheetId="51">#REF!</definedName>
    <definedName name="AMKeyFig" localSheetId="54">#REF!</definedName>
    <definedName name="AMKeyFig" localSheetId="4">#REF!</definedName>
    <definedName name="AMKeyFig" localSheetId="16">#REF!</definedName>
    <definedName name="AMKeyFig" localSheetId="52">#REF!</definedName>
    <definedName name="AMKeyFig" localSheetId="7">#REF!</definedName>
    <definedName name="AMKeyFig" localSheetId="8">#REF!</definedName>
    <definedName name="AMKeyFig" localSheetId="6">#REF!</definedName>
    <definedName name="AMKeyFig" localSheetId="9">#REF!</definedName>
    <definedName name="AMKeyFig">#REF!</definedName>
    <definedName name="AMKeyFigLife" localSheetId="38">#REF!</definedName>
    <definedName name="AMKeyFigLife" localSheetId="18">#REF!</definedName>
    <definedName name="AMKeyFigLife" localSheetId="12">#REF!</definedName>
    <definedName name="AMKeyFigLife" localSheetId="32">#REF!</definedName>
    <definedName name="AMKeyFigLife" localSheetId="31">#REF!</definedName>
    <definedName name="AMKeyFigLife" localSheetId="51">#REF!</definedName>
    <definedName name="AMKeyFigLife" localSheetId="54">#REF!</definedName>
    <definedName name="AMKeyFigLife" localSheetId="4">#REF!</definedName>
    <definedName name="AMKeyFigLife" localSheetId="16">#REF!</definedName>
    <definedName name="AMKeyFigLife" localSheetId="52">#REF!</definedName>
    <definedName name="AMKeyFigLife" localSheetId="7">#REF!</definedName>
    <definedName name="AMKeyFigLife" localSheetId="8">#REF!</definedName>
    <definedName name="AMKeyFigLife" localSheetId="6">#REF!</definedName>
    <definedName name="AMKeyFigLife" localSheetId="9">#REF!</definedName>
    <definedName name="AMKeyFigLife">#REF!</definedName>
    <definedName name="AMVolume" localSheetId="38">#REF!</definedName>
    <definedName name="AMVolume" localSheetId="18">#REF!</definedName>
    <definedName name="AMVolume" localSheetId="12">#REF!</definedName>
    <definedName name="AMVolume" localSheetId="32">#REF!</definedName>
    <definedName name="AMVolume" localSheetId="31">#REF!</definedName>
    <definedName name="AMVolume" localSheetId="51">#REF!</definedName>
    <definedName name="AMVolume" localSheetId="54">#REF!</definedName>
    <definedName name="AMVolume" localSheetId="4">#REF!</definedName>
    <definedName name="AMVolume" localSheetId="16">#REF!</definedName>
    <definedName name="AMVolume" localSheetId="52">#REF!</definedName>
    <definedName name="AMVolume" localSheetId="7">#REF!</definedName>
    <definedName name="AMVolume" localSheetId="8">#REF!</definedName>
    <definedName name="AMVolume" localSheetId="6">#REF!</definedName>
    <definedName name="AMVolume" localSheetId="9">#REF!</definedName>
    <definedName name="AMVolume">#REF!</definedName>
    <definedName name="as" localSheetId="38" hidden="1">{"5 * utfall + budget",#N/A,FALSE,"T-0298";"5 * bolag",#N/A,FALSE,"T-0298";"Unibank, utfall alla",#N/A,FALSE,"T-0298";#N/A,#N/A,FALSE,"Koncernskulder";#N/A,#N/A,FALSE,"Koncernfakturering"}</definedName>
    <definedName name="as" localSheetId="18" hidden="1">{"5 * utfall + budget",#N/A,FALSE,"T-0298";"5 * bolag",#N/A,FALSE,"T-0298";"Unibank, utfall alla",#N/A,FALSE,"T-0298";#N/A,#N/A,FALSE,"Koncernskulder";#N/A,#N/A,FALSE,"Koncernfakturering"}</definedName>
    <definedName name="as" localSheetId="46" hidden="1">{"5 * utfall + budget",#N/A,FALSE,"T-0298";"5 * bolag",#N/A,FALSE,"T-0298";"Unibank, utfall alla",#N/A,FALSE,"T-0298";#N/A,#N/A,FALSE,"Koncernskulder";#N/A,#N/A,FALSE,"Koncernfakturering"}</definedName>
    <definedName name="as" localSheetId="47" hidden="1">{"5 * utfall + budget",#N/A,FALSE,"T-0298";"5 * bolag",#N/A,FALSE,"T-0298";"Unibank, utfall alla",#N/A,FALSE,"T-0298";#N/A,#N/A,FALSE,"Koncernskulder";#N/A,#N/A,FALSE,"Koncernfakturering"}</definedName>
    <definedName name="as" localSheetId="48" hidden="1">{"5 * utfall + budget",#N/A,FALSE,"T-0298";"5 * bolag",#N/A,FALSE,"T-0298";"Unibank, utfall alla",#N/A,FALSE,"T-0298";#N/A,#N/A,FALSE,"Koncernskulder";#N/A,#N/A,FALSE,"Koncernfakturering"}</definedName>
    <definedName name="as" localSheetId="49" hidden="1">{"5 * utfall + budget",#N/A,FALSE,"T-0298";"5 * bolag",#N/A,FALSE,"T-0298";"Unibank, utfall alla",#N/A,FALSE,"T-0298";#N/A,#N/A,FALSE,"Koncernskulder";#N/A,#N/A,FALSE,"Koncernfakturering"}</definedName>
    <definedName name="as" localSheetId="50" hidden="1">{"5 * utfall + budget",#N/A,FALSE,"T-0298";"5 * bolag",#N/A,FALSE,"T-0298";"Unibank, utfall alla",#N/A,FALSE,"T-0298";#N/A,#N/A,FALSE,"Koncernskulder";#N/A,#N/A,FALSE,"Koncernfakturering"}</definedName>
    <definedName name="as" localSheetId="12" hidden="1">{"5 * utfall + budget",#N/A,FALSE,"T-0298";"5 * bolag",#N/A,FALSE,"T-0298";"Unibank, utfall alla",#N/A,FALSE,"T-0298";#N/A,#N/A,FALSE,"Koncernskulder";#N/A,#N/A,FALSE,"Koncernfakturering"}</definedName>
    <definedName name="as" localSheetId="1" hidden="1">{"5 * utfall + budget",#N/A,FALSE,"T-0298";"5 * bolag",#N/A,FALSE,"T-0298";"Unibank, utfall alla",#N/A,FALSE,"T-0298";#N/A,#N/A,FALSE,"Koncernskulder";#N/A,#N/A,FALSE,"Koncernfakturering"}</definedName>
    <definedName name="as" localSheetId="32" hidden="1">{"5 * utfall + budget",#N/A,FALSE,"T-0298";"5 * bolag",#N/A,FALSE,"T-0298";"Unibank, utfall alla",#N/A,FALSE,"T-0298";#N/A,#N/A,FALSE,"Koncernskulder";#N/A,#N/A,FALSE,"Koncernfakturering"}</definedName>
    <definedName name="as" localSheetId="31" hidden="1">{"5 * utfall + budget",#N/A,FALSE,"T-0298";"5 * bolag",#N/A,FALSE,"T-0298";"Unibank, utfall alla",#N/A,FALSE,"T-0298";#N/A,#N/A,FALSE,"Koncernskulder";#N/A,#N/A,FALSE,"Koncernfakturering"}</definedName>
    <definedName name="as" localSheetId="51" hidden="1">{"5 * utfall + budget",#N/A,FALSE,"T-0298";"5 * bolag",#N/A,FALSE,"T-0298";"Unibank, utfall alla",#N/A,FALSE,"T-0298";#N/A,#N/A,FALSE,"Koncernskulder";#N/A,#N/A,FALSE,"Koncernfakturering"}</definedName>
    <definedName name="as" localSheetId="54" hidden="1">{"5 * utfall + budget",#N/A,FALSE,"T-0298";"5 * bolag",#N/A,FALSE,"T-0298";"Unibank, utfall alla",#N/A,FALSE,"T-0298";#N/A,#N/A,FALSE,"Koncernskulder";#N/A,#N/A,FALSE,"Koncernfakturering"}</definedName>
    <definedName name="as" localSheetId="44" hidden="1">{"5 * utfall + budget",#N/A,FALSE,"T-0298";"5 * bolag",#N/A,FALSE,"T-0298";"Unibank, utfall alla",#N/A,FALSE,"T-0298";#N/A,#N/A,FALSE,"Koncernskulder";#N/A,#N/A,FALSE,"Koncernfakturering"}</definedName>
    <definedName name="as" localSheetId="4" hidden="1">{"5 * utfall + budget",#N/A,FALSE,"T-0298";"5 * bolag",#N/A,FALSE,"T-0298";"Unibank, utfall alla",#N/A,FALSE,"T-0298";#N/A,#N/A,FALSE,"Koncernskulder";#N/A,#N/A,FALSE,"Koncernfakturering"}</definedName>
    <definedName name="as" localSheetId="16" hidden="1">{"5 * utfall + budget",#N/A,FALSE,"T-0298";"5 * bolag",#N/A,FALSE,"T-0298";"Unibank, utfall alla",#N/A,FALSE,"T-0298";#N/A,#N/A,FALSE,"Koncernskulder";#N/A,#N/A,FALSE,"Koncernfakturering"}</definedName>
    <definedName name="as" localSheetId="52" hidden="1">{"5 * utfall + budget",#N/A,FALSE,"T-0298";"5 * bolag",#N/A,FALSE,"T-0298";"Unibank, utfall alla",#N/A,FALSE,"T-0298";#N/A,#N/A,FALSE,"Koncernskulder";#N/A,#N/A,FALSE,"Koncernfakturering"}</definedName>
    <definedName name="as" localSheetId="42" hidden="1">{"5 * utfall + budget",#N/A,FALSE,"T-0298";"5 * bolag",#N/A,FALSE,"T-0298";"Unibank, utfall alla",#N/A,FALSE,"T-0298";#N/A,#N/A,FALSE,"Koncernskulder";#N/A,#N/A,FALSE,"Koncernfakturering"}</definedName>
    <definedName name="as" localSheetId="7" hidden="1">{"5 * utfall + budget",#N/A,FALSE,"T-0298";"5 * bolag",#N/A,FALSE,"T-0298";"Unibank, utfall alla",#N/A,FALSE,"T-0298";#N/A,#N/A,FALSE,"Koncernskulder";#N/A,#N/A,FALSE,"Koncernfakturering"}</definedName>
    <definedName name="as" localSheetId="8" hidden="1">{"5 * utfall + budget",#N/A,FALSE,"T-0298";"5 * bolag",#N/A,FALSE,"T-0298";"Unibank, utfall alla",#N/A,FALSE,"T-0298";#N/A,#N/A,FALSE,"Koncernskulder";#N/A,#N/A,FALSE,"Koncernfakturering"}</definedName>
    <definedName name="as" localSheetId="6" hidden="1">{"5 * utfall + budget",#N/A,FALSE,"T-0298";"5 * bolag",#N/A,FALSE,"T-0298";"Unibank, utfall alla",#N/A,FALSE,"T-0298";#N/A,#N/A,FALSE,"Koncernskulder";#N/A,#N/A,FALSE,"Koncernfakturering"}</definedName>
    <definedName name="as" localSheetId="43" hidden="1">{"5 * utfall + budget",#N/A,FALSE,"T-0298";"5 * bolag",#N/A,FALSE,"T-0298";"Unibank, utfall alla",#N/A,FALSE,"T-0298";#N/A,#N/A,FALSE,"Koncernskulder";#N/A,#N/A,FALSE,"Koncernfakturering"}</definedName>
    <definedName name="as" localSheetId="39" hidden="1">{"5 * utfall + budget",#N/A,FALSE,"T-0298";"5 * bolag",#N/A,FALSE,"T-0298";"Unibank, utfall alla",#N/A,FALSE,"T-0298";#N/A,#N/A,FALSE,"Koncernskulder";#N/A,#N/A,FALSE,"Koncernfakturering"}</definedName>
    <definedName name="as" localSheetId="9" hidden="1">{"5 * utfall + budget",#N/A,FALSE,"T-0298";"5 * bolag",#N/A,FALSE,"T-0298";"Unibank, utfall alla",#N/A,FALSE,"T-0298";#N/A,#N/A,FALSE,"Koncernskulder";#N/A,#N/A,FALSE,"Koncernfakturering"}</definedName>
    <definedName name="as" localSheetId="37" hidden="1">{"5 * utfall + budget",#N/A,FALSE,"T-0298";"5 * bolag",#N/A,FALSE,"T-0298";"Unibank, utfall alla",#N/A,FALSE,"T-0298";#N/A,#N/A,FALSE,"Koncernskulder";#N/A,#N/A,FALSE,"Koncernfakturering"}</definedName>
    <definedName name="as" localSheetId="45" hidden="1">{"5 * utfall + budget",#N/A,FALSE,"T-0298";"5 * bolag",#N/A,FALSE,"T-0298";"Unibank, utfall alla",#N/A,FALSE,"T-0298";#N/A,#N/A,FALSE,"Koncernskulder";#N/A,#N/A,FALSE,"Koncernfakturering"}</definedName>
    <definedName name="as" localSheetId="40" hidden="1">{"5 * utfall + budget",#N/A,FALSE,"T-0298";"5 * bolag",#N/A,FALSE,"T-0298";"Unibank, utfall alla",#N/A,FALSE,"T-0298";#N/A,#N/A,FALSE,"Koncernskulder";#N/A,#N/A,FALSE,"Koncernfakturering"}</definedName>
    <definedName name="as" localSheetId="41" hidden="1">{"5 * utfall + budget",#N/A,FALSE,"T-0298";"5 * bolag",#N/A,FALSE,"T-0298";"Unibank, utfall alla",#N/A,FALSE,"T-0298";#N/A,#N/A,FALSE,"Koncernskulder";#N/A,#N/A,FALSE,"Koncernfakturering"}</definedName>
    <definedName name="as" hidden="1">{"5 * utfall + budget",#N/A,FALSE,"T-0298";"5 * bolag",#N/A,FALSE,"T-0298";"Unibank, utfall alla",#N/A,FALSE,"T-0298";#N/A,#N/A,FALSE,"Koncernskulder";#N/A,#N/A,FALSE,"Koncernfakturering"}</definedName>
    <definedName name="asset" localSheetId="38">#REF!</definedName>
    <definedName name="asset" localSheetId="18">#REF!</definedName>
    <definedName name="asset" localSheetId="12">#REF!</definedName>
    <definedName name="asset" localSheetId="32">#REF!</definedName>
    <definedName name="asset" localSheetId="31">#REF!</definedName>
    <definedName name="asset" localSheetId="51">#REF!</definedName>
    <definedName name="asset" localSheetId="54">#REF!</definedName>
    <definedName name="asset" localSheetId="4">#REF!</definedName>
    <definedName name="asset" localSheetId="16">#REF!</definedName>
    <definedName name="asset" localSheetId="52">#REF!</definedName>
    <definedName name="asset" localSheetId="7">#REF!</definedName>
    <definedName name="asset" localSheetId="8">#REF!</definedName>
    <definedName name="asset" localSheetId="6">#REF!</definedName>
    <definedName name="asset" localSheetId="9">#REF!</definedName>
    <definedName name="asset">#REF!</definedName>
    <definedName name="asset1" localSheetId="38">#REF!</definedName>
    <definedName name="asset1" localSheetId="18">#REF!</definedName>
    <definedName name="asset1" localSheetId="12">#REF!</definedName>
    <definedName name="asset1" localSheetId="32">#REF!</definedName>
    <definedName name="asset1" localSheetId="31">#REF!</definedName>
    <definedName name="asset1" localSheetId="51">#REF!</definedName>
    <definedName name="asset1" localSheetId="54">#REF!</definedName>
    <definedName name="asset1" localSheetId="4">#REF!</definedName>
    <definedName name="asset1" localSheetId="16">#REF!</definedName>
    <definedName name="asset1" localSheetId="52">#REF!</definedName>
    <definedName name="asset1" localSheetId="7">#REF!</definedName>
    <definedName name="asset1" localSheetId="8">#REF!</definedName>
    <definedName name="asset1" localSheetId="6">#REF!</definedName>
    <definedName name="asset1" localSheetId="9">#REF!</definedName>
    <definedName name="asset1">#REF!</definedName>
    <definedName name="aum" localSheetId="38">#REF!</definedName>
    <definedName name="aum" localSheetId="18">#REF!</definedName>
    <definedName name="aum" localSheetId="12">#REF!</definedName>
    <definedName name="aum" localSheetId="32">#REF!</definedName>
    <definedName name="aum" localSheetId="31">#REF!</definedName>
    <definedName name="aum" localSheetId="51">#REF!</definedName>
    <definedName name="aum" localSheetId="54">#REF!</definedName>
    <definedName name="aum" localSheetId="4">#REF!</definedName>
    <definedName name="aum" localSheetId="16">#REF!</definedName>
    <definedName name="aum" localSheetId="52">#REF!</definedName>
    <definedName name="aum" localSheetId="7">#REF!</definedName>
    <definedName name="aum" localSheetId="8">#REF!</definedName>
    <definedName name="aum" localSheetId="6">#REF!</definedName>
    <definedName name="aum" localSheetId="9">#REF!</definedName>
    <definedName name="aum">#REF!</definedName>
    <definedName name="AUMs" localSheetId="38">#REF!</definedName>
    <definedName name="AUMs" localSheetId="18">#REF!</definedName>
    <definedName name="AUMs" localSheetId="12">#REF!</definedName>
    <definedName name="AUMs" localSheetId="32">#REF!</definedName>
    <definedName name="AUMs" localSheetId="31">#REF!</definedName>
    <definedName name="AUMs" localSheetId="51">#REF!</definedName>
    <definedName name="AUMs" localSheetId="54">#REF!</definedName>
    <definedName name="AUMs" localSheetId="4">#REF!</definedName>
    <definedName name="AUMs" localSheetId="16">#REF!</definedName>
    <definedName name="AUMs" localSheetId="52">#REF!</definedName>
    <definedName name="AUMs" localSheetId="7">#REF!</definedName>
    <definedName name="AUMs" localSheetId="8">#REF!</definedName>
    <definedName name="AUMs" localSheetId="6">#REF!</definedName>
    <definedName name="AUMs" localSheetId="9">#REF!</definedName>
    <definedName name="AUMs">#REF!</definedName>
    <definedName name="balance" localSheetId="38">#REF!</definedName>
    <definedName name="balance" localSheetId="18">#REF!</definedName>
    <definedName name="balance" localSheetId="12">#REF!</definedName>
    <definedName name="balance" localSheetId="32">#REF!</definedName>
    <definedName name="balance" localSheetId="31">#REF!</definedName>
    <definedName name="balance" localSheetId="51">#REF!</definedName>
    <definedName name="balance" localSheetId="54">#REF!</definedName>
    <definedName name="balance" localSheetId="4">#REF!</definedName>
    <definedName name="balance" localSheetId="16">#REF!</definedName>
    <definedName name="balance" localSheetId="52">#REF!</definedName>
    <definedName name="balance" localSheetId="7">#REF!</definedName>
    <definedName name="balance" localSheetId="8">#REF!</definedName>
    <definedName name="balance" localSheetId="6">#REF!</definedName>
    <definedName name="balance" localSheetId="9">#REF!</definedName>
    <definedName name="balance">#REF!</definedName>
    <definedName name="Balance_sheet__end_of_period" localSheetId="38">#REF!</definedName>
    <definedName name="Balance_sheet__end_of_period" localSheetId="18">#REF!</definedName>
    <definedName name="Balance_sheet__end_of_period" localSheetId="12">#REF!</definedName>
    <definedName name="Balance_sheet__end_of_period" localSheetId="32">#REF!</definedName>
    <definedName name="Balance_sheet__end_of_period" localSheetId="31">#REF!</definedName>
    <definedName name="Balance_sheet__end_of_period" localSheetId="51">#REF!</definedName>
    <definedName name="Balance_sheet__end_of_period" localSheetId="54">#REF!</definedName>
    <definedName name="Balance_sheet__end_of_period" localSheetId="4">#REF!</definedName>
    <definedName name="Balance_sheet__end_of_period" localSheetId="16">#REF!</definedName>
    <definedName name="Balance_sheet__end_of_period" localSheetId="52">#REF!</definedName>
    <definedName name="Balance_sheet__end_of_period" localSheetId="7">#REF!</definedName>
    <definedName name="Balance_sheet__end_of_period" localSheetId="8">#REF!</definedName>
    <definedName name="Balance_sheet__end_of_period" localSheetId="6">#REF!</definedName>
    <definedName name="Balance_sheet__end_of_period" localSheetId="9">#REF!</definedName>
    <definedName name="Balance_sheet__end_of_period">#REF!</definedName>
    <definedName name="balancesheet" localSheetId="38">#REF!</definedName>
    <definedName name="balancesheet" localSheetId="18">#REF!</definedName>
    <definedName name="balancesheet" localSheetId="12">#REF!</definedName>
    <definedName name="balancesheet" localSheetId="32">#REF!</definedName>
    <definedName name="balancesheet" localSheetId="31">#REF!</definedName>
    <definedName name="balancesheet" localSheetId="51">#REF!</definedName>
    <definedName name="balancesheet" localSheetId="54">#REF!</definedName>
    <definedName name="balancesheet" localSheetId="4">#REF!</definedName>
    <definedName name="balancesheet" localSheetId="16">#REF!</definedName>
    <definedName name="balancesheet" localSheetId="52">#REF!</definedName>
    <definedName name="balancesheet" localSheetId="7">#REF!</definedName>
    <definedName name="balancesheet" localSheetId="8">#REF!</definedName>
    <definedName name="balancesheet" localSheetId="6">#REF!</definedName>
    <definedName name="balancesheet" localSheetId="9">#REF!</definedName>
    <definedName name="balancesheet">#REF!</definedName>
    <definedName name="bankBaltics" localSheetId="38">#REF!</definedName>
    <definedName name="bankBaltics" localSheetId="18">#REF!</definedName>
    <definedName name="bankBaltics" localSheetId="12">#REF!</definedName>
    <definedName name="bankBaltics" localSheetId="32">#REF!</definedName>
    <definedName name="bankBaltics" localSheetId="31">#REF!</definedName>
    <definedName name="bankBaltics" localSheetId="51">#REF!</definedName>
    <definedName name="bankBaltics" localSheetId="54">#REF!</definedName>
    <definedName name="bankBaltics" localSheetId="4">#REF!</definedName>
    <definedName name="bankBaltics" localSheetId="16">#REF!</definedName>
    <definedName name="bankBaltics" localSheetId="52">#REF!</definedName>
    <definedName name="bankBaltics" localSheetId="7">#REF!</definedName>
    <definedName name="bankBaltics" localSheetId="8">#REF!</definedName>
    <definedName name="bankBaltics" localSheetId="6">#REF!</definedName>
    <definedName name="bankBaltics" localSheetId="9">#REF!</definedName>
    <definedName name="bankBaltics">#REF!</definedName>
    <definedName name="bankingRussia" localSheetId="38">#REF!</definedName>
    <definedName name="bankingRussia" localSheetId="18">#REF!</definedName>
    <definedName name="bankingRussia" localSheetId="12">#REF!</definedName>
    <definedName name="bankingRussia" localSheetId="32">#REF!</definedName>
    <definedName name="bankingRussia" localSheetId="31">#REF!</definedName>
    <definedName name="bankingRussia" localSheetId="51">#REF!</definedName>
    <definedName name="bankingRussia" localSheetId="54">#REF!</definedName>
    <definedName name="bankingRussia" localSheetId="4">#REF!</definedName>
    <definedName name="bankingRussia" localSheetId="16">#REF!</definedName>
    <definedName name="bankingRussia" localSheetId="52">#REF!</definedName>
    <definedName name="bankingRussia" localSheetId="7">#REF!</definedName>
    <definedName name="bankingRussia" localSheetId="8">#REF!</definedName>
    <definedName name="bankingRussia" localSheetId="6">#REF!</definedName>
    <definedName name="bankingRussia" localSheetId="9">#REF!</definedName>
    <definedName name="bankingRussia">#REF!</definedName>
    <definedName name="bankPoland" localSheetId="38">#REF!</definedName>
    <definedName name="bankPoland" localSheetId="18">#REF!</definedName>
    <definedName name="bankPoland" localSheetId="12">#REF!</definedName>
    <definedName name="bankPoland" localSheetId="32">#REF!</definedName>
    <definedName name="bankPoland" localSheetId="31">#REF!</definedName>
    <definedName name="bankPoland" localSheetId="51">#REF!</definedName>
    <definedName name="bankPoland" localSheetId="54">#REF!</definedName>
    <definedName name="bankPoland" localSheetId="4">#REF!</definedName>
    <definedName name="bankPoland" localSheetId="16">#REF!</definedName>
    <definedName name="bankPoland" localSheetId="52">#REF!</definedName>
    <definedName name="bankPoland" localSheetId="7">#REF!</definedName>
    <definedName name="bankPoland" localSheetId="8">#REF!</definedName>
    <definedName name="bankPoland" localSheetId="6">#REF!</definedName>
    <definedName name="bankPoland" localSheetId="9">#REF!</definedName>
    <definedName name="bankPoland">#REF!</definedName>
    <definedName name="BAtable" localSheetId="38">#REF!</definedName>
    <definedName name="BAtable" localSheetId="18">#REF!</definedName>
    <definedName name="BAtable" localSheetId="12">#REF!</definedName>
    <definedName name="BAtable" localSheetId="32">#REF!</definedName>
    <definedName name="BAtable" localSheetId="31">#REF!</definedName>
    <definedName name="BAtable" localSheetId="51">#REF!</definedName>
    <definedName name="BAtable" localSheetId="54">#REF!</definedName>
    <definedName name="BAtable" localSheetId="4">#REF!</definedName>
    <definedName name="BAtable" localSheetId="16">#REF!</definedName>
    <definedName name="BAtable" localSheetId="52">#REF!</definedName>
    <definedName name="BAtable" localSheetId="7">#REF!</definedName>
    <definedName name="BAtable" localSheetId="8">#REF!</definedName>
    <definedName name="BAtable" localSheetId="6">#REF!</definedName>
    <definedName name="BAtable" localSheetId="9">#REF!</definedName>
    <definedName name="BAtable">#REF!</definedName>
    <definedName name="BB" localSheetId="38">[12]Försäkringar!$AD$2</definedName>
    <definedName name="BB" localSheetId="51">[12]Försäkringar!$AD$2</definedName>
    <definedName name="BB" localSheetId="54">[13]Försäkringar!$AD$2</definedName>
    <definedName name="BB" localSheetId="52">[14]Försäkringar!$AD$2</definedName>
    <definedName name="BB" localSheetId="7">[15]Försäkringar!$AD$2</definedName>
    <definedName name="BB" localSheetId="8">[15]Försäkringar!$AD$2</definedName>
    <definedName name="BB" localSheetId="6">[15]Försäkringar!$AD$2</definedName>
    <definedName name="BB">[16]Försäkringar!$AD$2</definedName>
    <definedName name="Bol" localSheetId="38">'[12]Konto koncern'!$A$6:$A$337</definedName>
    <definedName name="Bol" localSheetId="51">'[12]Konto koncern'!$A$6:$A$337</definedName>
    <definedName name="Bol" localSheetId="54">'[13]Konto koncern'!$A$6:$A$337</definedName>
    <definedName name="Bol" localSheetId="52">'[14]Konto koncern'!$A$6:$A$337</definedName>
    <definedName name="Bol" localSheetId="7">'[15]Konto koncern'!$A$6:$A$337</definedName>
    <definedName name="Bol" localSheetId="8">'[15]Konto koncern'!$A$6:$A$337</definedName>
    <definedName name="Bol" localSheetId="6">'[15]Konto koncern'!$A$6:$A$337</definedName>
    <definedName name="Bol">'[16]Konto koncern'!$A$6:$A$337</definedName>
    <definedName name="BPS" localSheetId="38">OFFSET([17]Chart!$Z$11,1,0,COUNTA([17]Chart!$Z$11:$Z$38)-1,1)</definedName>
    <definedName name="BPS" localSheetId="51">OFFSET([17]Chart!$Z$11,1,0,COUNTA([17]Chart!$Z$11:$Z$38)-1,1)</definedName>
    <definedName name="BPS" localSheetId="54">OFFSET([18]Chart!$Z$11,1,0,COUNTA([18]Chart!$Z$11:$Z$38)-1,1)</definedName>
    <definedName name="BPS" localSheetId="52">OFFSET([19]Chart!$Z$11,1,0,COUNTA([19]Chart!$Z$11:$Z$38)-1,1)</definedName>
    <definedName name="BPS" localSheetId="7">OFFSET([20]Chart!$Z$11,1,0,COUNTA([20]Chart!$Z$11:$Z$38)-1,1)</definedName>
    <definedName name="BPS" localSheetId="8">OFFSET([20]Chart!$Z$11,1,0,COUNTA([20]Chart!$Z$11:$Z$38)-1,1)</definedName>
    <definedName name="BPS" localSheetId="6">OFFSET([20]Chart!$Z$11,1,0,COUNTA([20]Chart!$Z$11:$Z$38)-1,1)</definedName>
    <definedName name="BPS">OFFSET([21]Chart!$Z$11,1,0,COUNTA([21]Chart!$Z$11:$Z$38)-1,1)</definedName>
    <definedName name="BPSVerticalchart" localSheetId="38">IF([17]Chart!$AG$16=1,OFFSET([17]Chart!$Z$11,1,0,COUNTA([17]Chart!$Z$11:$Z$33)-1,1),IF([17]Chart!$AG$16=2,OFFSET([17]Chart!$Z$11,1,0,COUNTA([17]Chart!$Z$11:$Z$38)-1,1),IF([17]Chart!$AG$16=3,OFFSET([17]Chart!$Z$11,1,0,COUNTA([17]Chart!$Z$11:$Z$21)-1,1),IF([17]Chart!$AG$16=4,OFFSET([17]Chart!$Z$11,1,0,COUNTA([17]Chart!$Z$11:$Z$28)-1,1)))))</definedName>
    <definedName name="BPSVerticalchart" localSheetId="51">IF([17]Chart!$AG$16=1,OFFSET([17]Chart!$Z$11,1,0,COUNTA([17]Chart!$Z$11:$Z$33)-1,1),IF([17]Chart!$AG$16=2,OFFSET([17]Chart!$Z$11,1,0,COUNTA([17]Chart!$Z$11:$Z$38)-1,1),IF([17]Chart!$AG$16=3,OFFSET([17]Chart!$Z$11,1,0,COUNTA([17]Chart!$Z$11:$Z$21)-1,1),IF([17]Chart!$AG$16=4,OFFSET([17]Chart!$Z$11,1,0,COUNTA([17]Chart!$Z$11:$Z$28)-1,1)))))</definedName>
    <definedName name="BPSVerticalchart" localSheetId="54">IF([18]Chart!$AG$16=1,OFFSET([18]Chart!$Z$11,1,0,COUNTA([18]Chart!$Z$11:$Z$33)-1,1),IF([18]Chart!$AG$16=2,OFFSET([18]Chart!$Z$11,1,0,COUNTA([18]Chart!$Z$11:$Z$38)-1,1),IF([18]Chart!$AG$16=3,OFFSET([18]Chart!$Z$11,1,0,COUNTA([18]Chart!$Z$11:$Z$21)-1,1),IF([18]Chart!$AG$16=4,OFFSET([18]Chart!$Z$11,1,0,COUNTA([18]Chart!$Z$11:$Z$28)-1,1)))))</definedName>
    <definedName name="BPSVerticalchart" localSheetId="52">IF([19]Chart!$AG$16=1,OFFSET([19]Chart!$Z$11,1,0,COUNTA([19]Chart!$Z$11:$Z$33)-1,1),IF([19]Chart!$AG$16=2,OFFSET([19]Chart!$Z$11,1,0,COUNTA([19]Chart!$Z$11:$Z$38)-1,1),IF([19]Chart!$AG$16=3,OFFSET([19]Chart!$Z$11,1,0,COUNTA([19]Chart!$Z$11:$Z$21)-1,1),IF([19]Chart!$AG$16=4,OFFSET([19]Chart!$Z$11,1,0,COUNTA([19]Chart!$Z$11:$Z$28)-1,1)))))</definedName>
    <definedName name="BPSVerticalchart" localSheetId="7">IF([20]Chart!$AG$16=1,OFFSET([20]Chart!$Z$11,1,0,COUNTA([20]Chart!$Z$11:$Z$33)-1,1),IF([20]Chart!$AG$16=2,OFFSET([20]Chart!$Z$11,1,0,COUNTA([20]Chart!$Z$11:$Z$38)-1,1),IF([20]Chart!$AG$16=3,OFFSET([20]Chart!$Z$11,1,0,COUNTA([20]Chart!$Z$11:$Z$21)-1,1),IF([20]Chart!$AG$16=4,OFFSET([20]Chart!$Z$11,1,0,COUNTA([20]Chart!$Z$11:$Z$28)-1,1)))))</definedName>
    <definedName name="BPSVerticalchart" localSheetId="8">IF([20]Chart!$AG$16=1,OFFSET([20]Chart!$Z$11,1,0,COUNTA([20]Chart!$Z$11:$Z$33)-1,1),IF([20]Chart!$AG$16=2,OFFSET([20]Chart!$Z$11,1,0,COUNTA([20]Chart!$Z$11:$Z$38)-1,1),IF([20]Chart!$AG$16=3,OFFSET([20]Chart!$Z$11,1,0,COUNTA([20]Chart!$Z$11:$Z$21)-1,1),IF([20]Chart!$AG$16=4,OFFSET([20]Chart!$Z$11,1,0,COUNTA([20]Chart!$Z$11:$Z$28)-1,1)))))</definedName>
    <definedName name="BPSVerticalchart" localSheetId="6">IF([20]Chart!$AG$16=1,OFFSET([20]Chart!$Z$11,1,0,COUNTA([20]Chart!$Z$11:$Z$33)-1,1),IF([20]Chart!$AG$16=2,OFFSET([20]Chart!$Z$11,1,0,COUNTA([20]Chart!$Z$11:$Z$38)-1,1),IF([20]Chart!$AG$16=3,OFFSET([20]Chart!$Z$11,1,0,COUNTA([20]Chart!$Z$11:$Z$21)-1,1),IF([20]Chart!$AG$16=4,OFFSET([20]Chart!$Z$11,1,0,COUNTA([20]Chart!$Z$11:$Z$28)-1,1)))))</definedName>
    <definedName name="BPSVerticalchart">IF([21]Chart!$AG$16=1,OFFSET([21]Chart!$Z$11,1,0,COUNTA([21]Chart!$Z$11:$Z$33)-1,1),IF([21]Chart!$AG$16=2,OFFSET([21]Chart!$Z$11,1,0,COUNTA([21]Chart!$Z$11:$Z$38)-1,1),IF([21]Chart!$AG$16=3,OFFSET([21]Chart!$Z$11,1,0,COUNTA([21]Chart!$Z$11:$Z$21)-1,1),IF([21]Chart!$AG$16=4,OFFSET([21]Chart!$Z$11,1,0,COUNTA([21]Chart!$Z$11:$Z$28)-1,1)))))</definedName>
    <definedName name="business" localSheetId="38">#REF!</definedName>
    <definedName name="business" localSheetId="18">#REF!</definedName>
    <definedName name="business" localSheetId="12">#REF!</definedName>
    <definedName name="business" localSheetId="32">#REF!</definedName>
    <definedName name="business" localSheetId="31">#REF!</definedName>
    <definedName name="business" localSheetId="51">#REF!</definedName>
    <definedName name="business" localSheetId="54">#REF!</definedName>
    <definedName name="business" localSheetId="4">#REF!</definedName>
    <definedName name="business" localSheetId="16">#REF!</definedName>
    <definedName name="business" localSheetId="52">#REF!</definedName>
    <definedName name="business" localSheetId="7">#REF!</definedName>
    <definedName name="business" localSheetId="8">#REF!</definedName>
    <definedName name="business" localSheetId="6">#REF!</definedName>
    <definedName name="business" localSheetId="9">#REF!</definedName>
    <definedName name="business">#REF!</definedName>
    <definedName name="cap.adequacy" localSheetId="38">#REF!</definedName>
    <definedName name="cap.adequacy" localSheetId="18">#REF!</definedName>
    <definedName name="cap.adequacy" localSheetId="12">#REF!</definedName>
    <definedName name="cap.adequacy" localSheetId="32">#REF!</definedName>
    <definedName name="cap.adequacy" localSheetId="31">#REF!</definedName>
    <definedName name="cap.adequacy" localSheetId="51">#REF!</definedName>
    <definedName name="cap.adequacy" localSheetId="54">#REF!</definedName>
    <definedName name="cap.adequacy" localSheetId="4">#REF!</definedName>
    <definedName name="cap.adequacy" localSheetId="16">#REF!</definedName>
    <definedName name="cap.adequacy" localSheetId="52">#REF!</definedName>
    <definedName name="cap.adequacy" localSheetId="7">#REF!</definedName>
    <definedName name="cap.adequacy" localSheetId="8">#REF!</definedName>
    <definedName name="cap.adequacy" localSheetId="6">#REF!</definedName>
    <definedName name="cap.adequacy" localSheetId="9">#REF!</definedName>
    <definedName name="cap.adequacy">#REF!</definedName>
    <definedName name="Capital_adequacy" localSheetId="38">#REF!</definedName>
    <definedName name="Capital_adequacy" localSheetId="18">#REF!</definedName>
    <definedName name="Capital_adequacy" localSheetId="12">#REF!</definedName>
    <definedName name="Capital_adequacy" localSheetId="32">#REF!</definedName>
    <definedName name="Capital_adequacy" localSheetId="31">#REF!</definedName>
    <definedName name="Capital_adequacy" localSheetId="51">#REF!</definedName>
    <definedName name="Capital_adequacy" localSheetId="54">#REF!</definedName>
    <definedName name="Capital_adequacy" localSheetId="4">#REF!</definedName>
    <definedName name="Capital_adequacy" localSheetId="16">#REF!</definedName>
    <definedName name="Capital_adequacy" localSheetId="52">#REF!</definedName>
    <definedName name="Capital_adequacy" localSheetId="7">#REF!</definedName>
    <definedName name="Capital_adequacy" localSheetId="8">#REF!</definedName>
    <definedName name="Capital_adequacy" localSheetId="6">#REF!</definedName>
    <definedName name="Capital_adequacy" localSheetId="9">#REF!</definedName>
    <definedName name="Capital_adequacy">#REF!</definedName>
    <definedName name="Carol" localSheetId="18">#REF!</definedName>
    <definedName name="Carol" localSheetId="12">#REF!</definedName>
    <definedName name="Carol" localSheetId="51">#REF!</definedName>
    <definedName name="Carol" localSheetId="54">#REF!</definedName>
    <definedName name="Carol" localSheetId="4">#REF!</definedName>
    <definedName name="Carol" localSheetId="16">#REF!</definedName>
    <definedName name="Carol" localSheetId="52">#REF!</definedName>
    <definedName name="Carol" localSheetId="7">#REF!</definedName>
    <definedName name="Carol" localSheetId="8">#REF!</definedName>
    <definedName name="Carol" localSheetId="6">#REF!</definedName>
    <definedName name="Carol" localSheetId="9">#REF!</definedName>
    <definedName name="Carol">#REF!</definedName>
    <definedName name="cashflow" localSheetId="38">#REF!</definedName>
    <definedName name="cashflow" localSheetId="18">#REF!</definedName>
    <definedName name="cashflow" localSheetId="12">#REF!</definedName>
    <definedName name="cashflow" localSheetId="32">#REF!</definedName>
    <definedName name="cashflow" localSheetId="31">#REF!</definedName>
    <definedName name="cashflow" localSheetId="51">#REF!</definedName>
    <definedName name="cashflow" localSheetId="54">#REF!</definedName>
    <definedName name="cashflow" localSheetId="4">#REF!</definedName>
    <definedName name="cashflow" localSheetId="16">#REF!</definedName>
    <definedName name="cashflow" localSheetId="52">#REF!</definedName>
    <definedName name="cashflow" localSheetId="7">#REF!</definedName>
    <definedName name="cashflow" localSheetId="8">#REF!</definedName>
    <definedName name="cashflow" localSheetId="6">#REF!</definedName>
    <definedName name="cashflow" localSheetId="9">#REF!</definedName>
    <definedName name="cashflow">#REF!</definedName>
    <definedName name="CIBKeyFig" localSheetId="38">#REF!</definedName>
    <definedName name="CIBKeyFig" localSheetId="18">#REF!</definedName>
    <definedName name="CIBKeyFig" localSheetId="12">#REF!</definedName>
    <definedName name="CIBKeyFig" localSheetId="32">#REF!</definedName>
    <definedName name="CIBKeyFig" localSheetId="31">#REF!</definedName>
    <definedName name="CIBKeyFig" localSheetId="51">#REF!</definedName>
    <definedName name="CIBKeyFig" localSheetId="54">#REF!</definedName>
    <definedName name="CIBKeyFig" localSheetId="4">#REF!</definedName>
    <definedName name="CIBKeyFig" localSheetId="16">#REF!</definedName>
    <definedName name="CIBKeyFig" localSheetId="52">#REF!</definedName>
    <definedName name="CIBKeyFig" localSheetId="7">#REF!</definedName>
    <definedName name="CIBKeyFig" localSheetId="8">#REF!</definedName>
    <definedName name="CIBKeyFig" localSheetId="6">#REF!</definedName>
    <definedName name="CIBKeyFig" localSheetId="9">#REF!</definedName>
    <definedName name="CIBKeyFig">#REF!</definedName>
    <definedName name="CIBOP" localSheetId="38">#REF!</definedName>
    <definedName name="CIBOP" localSheetId="18">#REF!</definedName>
    <definedName name="CIBOP" localSheetId="12">#REF!</definedName>
    <definedName name="CIBOP" localSheetId="32">#REF!</definedName>
    <definedName name="CIBOP" localSheetId="31">#REF!</definedName>
    <definedName name="CIBOP" localSheetId="51">#REF!</definedName>
    <definedName name="CIBOP" localSheetId="54">#REF!</definedName>
    <definedName name="CIBOP" localSheetId="4">#REF!</definedName>
    <definedName name="CIBOP" localSheetId="16">#REF!</definedName>
    <definedName name="CIBOP" localSheetId="52">#REF!</definedName>
    <definedName name="CIBOP" localSheetId="7">#REF!</definedName>
    <definedName name="CIBOP" localSheetId="8">#REF!</definedName>
    <definedName name="CIBOP" localSheetId="6">#REF!</definedName>
    <definedName name="CIBOP" localSheetId="9">#REF!</definedName>
    <definedName name="CIBOP">#REF!</definedName>
    <definedName name="cmb" localSheetId="38">#REF!</definedName>
    <definedName name="cmb" localSheetId="18">#REF!</definedName>
    <definedName name="cmb" localSheetId="12">#REF!</definedName>
    <definedName name="cmb" localSheetId="32">#REF!</definedName>
    <definedName name="cmb" localSheetId="31">#REF!</definedName>
    <definedName name="cmb" localSheetId="51">#REF!</definedName>
    <definedName name="cmb" localSheetId="54">#REF!</definedName>
    <definedName name="cmb" localSheetId="4">#REF!</definedName>
    <definedName name="cmb" localSheetId="16">#REF!</definedName>
    <definedName name="cmb" localSheetId="52">#REF!</definedName>
    <definedName name="cmb" localSheetId="7">#REF!</definedName>
    <definedName name="cmb" localSheetId="8">#REF!</definedName>
    <definedName name="cmb" localSheetId="6">#REF!</definedName>
    <definedName name="cmb" localSheetId="9">#REF!</definedName>
    <definedName name="cmb">#REF!</definedName>
    <definedName name="cmb_cmb" localSheetId="38">#REF!</definedName>
    <definedName name="cmb_cmb" localSheetId="18">#REF!</definedName>
    <definedName name="cmb_cmb" localSheetId="12">#REF!</definedName>
    <definedName name="cmb_cmb" localSheetId="32">#REF!</definedName>
    <definedName name="cmb_cmb" localSheetId="31">#REF!</definedName>
    <definedName name="cmb_cmb" localSheetId="51">#REF!</definedName>
    <definedName name="cmb_cmb" localSheetId="54">#REF!</definedName>
    <definedName name="cmb_cmb" localSheetId="4">#REF!</definedName>
    <definedName name="cmb_cmb" localSheetId="16">#REF!</definedName>
    <definedName name="cmb_cmb" localSheetId="52">#REF!</definedName>
    <definedName name="cmb_cmb" localSheetId="7">#REF!</definedName>
    <definedName name="cmb_cmb" localSheetId="8">#REF!</definedName>
    <definedName name="cmb_cmb" localSheetId="6">#REF!</definedName>
    <definedName name="cmb_cmb" localSheetId="9">#REF!</definedName>
    <definedName name="cmb_cmb">#REF!</definedName>
    <definedName name="cmp" localSheetId="38">#REF!</definedName>
    <definedName name="cmp" localSheetId="18">#REF!</definedName>
    <definedName name="cmp" localSheetId="12">#REF!</definedName>
    <definedName name="cmp" localSheetId="32">#REF!</definedName>
    <definedName name="cmp" localSheetId="31">#REF!</definedName>
    <definedName name="cmp" localSheetId="51">#REF!</definedName>
    <definedName name="cmp" localSheetId="54">#REF!</definedName>
    <definedName name="cmp" localSheetId="4">#REF!</definedName>
    <definedName name="cmp" localSheetId="16">#REF!</definedName>
    <definedName name="cmp" localSheetId="52">#REF!</definedName>
    <definedName name="cmp" localSheetId="7">#REF!</definedName>
    <definedName name="cmp" localSheetId="8">#REF!</definedName>
    <definedName name="cmp" localSheetId="6">#REF!</definedName>
    <definedName name="cmp" localSheetId="9">#REF!</definedName>
    <definedName name="cmp">#REF!</definedName>
    <definedName name="CONS" localSheetId="38">OFFSET('[22]Chart Losses'!$M$7,COUNT('[22]Chart Losses'!$M$7:$M$50)-'[22]Chart Losses'!$H$1,,'[22]Chart Losses'!$H$1)</definedName>
    <definedName name="CONS" localSheetId="51">OFFSET('[22]Chart Losses'!$M$7,COUNT('[22]Chart Losses'!$M$7:$M$50)-'[22]Chart Losses'!$H$1,,'[22]Chart Losses'!$H$1)</definedName>
    <definedName name="CONS" localSheetId="54">OFFSET('[23]Chart Losses'!$M$7,COUNT('[23]Chart Losses'!$M$7:$M$50)-'[23]Chart Losses'!$H$1,,'[23]Chart Losses'!$H$1)</definedName>
    <definedName name="CONS" localSheetId="52">OFFSET('[24]Chart Losses'!$M$7,COUNT('[24]Chart Losses'!$M$7:$M$50)-'[24]Chart Losses'!$H$1,,'[24]Chart Losses'!$H$1)</definedName>
    <definedName name="CONS" localSheetId="7">OFFSET('[25]Chart Losses'!$M$7,COUNT('[25]Chart Losses'!$M$7:$M$50)-'[25]Chart Losses'!$H$1,,'[25]Chart Losses'!$H$1)</definedName>
    <definedName name="CONS" localSheetId="8">OFFSET('[25]Chart Losses'!$M$7,COUNT('[25]Chart Losses'!$M$7:$M$50)-'[25]Chart Losses'!$H$1,,'[25]Chart Losses'!$H$1)</definedName>
    <definedName name="CONS" localSheetId="6">OFFSET('[25]Chart Losses'!$M$7,COUNT('[25]Chart Losses'!$M$7:$M$50)-'[25]Chart Losses'!$H$1,,'[25]Chart Losses'!$H$1)</definedName>
    <definedName name="CONS">OFFSET('[26]Chart Losses'!$M$7,COUNT('[26]Chart Losses'!$M$7:$M$50)-'[26]Chart Losses'!$H$1,,'[26]Chart Losses'!$H$1)</definedName>
    <definedName name="CORP" localSheetId="38">OFFSET('[22]Chart Losses'!$J$7,COUNT('[22]Chart Losses'!$J$7:$J$50)-'[22]Chart Losses'!$H$1,,'[22]Chart Losses'!$H$1)</definedName>
    <definedName name="CORP" localSheetId="51">OFFSET('[22]Chart Losses'!$J$7,COUNT('[22]Chart Losses'!$J$7:$J$50)-'[22]Chart Losses'!$H$1,,'[22]Chart Losses'!$H$1)</definedName>
    <definedName name="CORP" localSheetId="54">OFFSET('[23]Chart Losses'!$J$7,COUNT('[23]Chart Losses'!$J$7:$J$50)-'[23]Chart Losses'!$H$1,,'[23]Chart Losses'!$H$1)</definedName>
    <definedName name="CORP" localSheetId="52">OFFSET('[24]Chart Losses'!$J$7,COUNT('[24]Chart Losses'!$J$7:$J$50)-'[24]Chart Losses'!$H$1,,'[24]Chart Losses'!$H$1)</definedName>
    <definedName name="CORP" localSheetId="7">OFFSET('[25]Chart Losses'!$J$7,COUNT('[25]Chart Losses'!$J$7:$J$50)-'[25]Chart Losses'!$H$1,,'[25]Chart Losses'!$H$1)</definedName>
    <definedName name="CORP" localSheetId="8">OFFSET('[25]Chart Losses'!$J$7,COUNT('[25]Chart Losses'!$J$7:$J$50)-'[25]Chart Losses'!$H$1,,'[25]Chart Losses'!$H$1)</definedName>
    <definedName name="CORP" localSheetId="6">OFFSET('[25]Chart Losses'!$J$7,COUNT('[25]Chart Losses'!$J$7:$J$50)-'[25]Chart Losses'!$H$1,,'[25]Chart Losses'!$H$1)</definedName>
    <definedName name="CORP">OFFSET('[26]Chart Losses'!$J$7,COUNT('[26]Chart Losses'!$J$7:$J$50)-'[26]Chart Losses'!$H$1,,'[26]Chart Losses'!$H$1)</definedName>
    <definedName name="corp.inst" localSheetId="38">#REF!</definedName>
    <definedName name="corp.inst" localSheetId="18">#REF!</definedName>
    <definedName name="corp.inst" localSheetId="12">#REF!</definedName>
    <definedName name="corp.inst" localSheetId="32">#REF!</definedName>
    <definedName name="corp.inst" localSheetId="31">#REF!</definedName>
    <definedName name="corp.inst" localSheetId="51">#REF!</definedName>
    <definedName name="corp.inst" localSheetId="54">#REF!</definedName>
    <definedName name="corp.inst" localSheetId="4">#REF!</definedName>
    <definedName name="corp.inst" localSheetId="16">#REF!</definedName>
    <definedName name="corp.inst" localSheetId="52">#REF!</definedName>
    <definedName name="corp.inst" localSheetId="7">#REF!</definedName>
    <definedName name="corp.inst" localSheetId="8">#REF!</definedName>
    <definedName name="corp.inst" localSheetId="6">#REF!</definedName>
    <definedName name="corp.inst" localSheetId="9">#REF!</definedName>
    <definedName name="corp.inst">#REF!</definedName>
    <definedName name="corp1" localSheetId="38">#REF!</definedName>
    <definedName name="corp1" localSheetId="18">#REF!</definedName>
    <definedName name="corp1" localSheetId="12">#REF!</definedName>
    <definedName name="corp1" localSheetId="32">#REF!</definedName>
    <definedName name="corp1" localSheetId="31">#REF!</definedName>
    <definedName name="corp1" localSheetId="51">#REF!</definedName>
    <definedName name="corp1" localSheetId="54">#REF!</definedName>
    <definedName name="corp1" localSheetId="4">#REF!</definedName>
    <definedName name="corp1" localSheetId="16">#REF!</definedName>
    <definedName name="corp1" localSheetId="52">#REF!</definedName>
    <definedName name="corp1" localSheetId="7">#REF!</definedName>
    <definedName name="corp1" localSheetId="8">#REF!</definedName>
    <definedName name="corp1" localSheetId="6">#REF!</definedName>
    <definedName name="corp1" localSheetId="9">#REF!</definedName>
    <definedName name="corp1">#REF!</definedName>
    <definedName name="_xlnm.Criteria" localSheetId="38">#REF!</definedName>
    <definedName name="_xlnm.Criteria" localSheetId="18">#REF!</definedName>
    <definedName name="_xlnm.Criteria" localSheetId="12">#REF!</definedName>
    <definedName name="_xlnm.Criteria" localSheetId="32">#REF!</definedName>
    <definedName name="_xlnm.Criteria" localSheetId="31">#REF!</definedName>
    <definedName name="_xlnm.Criteria" localSheetId="51">#REF!</definedName>
    <definedName name="_xlnm.Criteria" localSheetId="54">#REF!</definedName>
    <definedName name="_xlnm.Criteria" localSheetId="4">#REF!</definedName>
    <definedName name="_xlnm.Criteria" localSheetId="16">#REF!</definedName>
    <definedName name="_xlnm.Criteria" localSheetId="52">#REF!</definedName>
    <definedName name="_xlnm.Criteria" localSheetId="7">#REF!</definedName>
    <definedName name="_xlnm.Criteria" localSheetId="8">#REF!</definedName>
    <definedName name="_xlnm.Criteria" localSheetId="6">#REF!</definedName>
    <definedName name="_xlnm.Criteria" localSheetId="9">#REF!</definedName>
    <definedName name="_xlnm.Criteria">#REF!</definedName>
    <definedName name="cru_ytd" localSheetId="38">#REF!</definedName>
    <definedName name="cru_ytd" localSheetId="18">#REF!</definedName>
    <definedName name="cru_ytd" localSheetId="12">#REF!</definedName>
    <definedName name="cru_ytd" localSheetId="32">#REF!</definedName>
    <definedName name="cru_ytd" localSheetId="31">#REF!</definedName>
    <definedName name="cru_ytd" localSheetId="51">#REF!</definedName>
    <definedName name="cru_ytd" localSheetId="54">#REF!</definedName>
    <definedName name="cru_ytd" localSheetId="4">#REF!</definedName>
    <definedName name="cru_ytd" localSheetId="16">#REF!</definedName>
    <definedName name="cru_ytd" localSheetId="52">#REF!</definedName>
    <definedName name="cru_ytd" localSheetId="7">#REF!</definedName>
    <definedName name="cru_ytd" localSheetId="8">#REF!</definedName>
    <definedName name="cru_ytd" localSheetId="6">#REF!</definedName>
    <definedName name="cru_ytd" localSheetId="9">#REF!</definedName>
    <definedName name="cru_ytd">#REF!</definedName>
    <definedName name="cru_ytd_eng" localSheetId="38">#REF!</definedName>
    <definedName name="cru_ytd_eng" localSheetId="18">#REF!</definedName>
    <definedName name="cru_ytd_eng" localSheetId="12">#REF!</definedName>
    <definedName name="cru_ytd_eng" localSheetId="32">#REF!</definedName>
    <definedName name="cru_ytd_eng" localSheetId="31">#REF!</definedName>
    <definedName name="cru_ytd_eng" localSheetId="51">#REF!</definedName>
    <definedName name="cru_ytd_eng" localSheetId="54">#REF!</definedName>
    <definedName name="cru_ytd_eng" localSheetId="4">#REF!</definedName>
    <definedName name="cru_ytd_eng" localSheetId="16">#REF!</definedName>
    <definedName name="cru_ytd_eng" localSheetId="52">#REF!</definedName>
    <definedName name="cru_ytd_eng" localSheetId="7">#REF!</definedName>
    <definedName name="cru_ytd_eng" localSheetId="8">#REF!</definedName>
    <definedName name="cru_ytd_eng" localSheetId="6">#REF!</definedName>
    <definedName name="cru_ytd_eng" localSheetId="9">#REF!</definedName>
    <definedName name="cru_ytd_eng">#REF!</definedName>
    <definedName name="csAllowDetailBudgeting">1</definedName>
    <definedName name="csAllowLocalConsolidation">1</definedName>
    <definedName name="csAppName">"FlFcBkFmGhGaFj@bAeDmE`CoA`DbAk"</definedName>
    <definedName name="csDesignMode">1</definedName>
    <definedName name="csDetailBudgetingURL">"FlFcBkFmGhGaD`@c@eEj@oFdFhEdAlAgEoE`@iAeBmBdDkAn@fDoEgFdCcEeEfAaEkEhAjEcBgFoDi@d@aAeGdCkCgAjCkA`DmEbAnDnAnBdDjEaCbDkDaGf@cDb@m@dD`EiE`GhClBeDoAb@eDcEkBl"</definedName>
    <definedName name="csKeepAlive">5</definedName>
    <definedName name="csLocalConsolidationOnSubmit">1</definedName>
    <definedName name="csNFC_XL_Pensionfunds_Dim01">"="</definedName>
    <definedName name="csNFC_XL_Pensionfunds_Dim02">"="</definedName>
    <definedName name="csNFC_XL_Pensionfunds_Dim03">"="</definedName>
    <definedName name="csNFC_XL_Pensionfunds_Dim04">"="</definedName>
    <definedName name="csNFC_XL_Pensionfunds_Dim05">"="</definedName>
    <definedName name="csNFC_XL_Pensionfunds_Dim06">"="</definedName>
    <definedName name="csNFC_XL_Pensionfunds_Dim07">"="</definedName>
    <definedName name="csNFC_XL_Pensionfunds_Dim08">"="</definedName>
    <definedName name="csNFC_XL_Pensionfunds_Dim09">"="</definedName>
    <definedName name="csNFC_XL_Pensionfunds_Dim10">"="</definedName>
    <definedName name="csNFC_XL_Pensionfunds_Dim11" localSheetId="38">#REF!</definedName>
    <definedName name="csNFC_XL_Pensionfunds_Dim11" localSheetId="18">#REF!</definedName>
    <definedName name="csNFC_XL_Pensionfunds_Dim11" localSheetId="12">#REF!</definedName>
    <definedName name="csNFC_XL_Pensionfunds_Dim11" localSheetId="32">#REF!</definedName>
    <definedName name="csNFC_XL_Pensionfunds_Dim11" localSheetId="31">#REF!</definedName>
    <definedName name="csNFC_XL_Pensionfunds_Dim11" localSheetId="51">#REF!</definedName>
    <definedName name="csNFC_XL_Pensionfunds_Dim11" localSheetId="54">#REF!</definedName>
    <definedName name="csNFC_XL_Pensionfunds_Dim11" localSheetId="4">#REF!</definedName>
    <definedName name="csNFC_XL_Pensionfunds_Dim11" localSheetId="16">#REF!</definedName>
    <definedName name="csNFC_XL_Pensionfunds_Dim11" localSheetId="52">#REF!</definedName>
    <definedName name="csNFC_XL_Pensionfunds_Dim11" localSheetId="7">#REF!</definedName>
    <definedName name="csNFC_XL_Pensionfunds_Dim11" localSheetId="8">#REF!</definedName>
    <definedName name="csNFC_XL_Pensionfunds_Dim11" localSheetId="6">#REF!</definedName>
    <definedName name="csNFC_XL_Pensionfunds_Dim11" localSheetId="9">#REF!</definedName>
    <definedName name="csNFC_XL_Pensionfunds_Dim11">#REF!</definedName>
    <definedName name="csNFC_XL_Pensionfunds_Dim12">"="</definedName>
    <definedName name="csNFC_XL_PensionfundsAnchor" localSheetId="38">#REF!</definedName>
    <definedName name="csNFC_XL_PensionfundsAnchor" localSheetId="18">#REF!</definedName>
    <definedName name="csNFC_XL_PensionfundsAnchor" localSheetId="12">#REF!</definedName>
    <definedName name="csNFC_XL_PensionfundsAnchor" localSheetId="32">#REF!</definedName>
    <definedName name="csNFC_XL_PensionfundsAnchor" localSheetId="31">#REF!</definedName>
    <definedName name="csNFC_XL_PensionfundsAnchor" localSheetId="51">#REF!</definedName>
    <definedName name="csNFC_XL_PensionfundsAnchor" localSheetId="54">#REF!</definedName>
    <definedName name="csNFC_XL_PensionfundsAnchor" localSheetId="4">#REF!</definedName>
    <definedName name="csNFC_XL_PensionfundsAnchor" localSheetId="16">#REF!</definedName>
    <definedName name="csNFC_XL_PensionfundsAnchor" localSheetId="52">#REF!</definedName>
    <definedName name="csNFC_XL_PensionfundsAnchor" localSheetId="7">#REF!</definedName>
    <definedName name="csNFC_XL_PensionfundsAnchor" localSheetId="8">#REF!</definedName>
    <definedName name="csNFC_XL_PensionfundsAnchor" localSheetId="6">#REF!</definedName>
    <definedName name="csNFC_XL_PensionfundsAnchor" localSheetId="9">#REF!</definedName>
    <definedName name="csNFC_XL_PensionfundsAnchor">#REF!</definedName>
    <definedName name="csRefreshOnOpen">1</definedName>
    <definedName name="csRefreshOnRotate">1</definedName>
    <definedName name="Currency" localSheetId="38">[27]Factors!$B$13</definedName>
    <definedName name="Currency" localSheetId="51">[27]Factors!$B$13</definedName>
    <definedName name="Currency" localSheetId="54">[28]Factors!$B$13</definedName>
    <definedName name="Currency" localSheetId="52">[29]Factors!$B$13</definedName>
    <definedName name="Currency" localSheetId="7">[30]Factors!$B$13</definedName>
    <definedName name="Currency" localSheetId="8">[30]Factors!$B$13</definedName>
    <definedName name="Currency" localSheetId="6">[30]Factors!$B$13</definedName>
    <definedName name="Currency">[31]Factors!$B$13</definedName>
    <definedName name="cust" localSheetId="38">#REF!</definedName>
    <definedName name="cust" localSheetId="18">#REF!</definedName>
    <definedName name="cust" localSheetId="12">#REF!</definedName>
    <definedName name="cust" localSheetId="32">#REF!</definedName>
    <definedName name="cust" localSheetId="31">#REF!</definedName>
    <definedName name="cust" localSheetId="51">#REF!</definedName>
    <definedName name="cust" localSheetId="54">#REF!</definedName>
    <definedName name="cust" localSheetId="4">#REF!</definedName>
    <definedName name="cust" localSheetId="16">#REF!</definedName>
    <definedName name="cust" localSheetId="52">#REF!</definedName>
    <definedName name="cust" localSheetId="7">#REF!</definedName>
    <definedName name="cust" localSheetId="8">#REF!</definedName>
    <definedName name="cust" localSheetId="6">#REF!</definedName>
    <definedName name="cust" localSheetId="9">#REF!</definedName>
    <definedName name="cust">#REF!</definedName>
    <definedName name="cust_segm" localSheetId="38">#REF!</definedName>
    <definedName name="cust_segm" localSheetId="18">#REF!</definedName>
    <definedName name="cust_segm" localSheetId="12">#REF!</definedName>
    <definedName name="cust_segm" localSheetId="32">#REF!</definedName>
    <definedName name="cust_segm" localSheetId="31">#REF!</definedName>
    <definedName name="cust_segm" localSheetId="51">#REF!</definedName>
    <definedName name="cust_segm" localSheetId="54">#REF!</definedName>
    <definedName name="cust_segm" localSheetId="4">#REF!</definedName>
    <definedName name="cust_segm" localSheetId="16">#REF!</definedName>
    <definedName name="cust_segm" localSheetId="52">#REF!</definedName>
    <definedName name="cust_segm" localSheetId="7">#REF!</definedName>
    <definedName name="cust_segm" localSheetId="8">#REF!</definedName>
    <definedName name="cust_segm" localSheetId="6">#REF!</definedName>
    <definedName name="cust_segm" localSheetId="9">#REF!</definedName>
    <definedName name="cust_segm">#REF!</definedName>
    <definedName name="DanskMdRapport" localSheetId="38">[32]Månedsrapport!$A$1:$F$103</definedName>
    <definedName name="DanskMdRapport" localSheetId="51">[32]Månedsrapport!$A$1:$F$103</definedName>
    <definedName name="DanskMdRapport" localSheetId="54">[33]Månedsrapport!$A$1:$F$103</definedName>
    <definedName name="DanskMdRapport" localSheetId="52">[34]Månedsrapport!$A$1:$F$103</definedName>
    <definedName name="DanskMdRapport" localSheetId="7">[35]Månedsrapport!$A$1:$F$103</definedName>
    <definedName name="DanskMdRapport" localSheetId="8">[35]Månedsrapport!$A$1:$F$103</definedName>
    <definedName name="DanskMdRapport" localSheetId="6">[35]Månedsrapport!$A$1:$F$103</definedName>
    <definedName name="DanskMdRapport">[36]Månedsrapport!$A$1:$F$103</definedName>
    <definedName name="data_imp_start" localSheetId="38">[37]Beholdningsdata!#REF!</definedName>
    <definedName name="data_imp_start" localSheetId="32">[37]Beholdningsdata!#REF!</definedName>
    <definedName name="data_imp_start" localSheetId="31">[37]Beholdningsdata!#REF!</definedName>
    <definedName name="data_imp_start" localSheetId="51">[37]Beholdningsdata!#REF!</definedName>
    <definedName name="data_imp_start" localSheetId="54">[37]Beholdningsdata!#REF!</definedName>
    <definedName name="data_imp_start" localSheetId="4">[37]Beholdningsdata!#REF!</definedName>
    <definedName name="data_imp_start" localSheetId="52">[37]Beholdningsdata!#REF!</definedName>
    <definedName name="data_imp_start" localSheetId="7">[37]Beholdningsdata!#REF!</definedName>
    <definedName name="data_imp_start" localSheetId="8">[37]Beholdningsdata!#REF!</definedName>
    <definedName name="data_imp_start" localSheetId="6">[37]Beholdningsdata!#REF!</definedName>
    <definedName name="data_imp_start">[37]Beholdningsdata!#REF!</definedName>
    <definedName name="_xlnm.Database" localSheetId="38">#REF!</definedName>
    <definedName name="_xlnm.Database" localSheetId="18">#REF!</definedName>
    <definedName name="_xlnm.Database" localSheetId="12">#REF!</definedName>
    <definedName name="_xlnm.Database" localSheetId="32">#REF!</definedName>
    <definedName name="_xlnm.Database" localSheetId="31">#REF!</definedName>
    <definedName name="_xlnm.Database" localSheetId="51">#REF!</definedName>
    <definedName name="_xlnm.Database" localSheetId="54">#REF!</definedName>
    <definedName name="_xlnm.Database" localSheetId="4">#REF!</definedName>
    <definedName name="_xlnm.Database" localSheetId="16">#REF!</definedName>
    <definedName name="_xlnm.Database" localSheetId="52">#REF!</definedName>
    <definedName name="_xlnm.Database" localSheetId="7">#REF!</definedName>
    <definedName name="_xlnm.Database" localSheetId="8">#REF!</definedName>
    <definedName name="_xlnm.Database" localSheetId="6">#REF!</definedName>
    <definedName name="_xlnm.Database" localSheetId="9">#REF!</definedName>
    <definedName name="_xlnm.Database">#REF!</definedName>
    <definedName name="Date" localSheetId="38">'[38]Input Sheet'!$A$1</definedName>
    <definedName name="Date" localSheetId="51">'[38]Input Sheet'!$A$1</definedName>
    <definedName name="Date" localSheetId="54">'[39]Input Sheet'!$A$1</definedName>
    <definedName name="Date" localSheetId="52">'[40]Input Sheet'!$A$1</definedName>
    <definedName name="Date" localSheetId="7">'[41]Input Sheet'!$A$1</definedName>
    <definedName name="Date" localSheetId="8">'[41]Input Sheet'!$A$1</definedName>
    <definedName name="Date" localSheetId="6">'[41]Input Sheet'!$A$1</definedName>
    <definedName name="Date">'[42]Input Sheet'!$A$1</definedName>
    <definedName name="DatoValg" localSheetId="38">[32]HelpSheet!$C$5:$C$16</definedName>
    <definedName name="DatoValg" localSheetId="51">[32]HelpSheet!$C$5:$C$16</definedName>
    <definedName name="DatoValg" localSheetId="54">[33]HelpSheet!$C$5:$C$16</definedName>
    <definedName name="DatoValg" localSheetId="52">[34]HelpSheet!$C$5:$C$16</definedName>
    <definedName name="DatoValg" localSheetId="7">[35]HelpSheet!$C$5:$C$16</definedName>
    <definedName name="DatoValg" localSheetId="8">[35]HelpSheet!$C$5:$C$16</definedName>
    <definedName name="DatoValg" localSheetId="6">[35]HelpSheet!$C$5:$C$16</definedName>
    <definedName name="DatoValg">[36]HelpSheet!$C$5:$C$16</definedName>
    <definedName name="DATUM" localSheetId="38">OFFSET('[22]Chart Losses'!$H$7,COUNT('[22]Chart Losses'!$H$7:$H$50)-'[22]Chart Losses'!$H$1,,'[22]Chart Losses'!$H$1)</definedName>
    <definedName name="DATUM" localSheetId="51">OFFSET('[22]Chart Losses'!$H$7,COUNT('[22]Chart Losses'!$H$7:$H$50)-'[22]Chart Losses'!$H$1,,'[22]Chart Losses'!$H$1)</definedName>
    <definedName name="DATUM" localSheetId="54">OFFSET('[23]Chart Losses'!$H$7,COUNT('[23]Chart Losses'!$H$7:$H$50)-'[23]Chart Losses'!$H$1,,'[23]Chart Losses'!$H$1)</definedName>
    <definedName name="DATUM" localSheetId="52">OFFSET('[24]Chart Losses'!$H$7,COUNT('[24]Chart Losses'!$H$7:$H$50)-'[24]Chart Losses'!$H$1,,'[24]Chart Losses'!$H$1)</definedName>
    <definedName name="DATUM" localSheetId="7">OFFSET('[25]Chart Losses'!$H$7,COUNT('[25]Chart Losses'!$H$7:$H$50)-'[25]Chart Losses'!$H$1,,'[25]Chart Losses'!$H$1)</definedName>
    <definedName name="DATUM" localSheetId="8">OFFSET('[25]Chart Losses'!$H$7,COUNT('[25]Chart Losses'!$H$7:$H$50)-'[25]Chart Losses'!$H$1,,'[25]Chart Losses'!$H$1)</definedName>
    <definedName name="DATUM" localSheetId="6">OFFSET('[25]Chart Losses'!$H$7,COUNT('[25]Chart Losses'!$H$7:$H$50)-'[25]Chart Losses'!$H$1,,'[25]Chart Losses'!$H$1)</definedName>
    <definedName name="DATUM">OFFSET('[26]Chart Losses'!$H$7,COUNT('[26]Chart Losses'!$H$7:$H$50)-'[26]Chart Losses'!$H$1,,'[26]Chart Losses'!$H$1)</definedName>
    <definedName name="DB" localSheetId="38">'[12]Konto koncern'!$A$3:$O$335</definedName>
    <definedName name="DB" localSheetId="51">'[12]Konto koncern'!$A$3:$O$335</definedName>
    <definedName name="DB" localSheetId="54">'[13]Konto koncern'!$A$3:$O$335</definedName>
    <definedName name="DB" localSheetId="52">'[14]Konto koncern'!$A$3:$O$335</definedName>
    <definedName name="DB" localSheetId="7">'[15]Konto koncern'!$A$3:$O$335</definedName>
    <definedName name="DB" localSheetId="8">'[15]Konto koncern'!$A$3:$O$335</definedName>
    <definedName name="DB" localSheetId="6">'[15]Konto koncern'!$A$3:$O$335</definedName>
    <definedName name="DB">'[16]Konto koncern'!$A$3:$O$335</definedName>
    <definedName name="dddd" localSheetId="38" hidden="1">{#N/A,#N/A,TRUE,"Forside";#N/A,#N/A,TRUE,"Contents";#N/A,#N/A,TRUE,"Opera. income stat.";#N/A,#N/A,TRUE,"Business area ";#N/A,#N/A,TRUE,"Statutory income statem."}</definedName>
    <definedName name="dddd" localSheetId="18" hidden="1">{#N/A,#N/A,TRUE,"Forside";#N/A,#N/A,TRUE,"Contents";#N/A,#N/A,TRUE,"Opera. income stat.";#N/A,#N/A,TRUE,"Business area ";#N/A,#N/A,TRUE,"Statutory income statem."}</definedName>
    <definedName name="dddd" localSheetId="46" hidden="1">{#N/A,#N/A,TRUE,"Forside";#N/A,#N/A,TRUE,"Contents";#N/A,#N/A,TRUE,"Opera. income stat.";#N/A,#N/A,TRUE,"Business area ";#N/A,#N/A,TRUE,"Statutory income statem."}</definedName>
    <definedName name="dddd" localSheetId="47" hidden="1">{#N/A,#N/A,TRUE,"Forside";#N/A,#N/A,TRUE,"Contents";#N/A,#N/A,TRUE,"Opera. income stat.";#N/A,#N/A,TRUE,"Business area ";#N/A,#N/A,TRUE,"Statutory income statem."}</definedName>
    <definedName name="dddd" localSheetId="48" hidden="1">{#N/A,#N/A,TRUE,"Forside";#N/A,#N/A,TRUE,"Contents";#N/A,#N/A,TRUE,"Opera. income stat.";#N/A,#N/A,TRUE,"Business area ";#N/A,#N/A,TRUE,"Statutory income statem."}</definedName>
    <definedName name="dddd" localSheetId="49" hidden="1">{#N/A,#N/A,TRUE,"Forside";#N/A,#N/A,TRUE,"Contents";#N/A,#N/A,TRUE,"Opera. income stat.";#N/A,#N/A,TRUE,"Business area ";#N/A,#N/A,TRUE,"Statutory income statem."}</definedName>
    <definedName name="dddd" localSheetId="50" hidden="1">{#N/A,#N/A,TRUE,"Forside";#N/A,#N/A,TRUE,"Contents";#N/A,#N/A,TRUE,"Opera. income stat.";#N/A,#N/A,TRUE,"Business area ";#N/A,#N/A,TRUE,"Statutory income statem."}</definedName>
    <definedName name="dddd" localSheetId="12" hidden="1">{#N/A,#N/A,TRUE,"Forside";#N/A,#N/A,TRUE,"Contents";#N/A,#N/A,TRUE,"Opera. income stat.";#N/A,#N/A,TRUE,"Business area ";#N/A,#N/A,TRUE,"Statutory income statem."}</definedName>
    <definedName name="dddd" localSheetId="1" hidden="1">{#N/A,#N/A,TRUE,"Forside";#N/A,#N/A,TRUE,"Contents";#N/A,#N/A,TRUE,"Opera. income stat.";#N/A,#N/A,TRUE,"Business area ";#N/A,#N/A,TRUE,"Statutory income statem."}</definedName>
    <definedName name="dddd" localSheetId="32" hidden="1">{#N/A,#N/A,TRUE,"Forside";#N/A,#N/A,TRUE,"Contents";#N/A,#N/A,TRUE,"Opera. income stat.";#N/A,#N/A,TRUE,"Business area ";#N/A,#N/A,TRUE,"Statutory income statem."}</definedName>
    <definedName name="dddd" localSheetId="31" hidden="1">{#N/A,#N/A,TRUE,"Forside";#N/A,#N/A,TRUE,"Contents";#N/A,#N/A,TRUE,"Opera. income stat.";#N/A,#N/A,TRUE,"Business area ";#N/A,#N/A,TRUE,"Statutory income statem."}</definedName>
    <definedName name="dddd" localSheetId="51" hidden="1">{#N/A,#N/A,TRUE,"Forside";#N/A,#N/A,TRUE,"Contents";#N/A,#N/A,TRUE,"Opera. income stat.";#N/A,#N/A,TRUE,"Business area ";#N/A,#N/A,TRUE,"Statutory income statem."}</definedName>
    <definedName name="dddd" localSheetId="54" hidden="1">{#N/A,#N/A,TRUE,"Forside";#N/A,#N/A,TRUE,"Contents";#N/A,#N/A,TRUE,"Opera. income stat.";#N/A,#N/A,TRUE,"Business area ";#N/A,#N/A,TRUE,"Statutory income statem."}</definedName>
    <definedName name="dddd" localSheetId="44" hidden="1">{#N/A,#N/A,TRUE,"Forside";#N/A,#N/A,TRUE,"Contents";#N/A,#N/A,TRUE,"Opera. income stat.";#N/A,#N/A,TRUE,"Business area ";#N/A,#N/A,TRUE,"Statutory income statem."}</definedName>
    <definedName name="dddd" localSheetId="4" hidden="1">{#N/A,#N/A,TRUE,"Forside";#N/A,#N/A,TRUE,"Contents";#N/A,#N/A,TRUE,"Opera. income stat.";#N/A,#N/A,TRUE,"Business area ";#N/A,#N/A,TRUE,"Statutory income statem."}</definedName>
    <definedName name="dddd" localSheetId="16" hidden="1">{#N/A,#N/A,TRUE,"Forside";#N/A,#N/A,TRUE,"Contents";#N/A,#N/A,TRUE,"Opera. income stat.";#N/A,#N/A,TRUE,"Business area ";#N/A,#N/A,TRUE,"Statutory income statem."}</definedName>
    <definedName name="dddd" localSheetId="52" hidden="1">{#N/A,#N/A,TRUE,"Forside";#N/A,#N/A,TRUE,"Contents";#N/A,#N/A,TRUE,"Opera. income stat.";#N/A,#N/A,TRUE,"Business area ";#N/A,#N/A,TRUE,"Statutory income statem."}</definedName>
    <definedName name="dddd" localSheetId="42" hidden="1">{#N/A,#N/A,TRUE,"Forside";#N/A,#N/A,TRUE,"Contents";#N/A,#N/A,TRUE,"Opera. income stat.";#N/A,#N/A,TRUE,"Business area ";#N/A,#N/A,TRUE,"Statutory income statem."}</definedName>
    <definedName name="dddd" localSheetId="7" hidden="1">{#N/A,#N/A,TRUE,"Forside";#N/A,#N/A,TRUE,"Contents";#N/A,#N/A,TRUE,"Opera. income stat.";#N/A,#N/A,TRUE,"Business area ";#N/A,#N/A,TRUE,"Statutory income statem."}</definedName>
    <definedName name="dddd" localSheetId="8" hidden="1">{#N/A,#N/A,TRUE,"Forside";#N/A,#N/A,TRUE,"Contents";#N/A,#N/A,TRUE,"Opera. income stat.";#N/A,#N/A,TRUE,"Business area ";#N/A,#N/A,TRUE,"Statutory income statem."}</definedName>
    <definedName name="dddd" localSheetId="6" hidden="1">{#N/A,#N/A,TRUE,"Forside";#N/A,#N/A,TRUE,"Contents";#N/A,#N/A,TRUE,"Opera. income stat.";#N/A,#N/A,TRUE,"Business area ";#N/A,#N/A,TRUE,"Statutory income statem."}</definedName>
    <definedName name="dddd" localSheetId="43" hidden="1">{#N/A,#N/A,TRUE,"Forside";#N/A,#N/A,TRUE,"Contents";#N/A,#N/A,TRUE,"Opera. income stat.";#N/A,#N/A,TRUE,"Business area ";#N/A,#N/A,TRUE,"Statutory income statem."}</definedName>
    <definedName name="dddd" localSheetId="39" hidden="1">{#N/A,#N/A,TRUE,"Forside";#N/A,#N/A,TRUE,"Contents";#N/A,#N/A,TRUE,"Opera. income stat.";#N/A,#N/A,TRUE,"Business area ";#N/A,#N/A,TRUE,"Statutory income statem."}</definedName>
    <definedName name="dddd" localSheetId="9" hidden="1">{#N/A,#N/A,TRUE,"Forside";#N/A,#N/A,TRUE,"Contents";#N/A,#N/A,TRUE,"Opera. income stat.";#N/A,#N/A,TRUE,"Business area ";#N/A,#N/A,TRUE,"Statutory income statem."}</definedName>
    <definedName name="dddd" localSheetId="37" hidden="1">{#N/A,#N/A,TRUE,"Forside";#N/A,#N/A,TRUE,"Contents";#N/A,#N/A,TRUE,"Opera. income stat.";#N/A,#N/A,TRUE,"Business area ";#N/A,#N/A,TRUE,"Statutory income statem."}</definedName>
    <definedName name="dddd" localSheetId="45" hidden="1">{#N/A,#N/A,TRUE,"Forside";#N/A,#N/A,TRUE,"Contents";#N/A,#N/A,TRUE,"Opera. income stat.";#N/A,#N/A,TRUE,"Business area ";#N/A,#N/A,TRUE,"Statutory income statem."}</definedName>
    <definedName name="dddd" localSheetId="40" hidden="1">{#N/A,#N/A,TRUE,"Forside";#N/A,#N/A,TRUE,"Contents";#N/A,#N/A,TRUE,"Opera. income stat.";#N/A,#N/A,TRUE,"Business area ";#N/A,#N/A,TRUE,"Statutory income statem."}</definedName>
    <definedName name="dddd" localSheetId="41" hidden="1">{#N/A,#N/A,TRUE,"Forside";#N/A,#N/A,TRUE,"Contents";#N/A,#N/A,TRUE,"Opera. income stat.";#N/A,#N/A,TRUE,"Business area ";#N/A,#N/A,TRUE,"Statutory income statem."}</definedName>
    <definedName name="dddd" hidden="1">{#N/A,#N/A,TRUE,"Forside";#N/A,#N/A,TRUE,"Contents";#N/A,#N/A,TRUE,"Opera. income stat.";#N/A,#N/A,TRUE,"Business area ";#N/A,#N/A,TRUE,"Statutory income statem."}</definedName>
    <definedName name="DeafaultedLoans" localSheetId="38">#REF!</definedName>
    <definedName name="DeafaultedLoans" localSheetId="18">#REF!</definedName>
    <definedName name="DeafaultedLoans" localSheetId="12">#REF!</definedName>
    <definedName name="DeafaultedLoans" localSheetId="32">#REF!</definedName>
    <definedName name="DeafaultedLoans" localSheetId="31">#REF!</definedName>
    <definedName name="DeafaultedLoans" localSheetId="51">#REF!</definedName>
    <definedName name="DeafaultedLoans" localSheetId="54">#REF!</definedName>
    <definedName name="DeafaultedLoans" localSheetId="4">#REF!</definedName>
    <definedName name="DeafaultedLoans" localSheetId="16">#REF!</definedName>
    <definedName name="DeafaultedLoans" localSheetId="52">#REF!</definedName>
    <definedName name="DeafaultedLoans" localSheetId="7">#REF!</definedName>
    <definedName name="DeafaultedLoans" localSheetId="8">#REF!</definedName>
    <definedName name="DeafaultedLoans" localSheetId="6">#REF!</definedName>
    <definedName name="DeafaultedLoans" localSheetId="9">#REF!</definedName>
    <definedName name="DeafaultedLoans">#REF!</definedName>
    <definedName name="Denmark" localSheetId="38">[43]Sheet1!$C$17</definedName>
    <definedName name="Denmark" localSheetId="51">[43]Sheet1!$C$17</definedName>
    <definedName name="Denmark" localSheetId="54">[44]Sheet1!$C$17</definedName>
    <definedName name="Denmark" localSheetId="52">[45]Sheet1!$C$17</definedName>
    <definedName name="Denmark" localSheetId="7">[46]Sheet1!$C$17</definedName>
    <definedName name="Denmark" localSheetId="8">[46]Sheet1!$C$17</definedName>
    <definedName name="Denmark" localSheetId="6">[46]Sheet1!$C$17</definedName>
    <definedName name="Denmark">[47]Sheet1!$C$17</definedName>
    <definedName name="derivatives" localSheetId="38">#REF!</definedName>
    <definedName name="derivatives" localSheetId="18">#REF!</definedName>
    <definedName name="derivatives" localSheetId="12">#REF!</definedName>
    <definedName name="derivatives" localSheetId="32">#REF!</definedName>
    <definedName name="derivatives" localSheetId="31">#REF!</definedName>
    <definedName name="derivatives" localSheetId="51">#REF!</definedName>
    <definedName name="derivatives" localSheetId="54">#REF!</definedName>
    <definedName name="derivatives" localSheetId="4">#REF!</definedName>
    <definedName name="derivatives" localSheetId="16">#REF!</definedName>
    <definedName name="derivatives" localSheetId="52">#REF!</definedName>
    <definedName name="derivatives" localSheetId="7">#REF!</definedName>
    <definedName name="derivatives" localSheetId="8">#REF!</definedName>
    <definedName name="derivatives" localSheetId="6">#REF!</definedName>
    <definedName name="derivatives" localSheetId="9">#REF!</definedName>
    <definedName name="derivatives">#REF!</definedName>
    <definedName name="DK_DKK_V" localSheetId="38">[43]Sheet1!$C$21</definedName>
    <definedName name="DK_DKK_V" localSheetId="51">[43]Sheet1!$C$21</definedName>
    <definedName name="DK_DKK_V" localSheetId="54">[44]Sheet1!$C$21</definedName>
    <definedName name="DK_DKK_V" localSheetId="52">[45]Sheet1!$C$21</definedName>
    <definedName name="DK_DKK_V" localSheetId="7">[46]Sheet1!$C$21</definedName>
    <definedName name="DK_DKK_V" localSheetId="8">[46]Sheet1!$C$21</definedName>
    <definedName name="DK_DKK_V" localSheetId="6">[46]Sheet1!$C$21</definedName>
    <definedName name="DK_DKK_V">[47]Sheet1!$C$21</definedName>
    <definedName name="DK_EURO_V" localSheetId="38">[48]Sheet1!$C$12</definedName>
    <definedName name="DK_EURO_V" localSheetId="51">[48]Sheet1!$C$12</definedName>
    <definedName name="DK_EURO_V" localSheetId="54">[49]Sheet1!$C$12</definedName>
    <definedName name="DK_EURO_V" localSheetId="52">[50]Sheet1!$C$12</definedName>
    <definedName name="DK_EURO_V" localSheetId="7">[51]Sheet1!$C$12</definedName>
    <definedName name="DK_EURO_V" localSheetId="8">[51]Sheet1!$C$12</definedName>
    <definedName name="DK_EURO_V" localSheetId="6">[51]Sheet1!$C$12</definedName>
    <definedName name="DK_EURO_V">[52]Sheet1!$C$12</definedName>
    <definedName name="dollarkurs" localSheetId="38">[53]Forecast!$C$182</definedName>
    <definedName name="dollarkurs" localSheetId="51">[53]Forecast!$C$182</definedName>
    <definedName name="dollarkurs" localSheetId="54">[54]Forecast!$C$182</definedName>
    <definedName name="dollarkurs" localSheetId="52">[55]Forecast!$C$182</definedName>
    <definedName name="dollarkurs" localSheetId="7">[56]Forecast!$C$182</definedName>
    <definedName name="dollarkurs" localSheetId="8">[56]Forecast!$C$182</definedName>
    <definedName name="dollarkurs" localSheetId="6">[56]Forecast!$C$182</definedName>
    <definedName name="dollarkurs">[57]Forecast!$C$182</definedName>
    <definedName name="EngelskMdRapport" localSheetId="38">[32]Månedsrapport!#REF!</definedName>
    <definedName name="EngelskMdRapport" localSheetId="32">[32]Månedsrapport!#REF!</definedName>
    <definedName name="EngelskMdRapport" localSheetId="31">[32]Månedsrapport!#REF!</definedName>
    <definedName name="EngelskMdRapport" localSheetId="51">[32]Månedsrapport!#REF!</definedName>
    <definedName name="EngelskMdRapport" localSheetId="54">[33]Månedsrapport!#REF!</definedName>
    <definedName name="EngelskMdRapport" localSheetId="4">[32]Månedsrapport!#REF!</definedName>
    <definedName name="EngelskMdRapport" localSheetId="52">[34]Månedsrapport!#REF!</definedName>
    <definedName name="EngelskMdRapport" localSheetId="7">[35]Månedsrapport!#REF!</definedName>
    <definedName name="EngelskMdRapport" localSheetId="8">[35]Månedsrapport!#REF!</definedName>
    <definedName name="EngelskMdRapport" localSheetId="6">[35]Månedsrapport!#REF!</definedName>
    <definedName name="EngelskMdRapport">[36]Månedsrapport!#REF!</definedName>
    <definedName name="EUR" localSheetId="38">'[58]Budget 2001'!$J$1</definedName>
    <definedName name="EUR" localSheetId="51">'[58]Budget 2001'!$J$1</definedName>
    <definedName name="EUR" localSheetId="54">'[59]Budget 2001'!$J$1</definedName>
    <definedName name="EUR" localSheetId="52">'[60]Budget 2001'!$J$1</definedName>
    <definedName name="EUR" localSheetId="7">'[61]Budget 2001'!$J$1</definedName>
    <definedName name="EUR" localSheetId="8">'[61]Budget 2001'!$J$1</definedName>
    <definedName name="EUR" localSheetId="6">'[61]Budget 2001'!$J$1</definedName>
    <definedName name="EUR">'[62]Budget 2001'!$J$1</definedName>
    <definedName name="EUR_1.kv." localSheetId="38">#REF!</definedName>
    <definedName name="EUR_1.kv." localSheetId="18">#REF!</definedName>
    <definedName name="EUR_1.kv." localSheetId="12">#REF!</definedName>
    <definedName name="EUR_1.kv." localSheetId="32">#REF!</definedName>
    <definedName name="EUR_1.kv." localSheetId="31">#REF!</definedName>
    <definedName name="EUR_1.kv." localSheetId="51">#REF!</definedName>
    <definedName name="EUR_1.kv." localSheetId="54">#REF!</definedName>
    <definedName name="EUR_1.kv." localSheetId="4">#REF!</definedName>
    <definedName name="EUR_1.kv." localSheetId="16">#REF!</definedName>
    <definedName name="EUR_1.kv." localSheetId="52">#REF!</definedName>
    <definedName name="EUR_1.kv." localSheetId="7">#REF!</definedName>
    <definedName name="EUR_1.kv." localSheetId="8">#REF!</definedName>
    <definedName name="EUR_1.kv." localSheetId="6">#REF!</definedName>
    <definedName name="EUR_1.kv." localSheetId="9">#REF!</definedName>
    <definedName name="EUR_1.kv.">#REF!</definedName>
    <definedName name="EUR_2.kv." localSheetId="38">#REF!</definedName>
    <definedName name="EUR_2.kv." localSheetId="18">#REF!</definedName>
    <definedName name="EUR_2.kv." localSheetId="12">#REF!</definedName>
    <definedName name="EUR_2.kv." localSheetId="32">#REF!</definedName>
    <definedName name="EUR_2.kv." localSheetId="31">#REF!</definedName>
    <definedName name="EUR_2.kv." localSheetId="51">#REF!</definedName>
    <definedName name="EUR_2.kv." localSheetId="54">#REF!</definedName>
    <definedName name="EUR_2.kv." localSheetId="4">#REF!</definedName>
    <definedName name="EUR_2.kv." localSheetId="16">#REF!</definedName>
    <definedName name="EUR_2.kv." localSheetId="52">#REF!</definedName>
    <definedName name="EUR_2.kv." localSheetId="7">#REF!</definedName>
    <definedName name="EUR_2.kv." localSheetId="8">#REF!</definedName>
    <definedName name="EUR_2.kv." localSheetId="6">#REF!</definedName>
    <definedName name="EUR_2.kv." localSheetId="9">#REF!</definedName>
    <definedName name="EUR_2.kv.">#REF!</definedName>
    <definedName name="EUR_3.kv." localSheetId="38">#REF!</definedName>
    <definedName name="EUR_3.kv." localSheetId="18">#REF!</definedName>
    <definedName name="EUR_3.kv." localSheetId="12">#REF!</definedName>
    <definedName name="EUR_3.kv." localSheetId="32">#REF!</definedName>
    <definedName name="EUR_3.kv." localSheetId="31">#REF!</definedName>
    <definedName name="EUR_3.kv." localSheetId="51">#REF!</definedName>
    <definedName name="EUR_3.kv." localSheetId="54">#REF!</definedName>
    <definedName name="EUR_3.kv." localSheetId="4">#REF!</definedName>
    <definedName name="EUR_3.kv." localSheetId="16">#REF!</definedName>
    <definedName name="EUR_3.kv." localSheetId="52">#REF!</definedName>
    <definedName name="EUR_3.kv." localSheetId="7">#REF!</definedName>
    <definedName name="EUR_3.kv." localSheetId="8">#REF!</definedName>
    <definedName name="EUR_3.kv." localSheetId="6">#REF!</definedName>
    <definedName name="EUR_3.kv." localSheetId="9">#REF!</definedName>
    <definedName name="EUR_3.kv.">#REF!</definedName>
    <definedName name="EUR_30.06." localSheetId="38">#REF!</definedName>
    <definedName name="EUR_30.06." localSheetId="18">#REF!</definedName>
    <definedName name="EUR_30.06." localSheetId="12">#REF!</definedName>
    <definedName name="EUR_30.06." localSheetId="32">#REF!</definedName>
    <definedName name="EUR_30.06." localSheetId="31">#REF!</definedName>
    <definedName name="EUR_30.06." localSheetId="51">#REF!</definedName>
    <definedName name="EUR_30.06." localSheetId="54">#REF!</definedName>
    <definedName name="EUR_30.06." localSheetId="4">#REF!</definedName>
    <definedName name="EUR_30.06." localSheetId="16">#REF!</definedName>
    <definedName name="EUR_30.06." localSheetId="52">#REF!</definedName>
    <definedName name="EUR_30.06." localSheetId="7">#REF!</definedName>
    <definedName name="EUR_30.06." localSheetId="8">#REF!</definedName>
    <definedName name="EUR_30.06." localSheetId="6">#REF!</definedName>
    <definedName name="EUR_30.06." localSheetId="9">#REF!</definedName>
    <definedName name="EUR_30.06.">#REF!</definedName>
    <definedName name="EUR_30.09." localSheetId="38">#REF!</definedName>
    <definedName name="EUR_30.09." localSheetId="18">#REF!</definedName>
    <definedName name="EUR_30.09." localSheetId="12">#REF!</definedName>
    <definedName name="EUR_30.09." localSheetId="32">#REF!</definedName>
    <definedName name="EUR_30.09." localSheetId="31">#REF!</definedName>
    <definedName name="EUR_30.09." localSheetId="51">#REF!</definedName>
    <definedName name="EUR_30.09." localSheetId="54">#REF!</definedName>
    <definedName name="EUR_30.09." localSheetId="4">#REF!</definedName>
    <definedName name="EUR_30.09." localSheetId="16">#REF!</definedName>
    <definedName name="EUR_30.09." localSheetId="52">#REF!</definedName>
    <definedName name="EUR_30.09." localSheetId="7">#REF!</definedName>
    <definedName name="EUR_30.09." localSheetId="8">#REF!</definedName>
    <definedName name="EUR_30.09." localSheetId="6">#REF!</definedName>
    <definedName name="EUR_30.09." localSheetId="9">#REF!</definedName>
    <definedName name="EUR_30.09.">#REF!</definedName>
    <definedName name="EUR_31.03." localSheetId="38">#REF!</definedName>
    <definedName name="EUR_31.03." localSheetId="18">#REF!</definedName>
    <definedName name="EUR_31.03." localSheetId="12">#REF!</definedName>
    <definedName name="EUR_31.03." localSheetId="32">#REF!</definedName>
    <definedName name="EUR_31.03." localSheetId="31">#REF!</definedName>
    <definedName name="EUR_31.03." localSheetId="51">#REF!</definedName>
    <definedName name="EUR_31.03." localSheetId="54">#REF!</definedName>
    <definedName name="EUR_31.03." localSheetId="4">#REF!</definedName>
    <definedName name="EUR_31.03." localSheetId="16">#REF!</definedName>
    <definedName name="EUR_31.03." localSheetId="52">#REF!</definedName>
    <definedName name="EUR_31.03." localSheetId="7">#REF!</definedName>
    <definedName name="EUR_31.03." localSheetId="8">#REF!</definedName>
    <definedName name="EUR_31.03." localSheetId="6">#REF!</definedName>
    <definedName name="EUR_31.03." localSheetId="9">#REF!</definedName>
    <definedName name="EUR_31.03.">#REF!</definedName>
    <definedName name="EUR_4.kv." localSheetId="38">#REF!</definedName>
    <definedName name="EUR_4.kv." localSheetId="18">#REF!</definedName>
    <definedName name="EUR_4.kv." localSheetId="12">#REF!</definedName>
    <definedName name="EUR_4.kv." localSheetId="32">#REF!</definedName>
    <definedName name="EUR_4.kv." localSheetId="31">#REF!</definedName>
    <definedName name="EUR_4.kv." localSheetId="51">#REF!</definedName>
    <definedName name="EUR_4.kv." localSheetId="54">#REF!</definedName>
    <definedName name="EUR_4.kv." localSheetId="4">#REF!</definedName>
    <definedName name="EUR_4.kv." localSheetId="16">#REF!</definedName>
    <definedName name="EUR_4.kv." localSheetId="52">#REF!</definedName>
    <definedName name="EUR_4.kv." localSheetId="7">#REF!</definedName>
    <definedName name="EUR_4.kv." localSheetId="8">#REF!</definedName>
    <definedName name="EUR_4.kv." localSheetId="6">#REF!</definedName>
    <definedName name="EUR_4.kv." localSheetId="9">#REF!</definedName>
    <definedName name="EUR_4.kv.">#REF!</definedName>
    <definedName name="EUR_Primo" localSheetId="38">#REF!</definedName>
    <definedName name="EUR_Primo" localSheetId="18">#REF!</definedName>
    <definedName name="EUR_Primo" localSheetId="12">#REF!</definedName>
    <definedName name="EUR_Primo" localSheetId="32">#REF!</definedName>
    <definedName name="EUR_Primo" localSheetId="31">#REF!</definedName>
    <definedName name="EUR_Primo" localSheetId="51">#REF!</definedName>
    <definedName name="EUR_Primo" localSheetId="54">#REF!</definedName>
    <definedName name="EUR_Primo" localSheetId="4">#REF!</definedName>
    <definedName name="EUR_Primo" localSheetId="16">#REF!</definedName>
    <definedName name="EUR_Primo" localSheetId="52">#REF!</definedName>
    <definedName name="EUR_Primo" localSheetId="7">#REF!</definedName>
    <definedName name="EUR_Primo" localSheetId="8">#REF!</definedName>
    <definedName name="EUR_Primo" localSheetId="6">#REF!</definedName>
    <definedName name="EUR_Primo" localSheetId="9">#REF!</definedName>
    <definedName name="EUR_Primo">#REF!</definedName>
    <definedName name="EUR_Ultimo" localSheetId="38">#REF!</definedName>
    <definedName name="EUR_Ultimo" localSheetId="18">#REF!</definedName>
    <definedName name="EUR_Ultimo" localSheetId="12">#REF!</definedName>
    <definedName name="EUR_Ultimo" localSheetId="32">#REF!</definedName>
    <definedName name="EUR_Ultimo" localSheetId="31">#REF!</definedName>
    <definedName name="EUR_Ultimo" localSheetId="51">#REF!</definedName>
    <definedName name="EUR_Ultimo" localSheetId="54">#REF!</definedName>
    <definedName name="EUR_Ultimo" localSheetId="4">#REF!</definedName>
    <definedName name="EUR_Ultimo" localSheetId="16">#REF!</definedName>
    <definedName name="EUR_Ultimo" localSheetId="52">#REF!</definedName>
    <definedName name="EUR_Ultimo" localSheetId="7">#REF!</definedName>
    <definedName name="EUR_Ultimo" localSheetId="8">#REF!</definedName>
    <definedName name="EUR_Ultimo" localSheetId="6">#REF!</definedName>
    <definedName name="EUR_Ultimo" localSheetId="9">#REF!</definedName>
    <definedName name="EUR_Ultimo">#REF!</definedName>
    <definedName name="euro" localSheetId="38">'[63]KF 97-01'!$Q$39</definedName>
    <definedName name="euro" localSheetId="51">'[63]KF 97-01'!$Q$39</definedName>
    <definedName name="euro" localSheetId="54">'[64]KF 97-01'!$Q$39</definedName>
    <definedName name="euro" localSheetId="52">'[65]KF 97-01'!$Q$39</definedName>
    <definedName name="euro" localSheetId="7">'[66]KF 97-01'!$Q$39</definedName>
    <definedName name="euro" localSheetId="8">'[66]KF 97-01'!$Q$39</definedName>
    <definedName name="euro" localSheetId="6">'[66]KF 97-01'!$Q$39</definedName>
    <definedName name="euro">'[67]KF 97-01'!$Q$39</definedName>
    <definedName name="Euro01" localSheetId="38">[32]Valutakurser!$F$8</definedName>
    <definedName name="Euro01" localSheetId="51">[32]Valutakurser!$F$8</definedName>
    <definedName name="Euro01" localSheetId="54">[33]Valutakurser!$F$8</definedName>
    <definedName name="Euro01" localSheetId="52">[34]Valutakurser!$F$8</definedName>
    <definedName name="Euro01" localSheetId="7">[35]Valutakurser!$F$8</definedName>
    <definedName name="Euro01" localSheetId="8">[35]Valutakurser!$F$8</definedName>
    <definedName name="Euro01" localSheetId="6">[35]Valutakurser!$F$8</definedName>
    <definedName name="Euro01">[36]Valutakurser!$F$8</definedName>
    <definedName name="Euro02" localSheetId="38">[32]Valutakurser!$G$8</definedName>
    <definedName name="Euro02" localSheetId="51">[32]Valutakurser!$G$8</definedName>
    <definedName name="Euro02" localSheetId="54">[33]Valutakurser!$G$8</definedName>
    <definedName name="Euro02" localSheetId="52">[34]Valutakurser!$G$8</definedName>
    <definedName name="Euro02" localSheetId="7">[35]Valutakurser!$G$8</definedName>
    <definedName name="Euro02" localSheetId="8">[35]Valutakurser!$G$8</definedName>
    <definedName name="Euro02" localSheetId="6">[35]Valutakurser!$G$8</definedName>
    <definedName name="Euro02">[36]Valutakurser!$G$8</definedName>
    <definedName name="Euro03" localSheetId="38">[32]Valutakurser!$H$8</definedName>
    <definedName name="Euro03" localSheetId="51">[32]Valutakurser!$H$8</definedName>
    <definedName name="Euro03" localSheetId="54">[33]Valutakurser!$H$8</definedName>
    <definedName name="Euro03" localSheetId="52">[34]Valutakurser!$H$8</definedName>
    <definedName name="Euro03" localSheetId="7">[35]Valutakurser!$H$8</definedName>
    <definedName name="Euro03" localSheetId="8">[35]Valutakurser!$H$8</definedName>
    <definedName name="Euro03" localSheetId="6">[35]Valutakurser!$H$8</definedName>
    <definedName name="Euro03">[36]Valutakurser!$H$8</definedName>
    <definedName name="Euro04" localSheetId="38">[32]Valutakurser!$I$8</definedName>
    <definedName name="Euro04" localSheetId="51">[32]Valutakurser!$I$8</definedName>
    <definedName name="Euro04" localSheetId="54">[33]Valutakurser!$I$8</definedName>
    <definedName name="Euro04" localSheetId="52">[34]Valutakurser!$I$8</definedName>
    <definedName name="Euro04" localSheetId="7">[35]Valutakurser!$I$8</definedName>
    <definedName name="Euro04" localSheetId="8">[35]Valutakurser!$I$8</definedName>
    <definedName name="Euro04" localSheetId="6">[35]Valutakurser!$I$8</definedName>
    <definedName name="Euro04">[36]Valutakurser!$I$8</definedName>
    <definedName name="Euro05" localSheetId="38">[32]Valutakurser!$J$8</definedName>
    <definedName name="Euro05" localSheetId="51">[32]Valutakurser!$J$8</definedName>
    <definedName name="Euro05" localSheetId="54">[33]Valutakurser!$J$8</definedName>
    <definedName name="Euro05" localSheetId="52">[34]Valutakurser!$J$8</definedName>
    <definedName name="Euro05" localSheetId="7">[35]Valutakurser!$J$8</definedName>
    <definedName name="Euro05" localSheetId="8">[35]Valutakurser!$J$8</definedName>
    <definedName name="Euro05" localSheetId="6">[35]Valutakurser!$J$8</definedName>
    <definedName name="Euro05">[36]Valutakurser!$J$8</definedName>
    <definedName name="Euro06" localSheetId="38">[32]Valutakurser!$K$8</definedName>
    <definedName name="Euro06" localSheetId="51">[32]Valutakurser!$K$8</definedName>
    <definedName name="Euro06" localSheetId="54">[33]Valutakurser!$K$8</definedName>
    <definedName name="Euro06" localSheetId="52">[34]Valutakurser!$K$8</definedName>
    <definedName name="Euro06" localSheetId="7">[35]Valutakurser!$K$8</definedName>
    <definedName name="Euro06" localSheetId="8">[35]Valutakurser!$K$8</definedName>
    <definedName name="Euro06" localSheetId="6">[35]Valutakurser!$K$8</definedName>
    <definedName name="Euro06">[36]Valutakurser!$K$8</definedName>
    <definedName name="Euro07" localSheetId="38">[32]Valutakurser!$L$8</definedName>
    <definedName name="Euro07" localSheetId="51">[32]Valutakurser!$L$8</definedName>
    <definedName name="Euro07" localSheetId="54">[33]Valutakurser!$L$8</definedName>
    <definedName name="Euro07" localSheetId="52">[34]Valutakurser!$L$8</definedName>
    <definedName name="Euro07" localSheetId="7">[35]Valutakurser!$L$8</definedName>
    <definedName name="Euro07" localSheetId="8">[35]Valutakurser!$L$8</definedName>
    <definedName name="Euro07" localSheetId="6">[35]Valutakurser!$L$8</definedName>
    <definedName name="Euro07">[36]Valutakurser!$L$8</definedName>
    <definedName name="Euro08" localSheetId="38">[32]Valutakurser!$M$8</definedName>
    <definedName name="Euro08" localSheetId="51">[32]Valutakurser!$M$8</definedName>
    <definedName name="Euro08" localSheetId="54">[33]Valutakurser!$M$8</definedName>
    <definedName name="Euro08" localSheetId="52">[34]Valutakurser!$M$8</definedName>
    <definedName name="Euro08" localSheetId="7">[35]Valutakurser!$M$8</definedName>
    <definedName name="Euro08" localSheetId="8">[35]Valutakurser!$M$8</definedName>
    <definedName name="Euro08" localSheetId="6">[35]Valutakurser!$M$8</definedName>
    <definedName name="Euro08">[36]Valutakurser!$M$8</definedName>
    <definedName name="Euro09" localSheetId="38">[32]Valutakurser!$N$8</definedName>
    <definedName name="Euro09" localSheetId="51">[32]Valutakurser!$N$8</definedName>
    <definedName name="Euro09" localSheetId="54">[33]Valutakurser!$N$8</definedName>
    <definedName name="Euro09" localSheetId="52">[34]Valutakurser!$N$8</definedName>
    <definedName name="Euro09" localSheetId="7">[35]Valutakurser!$N$8</definedName>
    <definedName name="Euro09" localSheetId="8">[35]Valutakurser!$N$8</definedName>
    <definedName name="Euro09" localSheetId="6">[35]Valutakurser!$N$8</definedName>
    <definedName name="Euro09">[36]Valutakurser!$N$8</definedName>
    <definedName name="Euro10" localSheetId="38">[32]Valutakurser!$O$8</definedName>
    <definedName name="Euro10" localSheetId="51">[32]Valutakurser!$O$8</definedName>
    <definedName name="Euro10" localSheetId="54">[33]Valutakurser!$O$8</definedName>
    <definedName name="Euro10" localSheetId="52">[34]Valutakurser!$O$8</definedName>
    <definedName name="Euro10" localSheetId="7">[35]Valutakurser!$O$8</definedName>
    <definedName name="Euro10" localSheetId="8">[35]Valutakurser!$O$8</definedName>
    <definedName name="Euro10" localSheetId="6">[35]Valutakurser!$O$8</definedName>
    <definedName name="Euro10">[36]Valutakurser!$O$8</definedName>
    <definedName name="Euro11" localSheetId="38">[32]Valutakurser!$P$8</definedName>
    <definedName name="Euro11" localSheetId="51">[32]Valutakurser!$P$8</definedName>
    <definedName name="Euro11" localSheetId="54">[33]Valutakurser!$P$8</definedName>
    <definedName name="Euro11" localSheetId="52">[34]Valutakurser!$P$8</definedName>
    <definedName name="Euro11" localSheetId="7">[35]Valutakurser!$P$8</definedName>
    <definedName name="Euro11" localSheetId="8">[35]Valutakurser!$P$8</definedName>
    <definedName name="Euro11" localSheetId="6">[35]Valutakurser!$P$8</definedName>
    <definedName name="Euro11">[36]Valutakurser!$P$8</definedName>
    <definedName name="Euro12" localSheetId="38">[32]Valutakurser!$Q$8</definedName>
    <definedName name="Euro12" localSheetId="51">[32]Valutakurser!$Q$8</definedName>
    <definedName name="Euro12" localSheetId="54">[33]Valutakurser!$Q$8</definedName>
    <definedName name="Euro12" localSheetId="52">[34]Valutakurser!$Q$8</definedName>
    <definedName name="Euro12" localSheetId="7">[35]Valutakurser!$Q$8</definedName>
    <definedName name="Euro12" localSheetId="8">[35]Valutakurser!$Q$8</definedName>
    <definedName name="Euro12" localSheetId="6">[35]Valutakurser!$Q$8</definedName>
    <definedName name="Euro12">[36]Valutakurser!$Q$8</definedName>
    <definedName name="EuroBeregnet" localSheetId="38">[32]Investment_assets!$C$47:$AX$55</definedName>
    <definedName name="EuroBeregnet" localSheetId="51">[32]Investment_assets!$C$47:$AX$55</definedName>
    <definedName name="EuroBeregnet" localSheetId="54">[33]Investment_assets!$C$47:$AX$55</definedName>
    <definedName name="EuroBeregnet" localSheetId="52">[34]Investment_assets!$C$47:$AX$55</definedName>
    <definedName name="EuroBeregnet" localSheetId="7">[35]Investment_assets!$C$47:$AX$55</definedName>
    <definedName name="EuroBeregnet" localSheetId="8">[35]Investment_assets!$C$47:$AX$55</definedName>
    <definedName name="EuroBeregnet" localSheetId="6">[35]Investment_assets!$C$47:$AX$55</definedName>
    <definedName name="EuroBeregnet">[36]Investment_assets!$C$47:$AX$55</definedName>
    <definedName name="EuroKurs1" localSheetId="38">[32]HelpSheet!$G$21</definedName>
    <definedName name="EuroKurs1" localSheetId="51">[32]HelpSheet!$G$21</definedName>
    <definedName name="EuroKurs1" localSheetId="54">[33]HelpSheet!$G$21</definedName>
    <definedName name="EuroKurs1" localSheetId="52">[34]HelpSheet!$G$21</definedName>
    <definedName name="EuroKurs1" localSheetId="7">[35]HelpSheet!$G$21</definedName>
    <definedName name="EuroKurs1" localSheetId="8">[35]HelpSheet!$G$21</definedName>
    <definedName name="EuroKurs1" localSheetId="6">[35]HelpSheet!$G$21</definedName>
    <definedName name="EuroKurs1">[36]HelpSheet!$G$21</definedName>
    <definedName name="EuroKurs2" localSheetId="38">[32]HelpSheet!$G$23</definedName>
    <definedName name="EuroKurs2" localSheetId="51">[32]HelpSheet!$G$23</definedName>
    <definedName name="EuroKurs2" localSheetId="54">[33]HelpSheet!$G$23</definedName>
    <definedName name="EuroKurs2" localSheetId="52">[34]HelpSheet!$G$23</definedName>
    <definedName name="EuroKurs2" localSheetId="7">[35]HelpSheet!$G$23</definedName>
    <definedName name="EuroKurs2" localSheetId="8">[35]HelpSheet!$G$23</definedName>
    <definedName name="EuroKurs2" localSheetId="6">[35]HelpSheet!$G$23</definedName>
    <definedName name="EuroKurs2">[36]HelpSheet!$G$23</definedName>
    <definedName name="EuroKurs3" localSheetId="38">[32]HelpSheet!$G$25</definedName>
    <definedName name="EuroKurs3" localSheetId="51">[32]HelpSheet!$G$25</definedName>
    <definedName name="EuroKurs3" localSheetId="54">[33]HelpSheet!$G$25</definedName>
    <definedName name="EuroKurs3" localSheetId="52">[34]HelpSheet!$G$25</definedName>
    <definedName name="EuroKurs3" localSheetId="7">[35]HelpSheet!$G$25</definedName>
    <definedName name="EuroKurs3" localSheetId="8">[35]HelpSheet!$G$25</definedName>
    <definedName name="EuroKurs3" localSheetId="6">[35]HelpSheet!$G$25</definedName>
    <definedName name="EuroKurs3">[36]HelpSheet!$G$25</definedName>
    <definedName name="EuroLastYear" localSheetId="38">[32]Valutakurser!$E$8</definedName>
    <definedName name="EuroLastYear" localSheetId="51">[32]Valutakurser!$E$8</definedName>
    <definedName name="EuroLastYear" localSheetId="54">[33]Valutakurser!$E$8</definedName>
    <definedName name="EuroLastYear" localSheetId="52">[34]Valutakurser!$E$8</definedName>
    <definedName name="EuroLastYear" localSheetId="7">[35]Valutakurser!$E$8</definedName>
    <definedName name="EuroLastYear" localSheetId="8">[35]Valutakurser!$E$8</definedName>
    <definedName name="EuroLastYear" localSheetId="6">[35]Valutakurser!$E$8</definedName>
    <definedName name="EuroLastYear">[36]Valutakurser!$E$8</definedName>
    <definedName name="Exch.rate" localSheetId="38">'[68]LTS&amp;L'!$I$5</definedName>
    <definedName name="Exch.rate" localSheetId="51">'[68]LTS&amp;L'!$I$5</definedName>
    <definedName name="Exch.rate" localSheetId="54">'[69]LTS&amp;L'!$I$5</definedName>
    <definedName name="Exch.rate" localSheetId="52">'[70]LTS&amp;L'!$I$5</definedName>
    <definedName name="Exch.rate" localSheetId="7">'[71]LTS&amp;L'!$I$5</definedName>
    <definedName name="Exch.rate" localSheetId="8">'[71]LTS&amp;L'!$I$5</definedName>
    <definedName name="Exch.rate" localSheetId="6">'[71]LTS&amp;L'!$I$5</definedName>
    <definedName name="Exch.rate">'[72]LTS&amp;L'!$I$5</definedName>
    <definedName name="exchange" localSheetId="38">#REF!</definedName>
    <definedName name="exchange" localSheetId="18">#REF!</definedName>
    <definedName name="exchange" localSheetId="12">#REF!</definedName>
    <definedName name="exchange" localSheetId="32">#REF!</definedName>
    <definedName name="exchange" localSheetId="31">#REF!</definedName>
    <definedName name="exchange" localSheetId="51">#REF!</definedName>
    <definedName name="exchange" localSheetId="54">#REF!</definedName>
    <definedName name="exchange" localSheetId="4">#REF!</definedName>
    <definedName name="exchange" localSheetId="16">#REF!</definedName>
    <definedName name="exchange" localSheetId="52">#REF!</definedName>
    <definedName name="exchange" localSheetId="7">#REF!</definedName>
    <definedName name="exchange" localSheetId="8">#REF!</definedName>
    <definedName name="exchange" localSheetId="6">#REF!</definedName>
    <definedName name="exchange" localSheetId="9">#REF!</definedName>
    <definedName name="exchange">#REF!</definedName>
    <definedName name="Exchange_rates_applied" localSheetId="38">#REF!</definedName>
    <definedName name="Exchange_rates_applied" localSheetId="18">#REF!</definedName>
    <definedName name="Exchange_rates_applied" localSheetId="12">#REF!</definedName>
    <definedName name="Exchange_rates_applied" localSheetId="32">#REF!</definedName>
    <definedName name="Exchange_rates_applied" localSheetId="31">#REF!</definedName>
    <definedName name="Exchange_rates_applied" localSheetId="51">#REF!</definedName>
    <definedName name="Exchange_rates_applied" localSheetId="54">#REF!</definedName>
    <definedName name="Exchange_rates_applied" localSheetId="4">#REF!</definedName>
    <definedName name="Exchange_rates_applied" localSheetId="16">#REF!</definedName>
    <definedName name="Exchange_rates_applied" localSheetId="52">#REF!</definedName>
    <definedName name="Exchange_rates_applied" localSheetId="7">#REF!</definedName>
    <definedName name="Exchange_rates_applied" localSheetId="8">#REF!</definedName>
    <definedName name="Exchange_rates_applied" localSheetId="6">#REF!</definedName>
    <definedName name="Exchange_rates_applied" localSheetId="9">#REF!</definedName>
    <definedName name="Exchange_rates_applied">#REF!</definedName>
    <definedName name="_xlnm.Extract" localSheetId="38">#REF!</definedName>
    <definedName name="_xlnm.Extract" localSheetId="18">#REF!</definedName>
    <definedName name="_xlnm.Extract" localSheetId="12">#REF!</definedName>
    <definedName name="_xlnm.Extract" localSheetId="32">#REF!</definedName>
    <definedName name="_xlnm.Extract" localSheetId="31">#REF!</definedName>
    <definedName name="_xlnm.Extract" localSheetId="51">#REF!</definedName>
    <definedName name="_xlnm.Extract" localSheetId="54">#REF!</definedName>
    <definedName name="_xlnm.Extract" localSheetId="4">#REF!</definedName>
    <definedName name="_xlnm.Extract" localSheetId="16">#REF!</definedName>
    <definedName name="_xlnm.Extract" localSheetId="52">#REF!</definedName>
    <definedName name="_xlnm.Extract" localSheetId="7">#REF!</definedName>
    <definedName name="_xlnm.Extract" localSheetId="8">#REF!</definedName>
    <definedName name="_xlnm.Extract" localSheetId="6">#REF!</definedName>
    <definedName name="_xlnm.Extract" localSheetId="9">#REF!</definedName>
    <definedName name="_xlnm.Extract">#REF!</definedName>
    <definedName name="ff" localSheetId="38">[73]English!$B$162:$I$213</definedName>
    <definedName name="ff" localSheetId="51">[73]English!$B$162:$I$213</definedName>
    <definedName name="ff" localSheetId="54">[74]English!$B$162:$I$213</definedName>
    <definedName name="ff" localSheetId="52">[75]English!$B$162:$I$213</definedName>
    <definedName name="ff" localSheetId="7">[76]English!$B$162:$I$213</definedName>
    <definedName name="ff" localSheetId="8">[76]English!$B$162:$I$213</definedName>
    <definedName name="ff" localSheetId="6">[76]English!$B$162:$I$213</definedName>
    <definedName name="ff">[77]English!$B$162:$I$213</definedName>
    <definedName name="FI_EURO_V" localSheetId="38">[48]Sheet1!$C$13</definedName>
    <definedName name="FI_EURO_V" localSheetId="51">[48]Sheet1!$C$13</definedName>
    <definedName name="FI_EURO_V" localSheetId="54">[49]Sheet1!$C$13</definedName>
    <definedName name="FI_EURO_V" localSheetId="52">[50]Sheet1!$C$13</definedName>
    <definedName name="FI_EURO_V" localSheetId="7">[51]Sheet1!$C$13</definedName>
    <definedName name="FI_EURO_V" localSheetId="8">[51]Sheet1!$C$13</definedName>
    <definedName name="FI_EURO_V" localSheetId="6">[51]Sheet1!$C$13</definedName>
    <definedName name="FI_EURO_V">[52]Sheet1!$C$13</definedName>
    <definedName name="FID" localSheetId="38">#REF!</definedName>
    <definedName name="FID" localSheetId="18">#REF!</definedName>
    <definedName name="FID" localSheetId="12">#REF!</definedName>
    <definedName name="FID" localSheetId="32">#REF!</definedName>
    <definedName name="FID" localSheetId="31">#REF!</definedName>
    <definedName name="FID" localSheetId="51">#REF!</definedName>
    <definedName name="FID" localSheetId="54">#REF!</definedName>
    <definedName name="FID" localSheetId="4">#REF!</definedName>
    <definedName name="FID" localSheetId="16">#REF!</definedName>
    <definedName name="FID" localSheetId="52">#REF!</definedName>
    <definedName name="FID" localSheetId="7">#REF!</definedName>
    <definedName name="FID" localSheetId="8">#REF!</definedName>
    <definedName name="FID" localSheetId="6">#REF!</definedName>
    <definedName name="FID" localSheetId="9">#REF!</definedName>
    <definedName name="FID">#REF!</definedName>
    <definedName name="fid_sosi" localSheetId="38">#REF!</definedName>
    <definedName name="fid_sosi" localSheetId="18">#REF!</definedName>
    <definedName name="fid_sosi" localSheetId="12">#REF!</definedName>
    <definedName name="fid_sosi" localSheetId="32">#REF!</definedName>
    <definedName name="fid_sosi" localSheetId="31">#REF!</definedName>
    <definedName name="fid_sosi" localSheetId="51">#REF!</definedName>
    <definedName name="fid_sosi" localSheetId="54">#REF!</definedName>
    <definedName name="fid_sosi" localSheetId="4">#REF!</definedName>
    <definedName name="fid_sosi" localSheetId="16">#REF!</definedName>
    <definedName name="fid_sosi" localSheetId="52">#REF!</definedName>
    <definedName name="fid_sosi" localSheetId="7">#REF!</definedName>
    <definedName name="fid_sosi" localSheetId="8">#REF!</definedName>
    <definedName name="fid_sosi" localSheetId="6">#REF!</definedName>
    <definedName name="fid_sosi" localSheetId="9">#REF!</definedName>
    <definedName name="fid_sosi">#REF!</definedName>
    <definedName name="FIM_1.kv." localSheetId="38">#REF!</definedName>
    <definedName name="FIM_1.kv." localSheetId="18">#REF!</definedName>
    <definedName name="FIM_1.kv." localSheetId="12">#REF!</definedName>
    <definedName name="FIM_1.kv." localSheetId="32">#REF!</definedName>
    <definedName name="FIM_1.kv." localSheetId="31">#REF!</definedName>
    <definedName name="FIM_1.kv." localSheetId="51">#REF!</definedName>
    <definedName name="FIM_1.kv." localSheetId="54">#REF!</definedName>
    <definedName name="FIM_1.kv." localSheetId="4">#REF!</definedName>
    <definedName name="FIM_1.kv." localSheetId="16">#REF!</definedName>
    <definedName name="FIM_1.kv." localSheetId="52">#REF!</definedName>
    <definedName name="FIM_1.kv." localSheetId="7">#REF!</definedName>
    <definedName name="FIM_1.kv." localSheetId="8">#REF!</definedName>
    <definedName name="FIM_1.kv." localSheetId="6">#REF!</definedName>
    <definedName name="FIM_1.kv." localSheetId="9">#REF!</definedName>
    <definedName name="FIM_1.kv.">#REF!</definedName>
    <definedName name="FIM_2.kv." localSheetId="38">#REF!</definedName>
    <definedName name="FIM_2.kv." localSheetId="18">#REF!</definedName>
    <definedName name="FIM_2.kv." localSheetId="12">#REF!</definedName>
    <definedName name="FIM_2.kv." localSheetId="32">#REF!</definedName>
    <definedName name="FIM_2.kv." localSheetId="31">#REF!</definedName>
    <definedName name="FIM_2.kv." localSheetId="51">#REF!</definedName>
    <definedName name="FIM_2.kv." localSheetId="54">#REF!</definedName>
    <definedName name="FIM_2.kv." localSheetId="4">#REF!</definedName>
    <definedName name="FIM_2.kv." localSheetId="16">#REF!</definedName>
    <definedName name="FIM_2.kv." localSheetId="52">#REF!</definedName>
    <definedName name="FIM_2.kv." localSheetId="7">#REF!</definedName>
    <definedName name="FIM_2.kv." localSheetId="8">#REF!</definedName>
    <definedName name="FIM_2.kv." localSheetId="6">#REF!</definedName>
    <definedName name="FIM_2.kv." localSheetId="9">#REF!</definedName>
    <definedName name="FIM_2.kv.">#REF!</definedName>
    <definedName name="FIM_3.kv." localSheetId="38">#REF!</definedName>
    <definedName name="FIM_3.kv." localSheetId="18">#REF!</definedName>
    <definedName name="FIM_3.kv." localSheetId="12">#REF!</definedName>
    <definedName name="FIM_3.kv." localSheetId="32">#REF!</definedName>
    <definedName name="FIM_3.kv." localSheetId="31">#REF!</definedName>
    <definedName name="FIM_3.kv." localSheetId="51">#REF!</definedName>
    <definedName name="FIM_3.kv." localSheetId="54">#REF!</definedName>
    <definedName name="FIM_3.kv." localSheetId="4">#REF!</definedName>
    <definedName name="FIM_3.kv." localSheetId="16">#REF!</definedName>
    <definedName name="FIM_3.kv." localSheetId="52">#REF!</definedName>
    <definedName name="FIM_3.kv." localSheetId="7">#REF!</definedName>
    <definedName name="FIM_3.kv." localSheetId="8">#REF!</definedName>
    <definedName name="FIM_3.kv." localSheetId="6">#REF!</definedName>
    <definedName name="FIM_3.kv." localSheetId="9">#REF!</definedName>
    <definedName name="FIM_3.kv.">#REF!</definedName>
    <definedName name="FIM_30.06." localSheetId="38">#REF!</definedName>
    <definedName name="FIM_30.06." localSheetId="18">#REF!</definedName>
    <definedName name="FIM_30.06." localSheetId="12">#REF!</definedName>
    <definedName name="FIM_30.06." localSheetId="32">#REF!</definedName>
    <definedName name="FIM_30.06." localSheetId="31">#REF!</definedName>
    <definedName name="FIM_30.06." localSheetId="51">#REF!</definedName>
    <definedName name="FIM_30.06." localSheetId="54">#REF!</definedName>
    <definedName name="FIM_30.06." localSheetId="4">#REF!</definedName>
    <definedName name="FIM_30.06." localSheetId="16">#REF!</definedName>
    <definedName name="FIM_30.06." localSheetId="52">#REF!</definedName>
    <definedName name="FIM_30.06." localSheetId="7">#REF!</definedName>
    <definedName name="FIM_30.06." localSheetId="8">#REF!</definedName>
    <definedName name="FIM_30.06." localSheetId="6">#REF!</definedName>
    <definedName name="FIM_30.06." localSheetId="9">#REF!</definedName>
    <definedName name="FIM_30.06.">#REF!</definedName>
    <definedName name="FIM_30.09." localSheetId="38">#REF!</definedName>
    <definedName name="FIM_30.09." localSheetId="18">#REF!</definedName>
    <definedName name="FIM_30.09." localSheetId="12">#REF!</definedName>
    <definedName name="FIM_30.09." localSheetId="32">#REF!</definedName>
    <definedName name="FIM_30.09." localSheetId="31">#REF!</definedName>
    <definedName name="FIM_30.09." localSheetId="51">#REF!</definedName>
    <definedName name="FIM_30.09." localSheetId="54">#REF!</definedName>
    <definedName name="FIM_30.09." localSheetId="4">#REF!</definedName>
    <definedName name="FIM_30.09." localSheetId="16">#REF!</definedName>
    <definedName name="FIM_30.09." localSheetId="52">#REF!</definedName>
    <definedName name="FIM_30.09." localSheetId="7">#REF!</definedName>
    <definedName name="FIM_30.09." localSheetId="8">#REF!</definedName>
    <definedName name="FIM_30.09." localSheetId="6">#REF!</definedName>
    <definedName name="FIM_30.09." localSheetId="9">#REF!</definedName>
    <definedName name="FIM_30.09.">#REF!</definedName>
    <definedName name="FIM_31.03." localSheetId="38">#REF!</definedName>
    <definedName name="FIM_31.03." localSheetId="18">#REF!</definedName>
    <definedName name="FIM_31.03." localSheetId="12">#REF!</definedName>
    <definedName name="FIM_31.03." localSheetId="32">#REF!</definedName>
    <definedName name="FIM_31.03." localSheetId="31">#REF!</definedName>
    <definedName name="FIM_31.03." localSheetId="51">#REF!</definedName>
    <definedName name="FIM_31.03." localSheetId="54">#REF!</definedName>
    <definedName name="FIM_31.03." localSheetId="4">#REF!</definedName>
    <definedName name="FIM_31.03." localSheetId="16">#REF!</definedName>
    <definedName name="FIM_31.03." localSheetId="52">#REF!</definedName>
    <definedName name="FIM_31.03." localSheetId="7">#REF!</definedName>
    <definedName name="FIM_31.03." localSheetId="8">#REF!</definedName>
    <definedName name="FIM_31.03." localSheetId="6">#REF!</definedName>
    <definedName name="FIM_31.03." localSheetId="9">#REF!</definedName>
    <definedName name="FIM_31.03.">#REF!</definedName>
    <definedName name="FIM_4.kv." localSheetId="38">#REF!</definedName>
    <definedName name="FIM_4.kv." localSheetId="18">#REF!</definedName>
    <definedName name="FIM_4.kv." localSheetId="12">#REF!</definedName>
    <definedName name="FIM_4.kv." localSheetId="32">#REF!</definedName>
    <definedName name="FIM_4.kv." localSheetId="31">#REF!</definedName>
    <definedName name="FIM_4.kv." localSheetId="51">#REF!</definedName>
    <definedName name="FIM_4.kv." localSheetId="54">#REF!</definedName>
    <definedName name="FIM_4.kv." localSheetId="4">#REF!</definedName>
    <definedName name="FIM_4.kv." localSheetId="16">#REF!</definedName>
    <definedName name="FIM_4.kv." localSheetId="52">#REF!</definedName>
    <definedName name="FIM_4.kv." localSheetId="7">#REF!</definedName>
    <definedName name="FIM_4.kv." localSheetId="8">#REF!</definedName>
    <definedName name="FIM_4.kv." localSheetId="6">#REF!</definedName>
    <definedName name="FIM_4.kv." localSheetId="9">#REF!</definedName>
    <definedName name="FIM_4.kv.">#REF!</definedName>
    <definedName name="FIM_balansdagskurs" localSheetId="38">[53]Forecast!$D$27</definedName>
    <definedName name="FIM_balansdagskurs" localSheetId="51">[53]Forecast!$D$27</definedName>
    <definedName name="FIM_balansdagskurs" localSheetId="54">[54]Forecast!$D$27</definedName>
    <definedName name="FIM_balansdagskurs" localSheetId="52">[55]Forecast!$D$27</definedName>
    <definedName name="FIM_balansdagskurs" localSheetId="7">[56]Forecast!$D$27</definedName>
    <definedName name="FIM_balansdagskurs" localSheetId="8">[56]Forecast!$D$27</definedName>
    <definedName name="FIM_balansdagskurs" localSheetId="6">[56]Forecast!$D$27</definedName>
    <definedName name="FIM_balansdagskurs">[57]Forecast!$D$27</definedName>
    <definedName name="FIM_genomsnittskurs" localSheetId="38">[53]Forecast!$D$28</definedName>
    <definedName name="FIM_genomsnittskurs" localSheetId="51">[53]Forecast!$D$28</definedName>
    <definedName name="FIM_genomsnittskurs" localSheetId="54">[54]Forecast!$D$28</definedName>
    <definedName name="FIM_genomsnittskurs" localSheetId="52">[55]Forecast!$D$28</definedName>
    <definedName name="FIM_genomsnittskurs" localSheetId="7">[56]Forecast!$D$28</definedName>
    <definedName name="FIM_genomsnittskurs" localSheetId="8">[56]Forecast!$D$28</definedName>
    <definedName name="FIM_genomsnittskurs" localSheetId="6">[56]Forecast!$D$28</definedName>
    <definedName name="FIM_genomsnittskurs">[57]Forecast!$D$28</definedName>
    <definedName name="FIM_investeringskurs" localSheetId="38">[53]Forecast!$D$24</definedName>
    <definedName name="FIM_investeringskurs" localSheetId="51">[53]Forecast!$D$24</definedName>
    <definedName name="FIM_investeringskurs" localSheetId="54">[54]Forecast!$D$24</definedName>
    <definedName name="FIM_investeringskurs" localSheetId="52">[55]Forecast!$D$24</definedName>
    <definedName name="FIM_investeringskurs" localSheetId="7">[56]Forecast!$D$24</definedName>
    <definedName name="FIM_investeringskurs" localSheetId="8">[56]Forecast!$D$24</definedName>
    <definedName name="FIM_investeringskurs" localSheetId="6">[56]Forecast!$D$24</definedName>
    <definedName name="FIM_investeringskurs">[57]Forecast!$D$24</definedName>
    <definedName name="FIM_Investeringskurs_950405" localSheetId="38">[53]Forecast!#REF!</definedName>
    <definedName name="FIM_Investeringskurs_950405" localSheetId="32">[53]Forecast!#REF!</definedName>
    <definedName name="FIM_Investeringskurs_950405" localSheetId="31">[53]Forecast!#REF!</definedName>
    <definedName name="FIM_Investeringskurs_950405" localSheetId="51">[53]Forecast!#REF!</definedName>
    <definedName name="FIM_Investeringskurs_950405" localSheetId="54">[54]Forecast!#REF!</definedName>
    <definedName name="FIM_Investeringskurs_950405" localSheetId="4">[53]Forecast!#REF!</definedName>
    <definedName name="FIM_Investeringskurs_950405" localSheetId="52">[55]Forecast!#REF!</definedName>
    <definedName name="FIM_Investeringskurs_950405" localSheetId="7">[56]Forecast!#REF!</definedName>
    <definedName name="FIM_Investeringskurs_950405" localSheetId="8">[56]Forecast!#REF!</definedName>
    <definedName name="FIM_Investeringskurs_950405" localSheetId="6">[56]Forecast!#REF!</definedName>
    <definedName name="FIM_Investeringskurs_950405">[57]Forecast!#REF!</definedName>
    <definedName name="FIM_Investeringskurs_951109" localSheetId="38">[53]Forecast!#REF!</definedName>
    <definedName name="FIM_Investeringskurs_951109" localSheetId="32">[53]Forecast!#REF!</definedName>
    <definedName name="FIM_Investeringskurs_951109" localSheetId="31">[53]Forecast!#REF!</definedName>
    <definedName name="FIM_Investeringskurs_951109" localSheetId="51">[53]Forecast!#REF!</definedName>
    <definedName name="FIM_Investeringskurs_951109" localSheetId="54">[54]Forecast!#REF!</definedName>
    <definedName name="FIM_Investeringskurs_951109" localSheetId="4">[53]Forecast!#REF!</definedName>
    <definedName name="FIM_Investeringskurs_951109" localSheetId="52">[55]Forecast!#REF!</definedName>
    <definedName name="FIM_Investeringskurs_951109" localSheetId="7">[56]Forecast!#REF!</definedName>
    <definedName name="FIM_Investeringskurs_951109" localSheetId="8">[56]Forecast!#REF!</definedName>
    <definedName name="FIM_Investeringskurs_951109" localSheetId="6">[56]Forecast!#REF!</definedName>
    <definedName name="FIM_Investeringskurs_951109">[57]Forecast!#REF!</definedName>
    <definedName name="FIM_Investeringskurs_AÄtillskott" localSheetId="38">[53]Forecast!$D$25</definedName>
    <definedName name="FIM_Investeringskurs_AÄtillskott" localSheetId="51">[53]Forecast!$D$25</definedName>
    <definedName name="FIM_Investeringskurs_AÄtillskott" localSheetId="54">[54]Forecast!$D$25</definedName>
    <definedName name="FIM_Investeringskurs_AÄtillskott" localSheetId="52">[55]Forecast!$D$25</definedName>
    <definedName name="FIM_Investeringskurs_AÄtillskott" localSheetId="7">[56]Forecast!$D$25</definedName>
    <definedName name="FIM_Investeringskurs_AÄtillskott" localSheetId="8">[56]Forecast!$D$25</definedName>
    <definedName name="FIM_Investeringskurs_AÄtillskott" localSheetId="6">[56]Forecast!$D$25</definedName>
    <definedName name="FIM_Investeringskurs_AÄtillskott">[57]Forecast!$D$25</definedName>
    <definedName name="FIM_Primo" localSheetId="38">#REF!</definedName>
    <definedName name="FIM_Primo" localSheetId="18">#REF!</definedName>
    <definedName name="FIM_Primo" localSheetId="12">#REF!</definedName>
    <definedName name="FIM_Primo" localSheetId="32">#REF!</definedName>
    <definedName name="FIM_Primo" localSheetId="31">#REF!</definedName>
    <definedName name="FIM_Primo" localSheetId="51">#REF!</definedName>
    <definedName name="FIM_Primo" localSheetId="54">#REF!</definedName>
    <definedName name="FIM_Primo" localSheetId="4">#REF!</definedName>
    <definedName name="FIM_Primo" localSheetId="16">#REF!</definedName>
    <definedName name="FIM_Primo" localSheetId="52">#REF!</definedName>
    <definedName name="FIM_Primo" localSheetId="7">#REF!</definedName>
    <definedName name="FIM_Primo" localSheetId="8">#REF!</definedName>
    <definedName name="FIM_Primo" localSheetId="6">#REF!</definedName>
    <definedName name="FIM_Primo" localSheetId="9">#REF!</definedName>
    <definedName name="FIM_Primo">#REF!</definedName>
    <definedName name="FIM_Ultimo" localSheetId="38">#REF!</definedName>
    <definedName name="FIM_Ultimo" localSheetId="18">#REF!</definedName>
    <definedName name="FIM_Ultimo" localSheetId="12">#REF!</definedName>
    <definedName name="FIM_Ultimo" localSheetId="32">#REF!</definedName>
    <definedName name="FIM_Ultimo" localSheetId="31">#REF!</definedName>
    <definedName name="FIM_Ultimo" localSheetId="51">#REF!</definedName>
    <definedName name="FIM_Ultimo" localSheetId="54">#REF!</definedName>
    <definedName name="FIM_Ultimo" localSheetId="4">#REF!</definedName>
    <definedName name="FIM_Ultimo" localSheetId="16">#REF!</definedName>
    <definedName name="FIM_Ultimo" localSheetId="52">#REF!</definedName>
    <definedName name="FIM_Ultimo" localSheetId="7">#REF!</definedName>
    <definedName name="FIM_Ultimo" localSheetId="8">#REF!</definedName>
    <definedName name="FIM_Ultimo" localSheetId="6">#REF!</definedName>
    <definedName name="FIM_Ultimo" localSheetId="9">#REF!</definedName>
    <definedName name="FIM_Ultimo">#REF!</definedName>
    <definedName name="Finland" localSheetId="38">[43]Sheet1!$C$18</definedName>
    <definedName name="Finland" localSheetId="51">[43]Sheet1!$C$18</definedName>
    <definedName name="Finland" localSheetId="54">[44]Sheet1!$C$18</definedName>
    <definedName name="Finland" localSheetId="52">[45]Sheet1!$C$18</definedName>
    <definedName name="Finland" localSheetId="7">[46]Sheet1!$C$18</definedName>
    <definedName name="Finland" localSheetId="8">[46]Sheet1!$C$18</definedName>
    <definedName name="Finland" localSheetId="6">[46]Sheet1!$C$18</definedName>
    <definedName name="Finland">[47]Sheet1!$C$18</definedName>
    <definedName name="GBP_1.kv." localSheetId="38">#REF!</definedName>
    <definedName name="GBP_1.kv." localSheetId="18">#REF!</definedName>
    <definedName name="GBP_1.kv." localSheetId="12">#REF!</definedName>
    <definedName name="GBP_1.kv." localSheetId="32">#REF!</definedName>
    <definedName name="GBP_1.kv." localSheetId="31">#REF!</definedName>
    <definedName name="GBP_1.kv." localSheetId="51">#REF!</definedName>
    <definedName name="GBP_1.kv." localSheetId="54">#REF!</definedName>
    <definedName name="GBP_1.kv." localSheetId="4">#REF!</definedName>
    <definedName name="GBP_1.kv." localSheetId="16">#REF!</definedName>
    <definedName name="GBP_1.kv." localSheetId="52">#REF!</definedName>
    <definedName name="GBP_1.kv." localSheetId="7">#REF!</definedName>
    <definedName name="GBP_1.kv." localSheetId="8">#REF!</definedName>
    <definedName name="GBP_1.kv." localSheetId="6">#REF!</definedName>
    <definedName name="GBP_1.kv." localSheetId="9">#REF!</definedName>
    <definedName name="GBP_1.kv.">#REF!</definedName>
    <definedName name="GBP_2.kv." localSheetId="38">#REF!</definedName>
    <definedName name="GBP_2.kv." localSheetId="18">#REF!</definedName>
    <definedName name="GBP_2.kv." localSheetId="12">#REF!</definedName>
    <definedName name="GBP_2.kv." localSheetId="32">#REF!</definedName>
    <definedName name="GBP_2.kv." localSheetId="31">#REF!</definedName>
    <definedName name="GBP_2.kv." localSheetId="51">#REF!</definedName>
    <definedName name="GBP_2.kv." localSheetId="54">#REF!</definedName>
    <definedName name="GBP_2.kv." localSheetId="4">#REF!</definedName>
    <definedName name="GBP_2.kv." localSheetId="16">#REF!</definedName>
    <definedName name="GBP_2.kv." localSheetId="52">#REF!</definedName>
    <definedName name="GBP_2.kv." localSheetId="7">#REF!</definedName>
    <definedName name="GBP_2.kv." localSheetId="8">#REF!</definedName>
    <definedName name="GBP_2.kv." localSheetId="6">#REF!</definedName>
    <definedName name="GBP_2.kv." localSheetId="9">#REF!</definedName>
    <definedName name="GBP_2.kv.">#REF!</definedName>
    <definedName name="GBP_3.kv." localSheetId="38">#REF!</definedName>
    <definedName name="GBP_3.kv." localSheetId="18">#REF!</definedName>
    <definedName name="GBP_3.kv." localSheetId="12">#REF!</definedName>
    <definedName name="GBP_3.kv." localSheetId="32">#REF!</definedName>
    <definedName name="GBP_3.kv." localSheetId="31">#REF!</definedName>
    <definedName name="GBP_3.kv." localSheetId="51">#REF!</definedName>
    <definedName name="GBP_3.kv." localSheetId="54">#REF!</definedName>
    <definedName name="GBP_3.kv." localSheetId="4">#REF!</definedName>
    <definedName name="GBP_3.kv." localSheetId="16">#REF!</definedName>
    <definedName name="GBP_3.kv." localSheetId="52">#REF!</definedName>
    <definedName name="GBP_3.kv." localSheetId="7">#REF!</definedName>
    <definedName name="GBP_3.kv." localSheetId="8">#REF!</definedName>
    <definedName name="GBP_3.kv." localSheetId="6">#REF!</definedName>
    <definedName name="GBP_3.kv." localSheetId="9">#REF!</definedName>
    <definedName name="GBP_3.kv.">#REF!</definedName>
    <definedName name="GBP_30.06." localSheetId="38">#REF!</definedName>
    <definedName name="GBP_30.06." localSheetId="18">#REF!</definedName>
    <definedName name="GBP_30.06." localSheetId="12">#REF!</definedName>
    <definedName name="GBP_30.06." localSheetId="32">#REF!</definedName>
    <definedName name="GBP_30.06." localSheetId="31">#REF!</definedName>
    <definedName name="GBP_30.06." localSheetId="51">#REF!</definedName>
    <definedName name="GBP_30.06." localSheetId="54">#REF!</definedName>
    <definedName name="GBP_30.06." localSheetId="4">#REF!</definedName>
    <definedName name="GBP_30.06." localSheetId="16">#REF!</definedName>
    <definedName name="GBP_30.06." localSheetId="52">#REF!</definedName>
    <definedName name="GBP_30.06." localSheetId="7">#REF!</definedName>
    <definedName name="GBP_30.06." localSheetId="8">#REF!</definedName>
    <definedName name="GBP_30.06." localSheetId="6">#REF!</definedName>
    <definedName name="GBP_30.06." localSheetId="9">#REF!</definedName>
    <definedName name="GBP_30.06.">#REF!</definedName>
    <definedName name="GBP_30.09." localSheetId="38">#REF!</definedName>
    <definedName name="GBP_30.09." localSheetId="18">#REF!</definedName>
    <definedName name="GBP_30.09." localSheetId="12">#REF!</definedName>
    <definedName name="GBP_30.09." localSheetId="32">#REF!</definedName>
    <definedName name="GBP_30.09." localSheetId="31">#REF!</definedName>
    <definedName name="GBP_30.09." localSheetId="51">#REF!</definedName>
    <definedName name="GBP_30.09." localSheetId="54">#REF!</definedName>
    <definedName name="GBP_30.09." localSheetId="4">#REF!</definedName>
    <definedName name="GBP_30.09." localSheetId="16">#REF!</definedName>
    <definedName name="GBP_30.09." localSheetId="52">#REF!</definedName>
    <definedName name="GBP_30.09." localSheetId="7">#REF!</definedName>
    <definedName name="GBP_30.09." localSheetId="8">#REF!</definedName>
    <definedName name="GBP_30.09." localSheetId="6">#REF!</definedName>
    <definedName name="GBP_30.09." localSheetId="9">#REF!</definedName>
    <definedName name="GBP_30.09.">#REF!</definedName>
    <definedName name="GBP_31.03." localSheetId="38">#REF!</definedName>
    <definedName name="GBP_31.03." localSheetId="18">#REF!</definedName>
    <definedName name="GBP_31.03." localSheetId="12">#REF!</definedName>
    <definedName name="GBP_31.03." localSheetId="32">#REF!</definedName>
    <definedName name="GBP_31.03." localSheetId="31">#REF!</definedName>
    <definedName name="GBP_31.03." localSheetId="51">#REF!</definedName>
    <definedName name="GBP_31.03." localSheetId="54">#REF!</definedName>
    <definedName name="GBP_31.03." localSheetId="4">#REF!</definedName>
    <definedName name="GBP_31.03." localSheetId="16">#REF!</definedName>
    <definedName name="GBP_31.03." localSheetId="52">#REF!</definedName>
    <definedName name="GBP_31.03." localSheetId="7">#REF!</definedName>
    <definedName name="GBP_31.03." localSheetId="8">#REF!</definedName>
    <definedName name="GBP_31.03." localSheetId="6">#REF!</definedName>
    <definedName name="GBP_31.03." localSheetId="9">#REF!</definedName>
    <definedName name="GBP_31.03.">#REF!</definedName>
    <definedName name="GBP_4.kv." localSheetId="38">#REF!</definedName>
    <definedName name="GBP_4.kv." localSheetId="18">#REF!</definedName>
    <definedName name="GBP_4.kv." localSheetId="12">#REF!</definedName>
    <definedName name="GBP_4.kv." localSheetId="32">#REF!</definedName>
    <definedName name="GBP_4.kv." localSheetId="31">#REF!</definedName>
    <definedName name="GBP_4.kv." localSheetId="51">#REF!</definedName>
    <definedName name="GBP_4.kv." localSheetId="54">#REF!</definedName>
    <definedName name="GBP_4.kv." localSheetId="4">#REF!</definedName>
    <definedName name="GBP_4.kv." localSheetId="16">#REF!</definedName>
    <definedName name="GBP_4.kv." localSheetId="52">#REF!</definedName>
    <definedName name="GBP_4.kv." localSheetId="7">#REF!</definedName>
    <definedName name="GBP_4.kv." localSheetId="8">#REF!</definedName>
    <definedName name="GBP_4.kv." localSheetId="6">#REF!</definedName>
    <definedName name="GBP_4.kv." localSheetId="9">#REF!</definedName>
    <definedName name="GBP_4.kv.">#REF!</definedName>
    <definedName name="GBP_Primo" localSheetId="38">#REF!</definedName>
    <definedName name="GBP_Primo" localSheetId="18">#REF!</definedName>
    <definedName name="GBP_Primo" localSheetId="12">#REF!</definedName>
    <definedName name="GBP_Primo" localSheetId="32">#REF!</definedName>
    <definedName name="GBP_Primo" localSheetId="31">#REF!</definedName>
    <definedName name="GBP_Primo" localSheetId="51">#REF!</definedName>
    <definedName name="GBP_Primo" localSheetId="54">#REF!</definedName>
    <definedName name="GBP_Primo" localSheetId="4">#REF!</definedName>
    <definedName name="GBP_Primo" localSheetId="16">#REF!</definedName>
    <definedName name="GBP_Primo" localSheetId="52">#REF!</definedName>
    <definedName name="GBP_Primo" localSheetId="7">#REF!</definedName>
    <definedName name="GBP_Primo" localSheetId="8">#REF!</definedName>
    <definedName name="GBP_Primo" localSheetId="6">#REF!</definedName>
    <definedName name="GBP_Primo" localSheetId="9">#REF!</definedName>
    <definedName name="GBP_Primo">#REF!</definedName>
    <definedName name="GBP_Ultimo" localSheetId="38">#REF!</definedName>
    <definedName name="GBP_Ultimo" localSheetId="18">#REF!</definedName>
    <definedName name="GBP_Ultimo" localSheetId="12">#REF!</definedName>
    <definedName name="GBP_Ultimo" localSheetId="32">#REF!</definedName>
    <definedName name="GBP_Ultimo" localSheetId="31">#REF!</definedName>
    <definedName name="GBP_Ultimo" localSheetId="51">#REF!</definedName>
    <definedName name="GBP_Ultimo" localSheetId="54">#REF!</definedName>
    <definedName name="GBP_Ultimo" localSheetId="4">#REF!</definedName>
    <definedName name="GBP_Ultimo" localSheetId="16">#REF!</definedName>
    <definedName name="GBP_Ultimo" localSheetId="52">#REF!</definedName>
    <definedName name="GBP_Ultimo" localSheetId="7">#REF!</definedName>
    <definedName name="GBP_Ultimo" localSheetId="8">#REF!</definedName>
    <definedName name="GBP_Ultimo" localSheetId="6">#REF!</definedName>
    <definedName name="GBP_Ultimo" localSheetId="9">#REF!</definedName>
    <definedName name="GBP_Ultimo">#REF!</definedName>
    <definedName name="gcc" localSheetId="38">#REF!</definedName>
    <definedName name="gcc" localSheetId="18">#REF!</definedName>
    <definedName name="gcc" localSheetId="12">#REF!</definedName>
    <definedName name="gcc" localSheetId="32">#REF!</definedName>
    <definedName name="gcc" localSheetId="31">#REF!</definedName>
    <definedName name="gcc" localSheetId="51">#REF!</definedName>
    <definedName name="gcc" localSheetId="54">#REF!</definedName>
    <definedName name="gcc" localSheetId="4">#REF!</definedName>
    <definedName name="gcc" localSheetId="16">#REF!</definedName>
    <definedName name="gcc" localSheetId="52">#REF!</definedName>
    <definedName name="gcc" localSheetId="7">#REF!</definedName>
    <definedName name="gcc" localSheetId="8">#REF!</definedName>
    <definedName name="gcc" localSheetId="6">#REF!</definedName>
    <definedName name="gcc" localSheetId="9">#REF!</definedName>
    <definedName name="gcc">#REF!</definedName>
    <definedName name="gcc_other" localSheetId="38">#REF!</definedName>
    <definedName name="gcc_other" localSheetId="18">#REF!</definedName>
    <definedName name="gcc_other" localSheetId="12">#REF!</definedName>
    <definedName name="gcc_other" localSheetId="32">#REF!</definedName>
    <definedName name="gcc_other" localSheetId="31">#REF!</definedName>
    <definedName name="gcc_other" localSheetId="51">#REF!</definedName>
    <definedName name="gcc_other" localSheetId="54">#REF!</definedName>
    <definedName name="gcc_other" localSheetId="4">#REF!</definedName>
    <definedName name="gcc_other" localSheetId="16">#REF!</definedName>
    <definedName name="gcc_other" localSheetId="52">#REF!</definedName>
    <definedName name="gcc_other" localSheetId="7">#REF!</definedName>
    <definedName name="gcc_other" localSheetId="8">#REF!</definedName>
    <definedName name="gcc_other" localSheetId="6">#REF!</definedName>
    <definedName name="gcc_other" localSheetId="9">#REF!</definedName>
    <definedName name="gcc_other">#REF!</definedName>
    <definedName name="General" localSheetId="38">#REF!</definedName>
    <definedName name="General" localSheetId="18">#REF!</definedName>
    <definedName name="General" localSheetId="12">#REF!</definedName>
    <definedName name="General" localSheetId="32">#REF!</definedName>
    <definedName name="General" localSheetId="31">#REF!</definedName>
    <definedName name="General" localSheetId="51">#REF!</definedName>
    <definedName name="General" localSheetId="54">#REF!</definedName>
    <definedName name="General" localSheetId="4">#REF!</definedName>
    <definedName name="General" localSheetId="16">#REF!</definedName>
    <definedName name="General" localSheetId="52">#REF!</definedName>
    <definedName name="General" localSheetId="7">#REF!</definedName>
    <definedName name="General" localSheetId="8">#REF!</definedName>
    <definedName name="General" localSheetId="6">#REF!</definedName>
    <definedName name="General" localSheetId="9">#REF!</definedName>
    <definedName name="General">#REF!</definedName>
    <definedName name="general1" localSheetId="38">#REF!</definedName>
    <definedName name="general1" localSheetId="18">#REF!</definedName>
    <definedName name="general1" localSheetId="12">#REF!</definedName>
    <definedName name="general1" localSheetId="32">#REF!</definedName>
    <definedName name="general1" localSheetId="31">#REF!</definedName>
    <definedName name="general1" localSheetId="51">#REF!</definedName>
    <definedName name="general1" localSheetId="54">#REF!</definedName>
    <definedName name="general1" localSheetId="4">#REF!</definedName>
    <definedName name="general1" localSheetId="16">#REF!</definedName>
    <definedName name="general1" localSheetId="52">#REF!</definedName>
    <definedName name="general1" localSheetId="7">#REF!</definedName>
    <definedName name="general1" localSheetId="8">#REF!</definedName>
    <definedName name="general1" localSheetId="6">#REF!</definedName>
    <definedName name="general1" localSheetId="9">#REF!</definedName>
    <definedName name="general1">#REF!</definedName>
    <definedName name="GenInsKeyFig" localSheetId="38">#REF!</definedName>
    <definedName name="GenInsKeyFig" localSheetId="18">#REF!</definedName>
    <definedName name="GenInsKeyFig" localSheetId="12">#REF!</definedName>
    <definedName name="GenInsKeyFig" localSheetId="32">#REF!</definedName>
    <definedName name="GenInsKeyFig" localSheetId="31">#REF!</definedName>
    <definedName name="GenInsKeyFig" localSheetId="51">#REF!</definedName>
    <definedName name="GenInsKeyFig" localSheetId="54">#REF!</definedName>
    <definedName name="GenInsKeyFig" localSheetId="4">#REF!</definedName>
    <definedName name="GenInsKeyFig" localSheetId="16">#REF!</definedName>
    <definedName name="GenInsKeyFig" localSheetId="52">#REF!</definedName>
    <definedName name="GenInsKeyFig" localSheetId="7">#REF!</definedName>
    <definedName name="GenInsKeyFig" localSheetId="8">#REF!</definedName>
    <definedName name="GenInsKeyFig" localSheetId="6">#REF!</definedName>
    <definedName name="GenInsKeyFig" localSheetId="9">#REF!</definedName>
    <definedName name="GenInsKeyFig">#REF!</definedName>
    <definedName name="ggg" localSheetId="38" hidden="1">{"5 * utfall + budget",#N/A,FALSE,"T-0298";"5 * bolag",#N/A,FALSE,"T-0298";"Unibank, utfall alla",#N/A,FALSE,"T-0298";#N/A,#N/A,FALSE,"Koncernskulder";#N/A,#N/A,FALSE,"Koncernfakturering"}</definedName>
    <definedName name="ggg" localSheetId="18" hidden="1">{"5 * utfall + budget",#N/A,FALSE,"T-0298";"5 * bolag",#N/A,FALSE,"T-0298";"Unibank, utfall alla",#N/A,FALSE,"T-0298";#N/A,#N/A,FALSE,"Koncernskulder";#N/A,#N/A,FALSE,"Koncernfakturering"}</definedName>
    <definedName name="ggg" localSheetId="46" hidden="1">{"5 * utfall + budget",#N/A,FALSE,"T-0298";"5 * bolag",#N/A,FALSE,"T-0298";"Unibank, utfall alla",#N/A,FALSE,"T-0298";#N/A,#N/A,FALSE,"Koncernskulder";#N/A,#N/A,FALSE,"Koncernfakturering"}</definedName>
    <definedName name="ggg" localSheetId="47" hidden="1">{"5 * utfall + budget",#N/A,FALSE,"T-0298";"5 * bolag",#N/A,FALSE,"T-0298";"Unibank, utfall alla",#N/A,FALSE,"T-0298";#N/A,#N/A,FALSE,"Koncernskulder";#N/A,#N/A,FALSE,"Koncernfakturering"}</definedName>
    <definedName name="ggg" localSheetId="48" hidden="1">{"5 * utfall + budget",#N/A,FALSE,"T-0298";"5 * bolag",#N/A,FALSE,"T-0298";"Unibank, utfall alla",#N/A,FALSE,"T-0298";#N/A,#N/A,FALSE,"Koncernskulder";#N/A,#N/A,FALSE,"Koncernfakturering"}</definedName>
    <definedName name="ggg" localSheetId="49" hidden="1">{"5 * utfall + budget",#N/A,FALSE,"T-0298";"5 * bolag",#N/A,FALSE,"T-0298";"Unibank, utfall alla",#N/A,FALSE,"T-0298";#N/A,#N/A,FALSE,"Koncernskulder";#N/A,#N/A,FALSE,"Koncernfakturering"}</definedName>
    <definedName name="ggg" localSheetId="50" hidden="1">{"5 * utfall + budget",#N/A,FALSE,"T-0298";"5 * bolag",#N/A,FALSE,"T-0298";"Unibank, utfall alla",#N/A,FALSE,"T-0298";#N/A,#N/A,FALSE,"Koncernskulder";#N/A,#N/A,FALSE,"Koncernfakturering"}</definedName>
    <definedName name="ggg" localSheetId="12" hidden="1">{"5 * utfall + budget",#N/A,FALSE,"T-0298";"5 * bolag",#N/A,FALSE,"T-0298";"Unibank, utfall alla",#N/A,FALSE,"T-0298";#N/A,#N/A,FALSE,"Koncernskulder";#N/A,#N/A,FALSE,"Koncernfakturering"}</definedName>
    <definedName name="ggg" localSheetId="1" hidden="1">{"5 * utfall + budget",#N/A,FALSE,"T-0298";"5 * bolag",#N/A,FALSE,"T-0298";"Unibank, utfall alla",#N/A,FALSE,"T-0298";#N/A,#N/A,FALSE,"Koncernskulder";#N/A,#N/A,FALSE,"Koncernfakturering"}</definedName>
    <definedName name="ggg" localSheetId="32" hidden="1">{"5 * utfall + budget",#N/A,FALSE,"T-0298";"5 * bolag",#N/A,FALSE,"T-0298";"Unibank, utfall alla",#N/A,FALSE,"T-0298";#N/A,#N/A,FALSE,"Koncernskulder";#N/A,#N/A,FALSE,"Koncernfakturering"}</definedName>
    <definedName name="ggg" localSheetId="31" hidden="1">{"5 * utfall + budget",#N/A,FALSE,"T-0298";"5 * bolag",#N/A,FALSE,"T-0298";"Unibank, utfall alla",#N/A,FALSE,"T-0298";#N/A,#N/A,FALSE,"Koncernskulder";#N/A,#N/A,FALSE,"Koncernfakturering"}</definedName>
    <definedName name="ggg" localSheetId="51" hidden="1">{"5 * utfall + budget",#N/A,FALSE,"T-0298";"5 * bolag",#N/A,FALSE,"T-0298";"Unibank, utfall alla",#N/A,FALSE,"T-0298";#N/A,#N/A,FALSE,"Koncernskulder";#N/A,#N/A,FALSE,"Koncernfakturering"}</definedName>
    <definedName name="ggg" localSheetId="54" hidden="1">{"5 * utfall + budget",#N/A,FALSE,"T-0298";"5 * bolag",#N/A,FALSE,"T-0298";"Unibank, utfall alla",#N/A,FALSE,"T-0298";#N/A,#N/A,FALSE,"Koncernskulder";#N/A,#N/A,FALSE,"Koncernfakturering"}</definedName>
    <definedName name="ggg" localSheetId="44" hidden="1">{"5 * utfall + budget",#N/A,FALSE,"T-0298";"5 * bolag",#N/A,FALSE,"T-0298";"Unibank, utfall alla",#N/A,FALSE,"T-0298";#N/A,#N/A,FALSE,"Koncernskulder";#N/A,#N/A,FALSE,"Koncernfakturering"}</definedName>
    <definedName name="ggg" localSheetId="4" hidden="1">{"5 * utfall + budget",#N/A,FALSE,"T-0298";"5 * bolag",#N/A,FALSE,"T-0298";"Unibank, utfall alla",#N/A,FALSE,"T-0298";#N/A,#N/A,FALSE,"Koncernskulder";#N/A,#N/A,FALSE,"Koncernfakturering"}</definedName>
    <definedName name="ggg" localSheetId="16" hidden="1">{"5 * utfall + budget",#N/A,FALSE,"T-0298";"5 * bolag",#N/A,FALSE,"T-0298";"Unibank, utfall alla",#N/A,FALSE,"T-0298";#N/A,#N/A,FALSE,"Koncernskulder";#N/A,#N/A,FALSE,"Koncernfakturering"}</definedName>
    <definedName name="ggg" localSheetId="52" hidden="1">{"5 * utfall + budget",#N/A,FALSE,"T-0298";"5 * bolag",#N/A,FALSE,"T-0298";"Unibank, utfall alla",#N/A,FALSE,"T-0298";#N/A,#N/A,FALSE,"Koncernskulder";#N/A,#N/A,FALSE,"Koncernfakturering"}</definedName>
    <definedName name="ggg" localSheetId="42" hidden="1">{"5 * utfall + budget",#N/A,FALSE,"T-0298";"5 * bolag",#N/A,FALSE,"T-0298";"Unibank, utfall alla",#N/A,FALSE,"T-0298";#N/A,#N/A,FALSE,"Koncernskulder";#N/A,#N/A,FALSE,"Koncernfakturering"}</definedName>
    <definedName name="ggg" localSheetId="7" hidden="1">{"5 * utfall + budget",#N/A,FALSE,"T-0298";"5 * bolag",#N/A,FALSE,"T-0298";"Unibank, utfall alla",#N/A,FALSE,"T-0298";#N/A,#N/A,FALSE,"Koncernskulder";#N/A,#N/A,FALSE,"Koncernfakturering"}</definedName>
    <definedName name="ggg" localSheetId="8" hidden="1">{"5 * utfall + budget",#N/A,FALSE,"T-0298";"5 * bolag",#N/A,FALSE,"T-0298";"Unibank, utfall alla",#N/A,FALSE,"T-0298";#N/A,#N/A,FALSE,"Koncernskulder";#N/A,#N/A,FALSE,"Koncernfakturering"}</definedName>
    <definedName name="ggg" localSheetId="6" hidden="1">{"5 * utfall + budget",#N/A,FALSE,"T-0298";"5 * bolag",#N/A,FALSE,"T-0298";"Unibank, utfall alla",#N/A,FALSE,"T-0298";#N/A,#N/A,FALSE,"Koncernskulder";#N/A,#N/A,FALSE,"Koncernfakturering"}</definedName>
    <definedName name="ggg" localSheetId="43" hidden="1">{"5 * utfall + budget",#N/A,FALSE,"T-0298";"5 * bolag",#N/A,FALSE,"T-0298";"Unibank, utfall alla",#N/A,FALSE,"T-0298";#N/A,#N/A,FALSE,"Koncernskulder";#N/A,#N/A,FALSE,"Koncernfakturering"}</definedName>
    <definedName name="ggg" localSheetId="39" hidden="1">{"5 * utfall + budget",#N/A,FALSE,"T-0298";"5 * bolag",#N/A,FALSE,"T-0298";"Unibank, utfall alla",#N/A,FALSE,"T-0298";#N/A,#N/A,FALSE,"Koncernskulder";#N/A,#N/A,FALSE,"Koncernfakturering"}</definedName>
    <definedName name="ggg" localSheetId="9" hidden="1">{"5 * utfall + budget",#N/A,FALSE,"T-0298";"5 * bolag",#N/A,FALSE,"T-0298";"Unibank, utfall alla",#N/A,FALSE,"T-0298";#N/A,#N/A,FALSE,"Koncernskulder";#N/A,#N/A,FALSE,"Koncernfakturering"}</definedName>
    <definedName name="ggg" localSheetId="37" hidden="1">{"5 * utfall + budget",#N/A,FALSE,"T-0298";"5 * bolag",#N/A,FALSE,"T-0298";"Unibank, utfall alla",#N/A,FALSE,"T-0298";#N/A,#N/A,FALSE,"Koncernskulder";#N/A,#N/A,FALSE,"Koncernfakturering"}</definedName>
    <definedName name="ggg" localSheetId="45" hidden="1">{"5 * utfall + budget",#N/A,FALSE,"T-0298";"5 * bolag",#N/A,FALSE,"T-0298";"Unibank, utfall alla",#N/A,FALSE,"T-0298";#N/A,#N/A,FALSE,"Koncernskulder";#N/A,#N/A,FALSE,"Koncernfakturering"}</definedName>
    <definedName name="ggg" localSheetId="40" hidden="1">{"5 * utfall + budget",#N/A,FALSE,"T-0298";"5 * bolag",#N/A,FALSE,"T-0298";"Unibank, utfall alla",#N/A,FALSE,"T-0298";#N/A,#N/A,FALSE,"Koncernskulder";#N/A,#N/A,FALSE,"Koncernfakturering"}</definedName>
    <definedName name="ggg" localSheetId="41" hidden="1">{"5 * utfall + budget",#N/A,FALSE,"T-0298";"5 * bolag",#N/A,FALSE,"T-0298";"Unibank, utfall alla",#N/A,FALSE,"T-0298";#N/A,#N/A,FALSE,"Koncernskulder";#N/A,#N/A,FALSE,"Koncernfakturering"}</definedName>
    <definedName name="ggg" hidden="1">{"5 * utfall + budget",#N/A,FALSE,"T-0298";"5 * bolag",#N/A,FALSE,"T-0298";"Unibank, utfall alla",#N/A,FALSE,"T-0298";#N/A,#N/A,FALSE,"Koncernskulder";#N/A,#N/A,FALSE,"Koncernfakturering"}</definedName>
    <definedName name="GROUP" localSheetId="38">OFFSET('[22]Chart Losses'!$I$7,COUNT('[22]Chart Losses'!$I$7:$I$50)-'[22]Chart Losses'!$H$1,,'[22]Chart Losses'!$H$1)</definedName>
    <definedName name="GROUP" localSheetId="51">OFFSET('[22]Chart Losses'!$I$7,COUNT('[22]Chart Losses'!$I$7:$I$50)-'[22]Chart Losses'!$H$1,,'[22]Chart Losses'!$H$1)</definedName>
    <definedName name="GROUP" localSheetId="54">OFFSET('[23]Chart Losses'!$I$7,COUNT('[23]Chart Losses'!$I$7:$I$50)-'[23]Chart Losses'!$H$1,,'[23]Chart Losses'!$H$1)</definedName>
    <definedName name="GROUP" localSheetId="52">OFFSET('[24]Chart Losses'!$I$7,COUNT('[24]Chart Losses'!$I$7:$I$50)-'[24]Chart Losses'!$H$1,,'[24]Chart Losses'!$H$1)</definedName>
    <definedName name="GROUP" localSheetId="7">OFFSET('[25]Chart Losses'!$I$7,COUNT('[25]Chart Losses'!$I$7:$I$50)-'[25]Chart Losses'!$H$1,,'[25]Chart Losses'!$H$1)</definedName>
    <definedName name="GROUP" localSheetId="8">OFFSET('[25]Chart Losses'!$I$7,COUNT('[25]Chart Losses'!$I$7:$I$50)-'[25]Chart Losses'!$H$1,,'[25]Chart Losses'!$H$1)</definedName>
    <definedName name="GROUP" localSheetId="6">OFFSET('[25]Chart Losses'!$I$7,COUNT('[25]Chart Losses'!$I$7:$I$50)-'[25]Chart Losses'!$H$1,,'[25]Chart Losses'!$H$1)</definedName>
    <definedName name="GROUP">OFFSET('[26]Chart Losses'!$I$7,COUNT('[26]Chart Losses'!$I$7:$I$50)-'[26]Chart Losses'!$H$1,,'[26]Chart Losses'!$H$1)</definedName>
    <definedName name="GroupQ" localSheetId="38">#REF!</definedName>
    <definedName name="GroupQ" localSheetId="18">#REF!</definedName>
    <definedName name="GroupQ" localSheetId="12">#REF!</definedName>
    <definedName name="GroupQ" localSheetId="32">#REF!</definedName>
    <definedName name="GroupQ" localSheetId="31">#REF!</definedName>
    <definedName name="GroupQ" localSheetId="51">#REF!</definedName>
    <definedName name="GroupQ" localSheetId="54">#REF!</definedName>
    <definedName name="GroupQ" localSheetId="4">#REF!</definedName>
    <definedName name="GroupQ" localSheetId="16">#REF!</definedName>
    <definedName name="GroupQ" localSheetId="52">#REF!</definedName>
    <definedName name="GroupQ" localSheetId="7">#REF!</definedName>
    <definedName name="GroupQ" localSheetId="8">#REF!</definedName>
    <definedName name="GroupQ" localSheetId="6">#REF!</definedName>
    <definedName name="GroupQ" localSheetId="9">#REF!</definedName>
    <definedName name="GroupQ">#REF!</definedName>
    <definedName name="GroupYTD" localSheetId="38">#REF!</definedName>
    <definedName name="GroupYTD" localSheetId="18">#REF!</definedName>
    <definedName name="GroupYTD" localSheetId="12">#REF!</definedName>
    <definedName name="GroupYTD" localSheetId="32">#REF!</definedName>
    <definedName name="GroupYTD" localSheetId="31">#REF!</definedName>
    <definedName name="GroupYTD" localSheetId="51">#REF!</definedName>
    <definedName name="GroupYTD" localSheetId="54">#REF!</definedName>
    <definedName name="GroupYTD" localSheetId="4">#REF!</definedName>
    <definedName name="GroupYTD" localSheetId="16">#REF!</definedName>
    <definedName name="GroupYTD" localSheetId="52">#REF!</definedName>
    <definedName name="GroupYTD" localSheetId="7">#REF!</definedName>
    <definedName name="GroupYTD" localSheetId="8">#REF!</definedName>
    <definedName name="GroupYTD" localSheetId="6">#REF!</definedName>
    <definedName name="GroupYTD" localSheetId="9">#REF!</definedName>
    <definedName name="GroupYTD">#REF!</definedName>
    <definedName name="gw" localSheetId="38" hidden="1">{"5 * utfall + budget",#N/A,FALSE,"T-0298";"5 * bolag",#N/A,FALSE,"T-0298";"Unibank, utfall alla",#N/A,FALSE,"T-0298";#N/A,#N/A,FALSE,"Koncernskulder";#N/A,#N/A,FALSE,"Koncernfakturering"}</definedName>
    <definedName name="gw" localSheetId="18" hidden="1">{"5 * utfall + budget",#N/A,FALSE,"T-0298";"5 * bolag",#N/A,FALSE,"T-0298";"Unibank, utfall alla",#N/A,FALSE,"T-0298";#N/A,#N/A,FALSE,"Koncernskulder";#N/A,#N/A,FALSE,"Koncernfakturering"}</definedName>
    <definedName name="gw" localSheetId="46" hidden="1">{"5 * utfall + budget",#N/A,FALSE,"T-0298";"5 * bolag",#N/A,FALSE,"T-0298";"Unibank, utfall alla",#N/A,FALSE,"T-0298";#N/A,#N/A,FALSE,"Koncernskulder";#N/A,#N/A,FALSE,"Koncernfakturering"}</definedName>
    <definedName name="gw" localSheetId="47" hidden="1">{"5 * utfall + budget",#N/A,FALSE,"T-0298";"5 * bolag",#N/A,FALSE,"T-0298";"Unibank, utfall alla",#N/A,FALSE,"T-0298";#N/A,#N/A,FALSE,"Koncernskulder";#N/A,#N/A,FALSE,"Koncernfakturering"}</definedName>
    <definedName name="gw" localSheetId="48" hidden="1">{"5 * utfall + budget",#N/A,FALSE,"T-0298";"5 * bolag",#N/A,FALSE,"T-0298";"Unibank, utfall alla",#N/A,FALSE,"T-0298";#N/A,#N/A,FALSE,"Koncernskulder";#N/A,#N/A,FALSE,"Koncernfakturering"}</definedName>
    <definedName name="gw" localSheetId="49" hidden="1">{"5 * utfall + budget",#N/A,FALSE,"T-0298";"5 * bolag",#N/A,FALSE,"T-0298";"Unibank, utfall alla",#N/A,FALSE,"T-0298";#N/A,#N/A,FALSE,"Koncernskulder";#N/A,#N/A,FALSE,"Koncernfakturering"}</definedName>
    <definedName name="gw" localSheetId="50" hidden="1">{"5 * utfall + budget",#N/A,FALSE,"T-0298";"5 * bolag",#N/A,FALSE,"T-0298";"Unibank, utfall alla",#N/A,FALSE,"T-0298";#N/A,#N/A,FALSE,"Koncernskulder";#N/A,#N/A,FALSE,"Koncernfakturering"}</definedName>
    <definedName name="gw" localSheetId="12" hidden="1">{"5 * utfall + budget",#N/A,FALSE,"T-0298";"5 * bolag",#N/A,FALSE,"T-0298";"Unibank, utfall alla",#N/A,FALSE,"T-0298";#N/A,#N/A,FALSE,"Koncernskulder";#N/A,#N/A,FALSE,"Koncernfakturering"}</definedName>
    <definedName name="gw" localSheetId="1" hidden="1">{"5 * utfall + budget",#N/A,FALSE,"T-0298";"5 * bolag",#N/A,FALSE,"T-0298";"Unibank, utfall alla",#N/A,FALSE,"T-0298";#N/A,#N/A,FALSE,"Koncernskulder";#N/A,#N/A,FALSE,"Koncernfakturering"}</definedName>
    <definedName name="gw" localSheetId="32" hidden="1">{"5 * utfall + budget",#N/A,FALSE,"T-0298";"5 * bolag",#N/A,FALSE,"T-0298";"Unibank, utfall alla",#N/A,FALSE,"T-0298";#N/A,#N/A,FALSE,"Koncernskulder";#N/A,#N/A,FALSE,"Koncernfakturering"}</definedName>
    <definedName name="gw" localSheetId="31" hidden="1">{"5 * utfall + budget",#N/A,FALSE,"T-0298";"5 * bolag",#N/A,FALSE,"T-0298";"Unibank, utfall alla",#N/A,FALSE,"T-0298";#N/A,#N/A,FALSE,"Koncernskulder";#N/A,#N/A,FALSE,"Koncernfakturering"}</definedName>
    <definedName name="gw" localSheetId="51" hidden="1">{"5 * utfall + budget",#N/A,FALSE,"T-0298";"5 * bolag",#N/A,FALSE,"T-0298";"Unibank, utfall alla",#N/A,FALSE,"T-0298";#N/A,#N/A,FALSE,"Koncernskulder";#N/A,#N/A,FALSE,"Koncernfakturering"}</definedName>
    <definedName name="gw" localSheetId="54" hidden="1">{"5 * utfall + budget",#N/A,FALSE,"T-0298";"5 * bolag",#N/A,FALSE,"T-0298";"Unibank, utfall alla",#N/A,FALSE,"T-0298";#N/A,#N/A,FALSE,"Koncernskulder";#N/A,#N/A,FALSE,"Koncernfakturering"}</definedName>
    <definedName name="gw" localSheetId="44" hidden="1">{"5 * utfall + budget",#N/A,FALSE,"T-0298";"5 * bolag",#N/A,FALSE,"T-0298";"Unibank, utfall alla",#N/A,FALSE,"T-0298";#N/A,#N/A,FALSE,"Koncernskulder";#N/A,#N/A,FALSE,"Koncernfakturering"}</definedName>
    <definedName name="gw" localSheetId="4" hidden="1">{"5 * utfall + budget",#N/A,FALSE,"T-0298";"5 * bolag",#N/A,FALSE,"T-0298";"Unibank, utfall alla",#N/A,FALSE,"T-0298";#N/A,#N/A,FALSE,"Koncernskulder";#N/A,#N/A,FALSE,"Koncernfakturering"}</definedName>
    <definedName name="gw" localSheetId="16" hidden="1">{"5 * utfall + budget",#N/A,FALSE,"T-0298";"5 * bolag",#N/A,FALSE,"T-0298";"Unibank, utfall alla",#N/A,FALSE,"T-0298";#N/A,#N/A,FALSE,"Koncernskulder";#N/A,#N/A,FALSE,"Koncernfakturering"}</definedName>
    <definedName name="gw" localSheetId="52" hidden="1">{"5 * utfall + budget",#N/A,FALSE,"T-0298";"5 * bolag",#N/A,FALSE,"T-0298";"Unibank, utfall alla",#N/A,FALSE,"T-0298";#N/A,#N/A,FALSE,"Koncernskulder";#N/A,#N/A,FALSE,"Koncernfakturering"}</definedName>
    <definedName name="gw" localSheetId="42" hidden="1">{"5 * utfall + budget",#N/A,FALSE,"T-0298";"5 * bolag",#N/A,FALSE,"T-0298";"Unibank, utfall alla",#N/A,FALSE,"T-0298";#N/A,#N/A,FALSE,"Koncernskulder";#N/A,#N/A,FALSE,"Koncernfakturering"}</definedName>
    <definedName name="gw" localSheetId="7" hidden="1">{"5 * utfall + budget",#N/A,FALSE,"T-0298";"5 * bolag",#N/A,FALSE,"T-0298";"Unibank, utfall alla",#N/A,FALSE,"T-0298";#N/A,#N/A,FALSE,"Koncernskulder";#N/A,#N/A,FALSE,"Koncernfakturering"}</definedName>
    <definedName name="gw" localSheetId="8" hidden="1">{"5 * utfall + budget",#N/A,FALSE,"T-0298";"5 * bolag",#N/A,FALSE,"T-0298";"Unibank, utfall alla",#N/A,FALSE,"T-0298";#N/A,#N/A,FALSE,"Koncernskulder";#N/A,#N/A,FALSE,"Koncernfakturering"}</definedName>
    <definedName name="gw" localSheetId="6" hidden="1">{"5 * utfall + budget",#N/A,FALSE,"T-0298";"5 * bolag",#N/A,FALSE,"T-0298";"Unibank, utfall alla",#N/A,FALSE,"T-0298";#N/A,#N/A,FALSE,"Koncernskulder";#N/A,#N/A,FALSE,"Koncernfakturering"}</definedName>
    <definedName name="gw" localSheetId="43" hidden="1">{"5 * utfall + budget",#N/A,FALSE,"T-0298";"5 * bolag",#N/A,FALSE,"T-0298";"Unibank, utfall alla",#N/A,FALSE,"T-0298";#N/A,#N/A,FALSE,"Koncernskulder";#N/A,#N/A,FALSE,"Koncernfakturering"}</definedName>
    <definedName name="gw" localSheetId="39" hidden="1">{"5 * utfall + budget",#N/A,FALSE,"T-0298";"5 * bolag",#N/A,FALSE,"T-0298";"Unibank, utfall alla",#N/A,FALSE,"T-0298";#N/A,#N/A,FALSE,"Koncernskulder";#N/A,#N/A,FALSE,"Koncernfakturering"}</definedName>
    <definedName name="gw" localSheetId="9" hidden="1">{"5 * utfall + budget",#N/A,FALSE,"T-0298";"5 * bolag",#N/A,FALSE,"T-0298";"Unibank, utfall alla",#N/A,FALSE,"T-0298";#N/A,#N/A,FALSE,"Koncernskulder";#N/A,#N/A,FALSE,"Koncernfakturering"}</definedName>
    <definedName name="gw" localSheetId="37" hidden="1">{"5 * utfall + budget",#N/A,FALSE,"T-0298";"5 * bolag",#N/A,FALSE,"T-0298";"Unibank, utfall alla",#N/A,FALSE,"T-0298";#N/A,#N/A,FALSE,"Koncernskulder";#N/A,#N/A,FALSE,"Koncernfakturering"}</definedName>
    <definedName name="gw" localSheetId="45" hidden="1">{"5 * utfall + budget",#N/A,FALSE,"T-0298";"5 * bolag",#N/A,FALSE,"T-0298";"Unibank, utfall alla",#N/A,FALSE,"T-0298";#N/A,#N/A,FALSE,"Koncernskulder";#N/A,#N/A,FALSE,"Koncernfakturering"}</definedName>
    <definedName name="gw" localSheetId="40" hidden="1">{"5 * utfall + budget",#N/A,FALSE,"T-0298";"5 * bolag",#N/A,FALSE,"T-0298";"Unibank, utfall alla",#N/A,FALSE,"T-0298";#N/A,#N/A,FALSE,"Koncernskulder";#N/A,#N/A,FALSE,"Koncernfakturering"}</definedName>
    <definedName name="gw" localSheetId="41" hidden="1">{"5 * utfall + budget",#N/A,FALSE,"T-0298";"5 * bolag",#N/A,FALSE,"T-0298";"Unibank, utfall alla",#N/A,FALSE,"T-0298";#N/A,#N/A,FALSE,"Koncernskulder";#N/A,#N/A,FALSE,"Koncernfakturering"}</definedName>
    <definedName name="gw" hidden="1">{"5 * utfall + budget",#N/A,FALSE,"T-0298";"5 * bolag",#N/A,FALSE,"T-0298";"Unibank, utfall alla",#N/A,FALSE,"T-0298";#N/A,#N/A,FALSE,"Koncernskulder";#N/A,#N/A,FALSE,"Koncernfakturering"}</definedName>
    <definedName name="HOUSE" localSheetId="38">OFFSET('[22]Chart Losses'!$K$7,COUNT('[22]Chart Losses'!$K$7:$K$50)-'[22]Chart Losses'!$H$1,,'[22]Chart Losses'!$H$1)</definedName>
    <definedName name="HOUSE" localSheetId="51">OFFSET('[22]Chart Losses'!$K$7,COUNT('[22]Chart Losses'!$K$7:$K$50)-'[22]Chart Losses'!$H$1,,'[22]Chart Losses'!$H$1)</definedName>
    <definedName name="HOUSE" localSheetId="54">OFFSET('[23]Chart Losses'!$K$7,COUNT('[23]Chart Losses'!$K$7:$K$50)-'[23]Chart Losses'!$H$1,,'[23]Chart Losses'!$H$1)</definedName>
    <definedName name="HOUSE" localSheetId="52">OFFSET('[24]Chart Losses'!$K$7,COUNT('[24]Chart Losses'!$K$7:$K$50)-'[24]Chart Losses'!$H$1,,'[24]Chart Losses'!$H$1)</definedName>
    <definedName name="HOUSE" localSheetId="7">OFFSET('[25]Chart Losses'!$K$7,COUNT('[25]Chart Losses'!$K$7:$K$50)-'[25]Chart Losses'!$H$1,,'[25]Chart Losses'!$H$1)</definedName>
    <definedName name="HOUSE" localSheetId="8">OFFSET('[25]Chart Losses'!$K$7,COUNT('[25]Chart Losses'!$K$7:$K$50)-'[25]Chart Losses'!$H$1,,'[25]Chart Losses'!$H$1)</definedName>
    <definedName name="HOUSE" localSheetId="6">OFFSET('[25]Chart Losses'!$K$7,COUNT('[25]Chart Losses'!$K$7:$K$50)-'[25]Chart Losses'!$H$1,,'[25]Chart Losses'!$H$1)</definedName>
    <definedName name="HOUSE">OFFSET('[26]Chart Losses'!$K$7,COUNT('[26]Chart Losses'!$K$7:$K$50)-'[26]Chart Losses'!$H$1,,'[26]Chart Losses'!$H$1)</definedName>
    <definedName name="HTML1_1" hidden="1">"'[BILAGOR.XLS]M&amp;I  T-FOND'!$A$1:$Z$62"</definedName>
    <definedName name="HTML1_11" hidden="1">1</definedName>
    <definedName name="HTML1_12" hidden="1">"J:\INTERNT\EKONOMI\BUDGET\MyHTML.htm"</definedName>
    <definedName name="HTML1_2" hidden="1">1</definedName>
    <definedName name="HTML1_3" hidden="1">"BILAGOR"</definedName>
    <definedName name="HTML1_4" hidden="1">"M&amp;I  T-FOND"</definedName>
    <definedName name="HTML1_6" hidden="1">1</definedName>
    <definedName name="HTML1_7" hidden="1">1</definedName>
    <definedName name="HTML1_8" hidden="1">35096</definedName>
    <definedName name="HTML1_9" hidden="1">"-"</definedName>
    <definedName name="HTMLCount" hidden="1">1</definedName>
    <definedName name="iib" localSheetId="38">#REF!</definedName>
    <definedName name="iib" localSheetId="18">#REF!</definedName>
    <definedName name="iib" localSheetId="12">#REF!</definedName>
    <definedName name="iib" localSheetId="32">#REF!</definedName>
    <definedName name="iib" localSheetId="31">#REF!</definedName>
    <definedName name="iib" localSheetId="51">#REF!</definedName>
    <definedName name="iib" localSheetId="54">#REF!</definedName>
    <definedName name="iib" localSheetId="4">#REF!</definedName>
    <definedName name="iib" localSheetId="16">#REF!</definedName>
    <definedName name="iib" localSheetId="52">#REF!</definedName>
    <definedName name="iib" localSheetId="7">#REF!</definedName>
    <definedName name="iib" localSheetId="8">#REF!</definedName>
    <definedName name="iib" localSheetId="6">#REF!</definedName>
    <definedName name="iib" localSheetId="9">#REF!</definedName>
    <definedName name="iib">#REF!</definedName>
    <definedName name="iib_total" localSheetId="38">#REF!</definedName>
    <definedName name="iib_total" localSheetId="18">#REF!</definedName>
    <definedName name="iib_total" localSheetId="12">#REF!</definedName>
    <definedName name="iib_total" localSheetId="32">#REF!</definedName>
    <definedName name="iib_total" localSheetId="31">#REF!</definedName>
    <definedName name="iib_total" localSheetId="51">#REF!</definedName>
    <definedName name="iib_total" localSheetId="54">#REF!</definedName>
    <definedName name="iib_total" localSheetId="4">#REF!</definedName>
    <definedName name="iib_total" localSheetId="16">#REF!</definedName>
    <definedName name="iib_total" localSheetId="52">#REF!</definedName>
    <definedName name="iib_total" localSheetId="7">#REF!</definedName>
    <definedName name="iib_total" localSheetId="8">#REF!</definedName>
    <definedName name="iib_total" localSheetId="6">#REF!</definedName>
    <definedName name="iib_total" localSheetId="9">#REF!</definedName>
    <definedName name="iib_total">#REF!</definedName>
    <definedName name="Income" localSheetId="38">#REF!</definedName>
    <definedName name="Income" localSheetId="18">#REF!</definedName>
    <definedName name="Income" localSheetId="12">#REF!</definedName>
    <definedName name="Income" localSheetId="32">#REF!</definedName>
    <definedName name="Income" localSheetId="31">#REF!</definedName>
    <definedName name="Income" localSheetId="51">#REF!</definedName>
    <definedName name="Income" localSheetId="54">#REF!</definedName>
    <definedName name="Income" localSheetId="4">#REF!</definedName>
    <definedName name="Income" localSheetId="16">#REF!</definedName>
    <definedName name="Income" localSheetId="52">#REF!</definedName>
    <definedName name="Income" localSheetId="7">#REF!</definedName>
    <definedName name="Income" localSheetId="8">#REF!</definedName>
    <definedName name="Income" localSheetId="6">#REF!</definedName>
    <definedName name="Income" localSheetId="9">#REF!</definedName>
    <definedName name="Income">#REF!</definedName>
    <definedName name="Income_statement__________________________________________________________SEKm" localSheetId="38">#REF!</definedName>
    <definedName name="Income_statement__________________________________________________________SEKm" localSheetId="18">#REF!</definedName>
    <definedName name="Income_statement__________________________________________________________SEKm" localSheetId="12">#REF!</definedName>
    <definedName name="Income_statement__________________________________________________________SEKm" localSheetId="32">#REF!</definedName>
    <definedName name="Income_statement__________________________________________________________SEKm" localSheetId="31">#REF!</definedName>
    <definedName name="Income_statement__________________________________________________________SEKm" localSheetId="51">#REF!</definedName>
    <definedName name="Income_statement__________________________________________________________SEKm" localSheetId="54">#REF!</definedName>
    <definedName name="Income_statement__________________________________________________________SEKm" localSheetId="4">#REF!</definedName>
    <definedName name="Income_statement__________________________________________________________SEKm" localSheetId="16">#REF!</definedName>
    <definedName name="Income_statement__________________________________________________________SEKm" localSheetId="52">#REF!</definedName>
    <definedName name="Income_statement__________________________________________________________SEKm" localSheetId="7">#REF!</definedName>
    <definedName name="Income_statement__________________________________________________________SEKm" localSheetId="8">#REF!</definedName>
    <definedName name="Income_statement__________________________________________________________SEKm" localSheetId="6">#REF!</definedName>
    <definedName name="Income_statement__________________________________________________________SEKm" localSheetId="9">#REF!</definedName>
    <definedName name="Income_statement__________________________________________________________SEKm">#REF!</definedName>
    <definedName name="INPR" localSheetId="38">#REF!</definedName>
    <definedName name="INPR" localSheetId="18">#REF!</definedName>
    <definedName name="INPR" localSheetId="12">#REF!</definedName>
    <definedName name="INPR" localSheetId="32">#REF!</definedName>
    <definedName name="INPR" localSheetId="31">#REF!</definedName>
    <definedName name="INPR" localSheetId="51">#REF!</definedName>
    <definedName name="INPR" localSheetId="54">#REF!</definedName>
    <definedName name="INPR" localSheetId="4">#REF!</definedName>
    <definedName name="INPR" localSheetId="16">#REF!</definedName>
    <definedName name="INPR" localSheetId="52">#REF!</definedName>
    <definedName name="INPR" localSheetId="7">#REF!</definedName>
    <definedName name="INPR" localSheetId="8">#REF!</definedName>
    <definedName name="INPR" localSheetId="6">#REF!</definedName>
    <definedName name="INPR" localSheetId="9">#REF!</definedName>
    <definedName name="INPR">#REF!</definedName>
    <definedName name="inv.bank" localSheetId="38">#REF!</definedName>
    <definedName name="inv.bank" localSheetId="18">#REF!</definedName>
    <definedName name="inv.bank" localSheetId="12">#REF!</definedName>
    <definedName name="inv.bank" localSheetId="32">#REF!</definedName>
    <definedName name="inv.bank" localSheetId="31">#REF!</definedName>
    <definedName name="inv.bank" localSheetId="51">#REF!</definedName>
    <definedName name="inv.bank" localSheetId="54">#REF!</definedName>
    <definedName name="inv.bank" localSheetId="4">#REF!</definedName>
    <definedName name="inv.bank" localSheetId="16">#REF!</definedName>
    <definedName name="inv.bank" localSheetId="52">#REF!</definedName>
    <definedName name="inv.bank" localSheetId="7">#REF!</definedName>
    <definedName name="inv.bank" localSheetId="8">#REF!</definedName>
    <definedName name="inv.bank" localSheetId="6">#REF!</definedName>
    <definedName name="inv.bank" localSheetId="9">#REF!</definedName>
    <definedName name="inv.bank">#REF!</definedName>
    <definedName name="just" localSheetId="38">#REF!</definedName>
    <definedName name="just" localSheetId="18">#REF!</definedName>
    <definedName name="just" localSheetId="12">#REF!</definedName>
    <definedName name="just" localSheetId="32">#REF!</definedName>
    <definedName name="just" localSheetId="31">#REF!</definedName>
    <definedName name="just" localSheetId="51">#REF!</definedName>
    <definedName name="just" localSheetId="54">#REF!</definedName>
    <definedName name="just" localSheetId="4">#REF!</definedName>
    <definedName name="just" localSheetId="16">#REF!</definedName>
    <definedName name="just" localSheetId="52">#REF!</definedName>
    <definedName name="just" localSheetId="7">#REF!</definedName>
    <definedName name="just" localSheetId="8">#REF!</definedName>
    <definedName name="just" localSheetId="6">#REF!</definedName>
    <definedName name="just" localSheetId="9">#REF!</definedName>
    <definedName name="just">#REF!</definedName>
    <definedName name="Key" localSheetId="38">#REF!</definedName>
    <definedName name="Key" localSheetId="18">#REF!</definedName>
    <definedName name="Key" localSheetId="12">#REF!</definedName>
    <definedName name="Key" localSheetId="32">#REF!</definedName>
    <definedName name="Key" localSheetId="31">#REF!</definedName>
    <definedName name="Key" localSheetId="51">#REF!</definedName>
    <definedName name="Key" localSheetId="54">#REF!</definedName>
    <definedName name="Key" localSheetId="4">#REF!</definedName>
    <definedName name="Key" localSheetId="16">#REF!</definedName>
    <definedName name="Key" localSheetId="52">#REF!</definedName>
    <definedName name="Key" localSheetId="7">#REF!</definedName>
    <definedName name="Key" localSheetId="8">#REF!</definedName>
    <definedName name="Key" localSheetId="6">#REF!</definedName>
    <definedName name="Key" localSheetId="9">#REF!</definedName>
    <definedName name="Key">#REF!</definedName>
    <definedName name="key_life" localSheetId="38">#REF!</definedName>
    <definedName name="key_life" localSheetId="18">#REF!</definedName>
    <definedName name="key_life" localSheetId="12">#REF!</definedName>
    <definedName name="key_life" localSheetId="32">#REF!</definedName>
    <definedName name="key_life" localSheetId="31">#REF!</definedName>
    <definedName name="key_life" localSheetId="51">#REF!</definedName>
    <definedName name="key_life" localSheetId="54">#REF!</definedName>
    <definedName name="key_life" localSheetId="4">#REF!</definedName>
    <definedName name="key_life" localSheetId="16">#REF!</definedName>
    <definedName name="key_life" localSheetId="52">#REF!</definedName>
    <definedName name="key_life" localSheetId="7">#REF!</definedName>
    <definedName name="key_life" localSheetId="8">#REF!</definedName>
    <definedName name="key_life" localSheetId="6">#REF!</definedName>
    <definedName name="key_life" localSheetId="9">#REF!</definedName>
    <definedName name="key_life">#REF!</definedName>
    <definedName name="keyratio" localSheetId="38">#REF!</definedName>
    <definedName name="keyratio" localSheetId="18">#REF!</definedName>
    <definedName name="keyratio" localSheetId="12">#REF!</definedName>
    <definedName name="keyratio" localSheetId="32">#REF!</definedName>
    <definedName name="keyratio" localSheetId="31">#REF!</definedName>
    <definedName name="keyratio" localSheetId="51">#REF!</definedName>
    <definedName name="keyratio" localSheetId="54">#REF!</definedName>
    <definedName name="keyratio" localSheetId="4">#REF!</definedName>
    <definedName name="keyratio" localSheetId="16">#REF!</definedName>
    <definedName name="keyratio" localSheetId="52">#REF!</definedName>
    <definedName name="keyratio" localSheetId="7">#REF!</definedName>
    <definedName name="keyratio" localSheetId="8">#REF!</definedName>
    <definedName name="keyratio" localSheetId="6">#REF!</definedName>
    <definedName name="keyratio" localSheetId="9">#REF!</definedName>
    <definedName name="keyratio">#REF!</definedName>
    <definedName name="kk" localSheetId="38">[78]Syöttöpohja!$F$4</definedName>
    <definedName name="kk" localSheetId="51">[78]Syöttöpohja!$F$4</definedName>
    <definedName name="kk" localSheetId="54">[79]Syöttöpohja!$F$4</definedName>
    <definedName name="kk" localSheetId="52">[80]Syöttöpohja!$F$4</definedName>
    <definedName name="kk" localSheetId="7">[81]Syöttöpohja!$F$4</definedName>
    <definedName name="kk" localSheetId="8">[81]Syöttöpohja!$F$4</definedName>
    <definedName name="kk" localSheetId="6">[81]Syöttöpohja!$F$4</definedName>
    <definedName name="kk">[82]Syöttöpohja!$F$4</definedName>
    <definedName name="KolIndeks0" localSheetId="38">[32]HelpSheet!$G$9</definedName>
    <definedName name="KolIndeks0" localSheetId="51">[32]HelpSheet!$G$9</definedName>
    <definedName name="KolIndeks0" localSheetId="54">[33]HelpSheet!$G$9</definedName>
    <definedName name="KolIndeks0" localSheetId="52">[34]HelpSheet!$G$9</definedName>
    <definedName name="KolIndeks0" localSheetId="7">[35]HelpSheet!$G$9</definedName>
    <definedName name="KolIndeks0" localSheetId="8">[35]HelpSheet!$G$9</definedName>
    <definedName name="KolIndeks0" localSheetId="6">[35]HelpSheet!$G$9</definedName>
    <definedName name="KolIndeks0">[36]HelpSheet!$G$9</definedName>
    <definedName name="KolIndeks1" localSheetId="38">[32]HelpSheet!$G$11</definedName>
    <definedName name="KolIndeks1" localSheetId="51">[32]HelpSheet!$G$11</definedName>
    <definedName name="KolIndeks1" localSheetId="54">[33]HelpSheet!$G$11</definedName>
    <definedName name="KolIndeks1" localSheetId="52">[34]HelpSheet!$G$11</definedName>
    <definedName name="KolIndeks1" localSheetId="7">[35]HelpSheet!$G$11</definedName>
    <definedName name="KolIndeks1" localSheetId="8">[35]HelpSheet!$G$11</definedName>
    <definedName name="KolIndeks1" localSheetId="6">[35]HelpSheet!$G$11</definedName>
    <definedName name="KolIndeks1">[36]HelpSheet!$G$11</definedName>
    <definedName name="KolIndeks2" localSheetId="38">[32]HelpSheet!$G$13</definedName>
    <definedName name="KolIndeks2" localSheetId="51">[32]HelpSheet!$G$13</definedName>
    <definedName name="KolIndeks2" localSheetId="54">[33]HelpSheet!$G$13</definedName>
    <definedName name="KolIndeks2" localSheetId="52">[34]HelpSheet!$G$13</definedName>
    <definedName name="KolIndeks2" localSheetId="7">[35]HelpSheet!$G$13</definedName>
    <definedName name="KolIndeks2" localSheetId="8">[35]HelpSheet!$G$13</definedName>
    <definedName name="KolIndeks2" localSheetId="6">[35]HelpSheet!$G$13</definedName>
    <definedName name="KolIndeks2">[36]HelpSheet!$G$13</definedName>
    <definedName name="KolIndeks3" localSheetId="38">[32]HelpSheet!$G$15</definedName>
    <definedName name="KolIndeks3" localSheetId="51">[32]HelpSheet!$G$15</definedName>
    <definedName name="KolIndeks3" localSheetId="54">[33]HelpSheet!$G$15</definedName>
    <definedName name="KolIndeks3" localSheetId="52">[34]HelpSheet!$G$15</definedName>
    <definedName name="KolIndeks3" localSheetId="7">[35]HelpSheet!$G$15</definedName>
    <definedName name="KolIndeks3" localSheetId="8">[35]HelpSheet!$G$15</definedName>
    <definedName name="KolIndeks3" localSheetId="6">[35]HelpSheet!$G$15</definedName>
    <definedName name="KolIndeks3">[36]HelpSheet!$G$15</definedName>
    <definedName name="kop" localSheetId="38">#REF!</definedName>
    <definedName name="kop" localSheetId="18">#REF!</definedName>
    <definedName name="kop" localSheetId="12">#REF!</definedName>
    <definedName name="kop" localSheetId="32">#REF!</definedName>
    <definedName name="kop" localSheetId="31">#REF!</definedName>
    <definedName name="kop" localSheetId="51">#REF!</definedName>
    <definedName name="kop" localSheetId="54">#REF!</definedName>
    <definedName name="kop" localSheetId="4">#REF!</definedName>
    <definedName name="kop" localSheetId="16">#REF!</definedName>
    <definedName name="kop" localSheetId="52">#REF!</definedName>
    <definedName name="kop" localSheetId="7">#REF!</definedName>
    <definedName name="kop" localSheetId="8">#REF!</definedName>
    <definedName name="kop" localSheetId="6">#REF!</definedName>
    <definedName name="kop" localSheetId="9">#REF!</definedName>
    <definedName name="kop">#REF!</definedName>
    <definedName name="KvtKolIndeks1" localSheetId="38">[32]HelpSheet!$I$3</definedName>
    <definedName name="KvtKolIndeks1" localSheetId="51">[32]HelpSheet!$I$3</definedName>
    <definedName name="KvtKolIndeks1" localSheetId="54">[33]HelpSheet!$I$3</definedName>
    <definedName name="KvtKolIndeks1" localSheetId="52">[34]HelpSheet!$I$3</definedName>
    <definedName name="KvtKolIndeks1" localSheetId="7">[35]HelpSheet!$I$3</definedName>
    <definedName name="KvtKolIndeks1" localSheetId="8">[35]HelpSheet!$I$3</definedName>
    <definedName name="KvtKolIndeks1" localSheetId="6">[35]HelpSheet!$I$3</definedName>
    <definedName name="KvtKolIndeks1">[36]HelpSheet!$I$3</definedName>
    <definedName name="KvtKolIndeks2" localSheetId="38">[32]HelpSheet!$I$5</definedName>
    <definedName name="KvtKolIndeks2" localSheetId="51">[32]HelpSheet!$I$5</definedName>
    <definedName name="KvtKolIndeks2" localSheetId="54">[33]HelpSheet!$I$5</definedName>
    <definedName name="KvtKolIndeks2" localSheetId="52">[34]HelpSheet!$I$5</definedName>
    <definedName name="KvtKolIndeks2" localSheetId="7">[35]HelpSheet!$I$5</definedName>
    <definedName name="KvtKolIndeks2" localSheetId="8">[35]HelpSheet!$I$5</definedName>
    <definedName name="KvtKolIndeks2" localSheetId="6">[35]HelpSheet!$I$5</definedName>
    <definedName name="KvtKolIndeks2">[36]HelpSheet!$I$5</definedName>
    <definedName name="KvtKolIndeks3" localSheetId="38">[32]HelpSheet!$I$7</definedName>
    <definedName name="KvtKolIndeks3" localSheetId="51">[32]HelpSheet!$I$7</definedName>
    <definedName name="KvtKolIndeks3" localSheetId="54">[33]HelpSheet!$I$7</definedName>
    <definedName name="KvtKolIndeks3" localSheetId="52">[34]HelpSheet!$I$7</definedName>
    <definedName name="KvtKolIndeks3" localSheetId="7">[35]HelpSheet!$I$7</definedName>
    <definedName name="KvtKolIndeks3" localSheetId="8">[35]HelpSheet!$I$7</definedName>
    <definedName name="KvtKolIndeks3" localSheetId="6">[35]HelpSheet!$I$7</definedName>
    <definedName name="KvtKolIndeks3">[36]HelpSheet!$I$7</definedName>
    <definedName name="KvtKolIndeks4" localSheetId="38">[32]HelpSheet!$I$9</definedName>
    <definedName name="KvtKolIndeks4" localSheetId="51">[32]HelpSheet!$I$9</definedName>
    <definedName name="KvtKolIndeks4" localSheetId="54">[33]HelpSheet!$I$9</definedName>
    <definedName name="KvtKolIndeks4" localSheetId="52">[34]HelpSheet!$I$9</definedName>
    <definedName name="KvtKolIndeks4" localSheetId="7">[35]HelpSheet!$I$9</definedName>
    <definedName name="KvtKolIndeks4" localSheetId="8">[35]HelpSheet!$I$9</definedName>
    <definedName name="KvtKolIndeks4" localSheetId="6">[35]HelpSheet!$I$9</definedName>
    <definedName name="KvtKolIndeks4">[36]HelpSheet!$I$9</definedName>
    <definedName name="Life" localSheetId="38">#REF!</definedName>
    <definedName name="Life" localSheetId="18">#REF!</definedName>
    <definedName name="Life" localSheetId="12">#REF!</definedName>
    <definedName name="Life" localSheetId="32">#REF!</definedName>
    <definedName name="Life" localSheetId="31">#REF!</definedName>
    <definedName name="Life" localSheetId="51">#REF!</definedName>
    <definedName name="Life" localSheetId="54">#REF!</definedName>
    <definedName name="Life" localSheetId="4">#REF!</definedName>
    <definedName name="Life" localSheetId="16">#REF!</definedName>
    <definedName name="Life" localSheetId="52">#REF!</definedName>
    <definedName name="Life" localSheetId="7">#REF!</definedName>
    <definedName name="Life" localSheetId="8">#REF!</definedName>
    <definedName name="Life" localSheetId="6">#REF!</definedName>
    <definedName name="Life" localSheetId="9">#REF!</definedName>
    <definedName name="Life">#REF!</definedName>
    <definedName name="life_sam" localSheetId="38">#REF!</definedName>
    <definedName name="life_sam" localSheetId="18">#REF!</definedName>
    <definedName name="life_sam" localSheetId="12">#REF!</definedName>
    <definedName name="life_sam" localSheetId="32">#REF!</definedName>
    <definedName name="life_sam" localSheetId="31">#REF!</definedName>
    <definedName name="life_sam" localSheetId="51">#REF!</definedName>
    <definedName name="life_sam" localSheetId="54">#REF!</definedName>
    <definedName name="life_sam" localSheetId="4">#REF!</definedName>
    <definedName name="life_sam" localSheetId="16">#REF!</definedName>
    <definedName name="life_sam" localSheetId="52">#REF!</definedName>
    <definedName name="life_sam" localSheetId="7">#REF!</definedName>
    <definedName name="life_sam" localSheetId="8">#REF!</definedName>
    <definedName name="life_sam" localSheetId="6">#REF!</definedName>
    <definedName name="life_sam" localSheetId="9">#REF!</definedName>
    <definedName name="life_sam">#REF!</definedName>
    <definedName name="life1" localSheetId="38">#REF!</definedName>
    <definedName name="life1" localSheetId="18">#REF!</definedName>
    <definedName name="life1" localSheetId="12">#REF!</definedName>
    <definedName name="life1" localSheetId="32">#REF!</definedName>
    <definedName name="life1" localSheetId="31">#REF!</definedName>
    <definedName name="life1" localSheetId="51">#REF!</definedName>
    <definedName name="life1" localSheetId="54">#REF!</definedName>
    <definedName name="life1" localSheetId="4">#REF!</definedName>
    <definedName name="life1" localSheetId="16">#REF!</definedName>
    <definedName name="life1" localSheetId="52">#REF!</definedName>
    <definedName name="life1" localSheetId="7">#REF!</definedName>
    <definedName name="life1" localSheetId="8">#REF!</definedName>
    <definedName name="life1" localSheetId="6">#REF!</definedName>
    <definedName name="life1" localSheetId="9">#REF!</definedName>
    <definedName name="life1">#REF!</definedName>
    <definedName name="life2" localSheetId="38">#REF!</definedName>
    <definedName name="life2" localSheetId="18">#REF!</definedName>
    <definedName name="life2" localSheetId="12">#REF!</definedName>
    <definedName name="life2" localSheetId="32">#REF!</definedName>
    <definedName name="life2" localSheetId="31">#REF!</definedName>
    <definedName name="life2" localSheetId="51">#REF!</definedName>
    <definedName name="life2" localSheetId="54">#REF!</definedName>
    <definedName name="life2" localSheetId="4">#REF!</definedName>
    <definedName name="life2" localSheetId="16">#REF!</definedName>
    <definedName name="life2" localSheetId="52">#REF!</definedName>
    <definedName name="life2" localSheetId="7">#REF!</definedName>
    <definedName name="life2" localSheetId="8">#REF!</definedName>
    <definedName name="life2" localSheetId="6">#REF!</definedName>
    <definedName name="life2" localSheetId="9">#REF!</definedName>
    <definedName name="life2">#REF!</definedName>
    <definedName name="loansPortfolio" localSheetId="38">#REF!</definedName>
    <definedName name="loansPortfolio" localSheetId="18">#REF!</definedName>
    <definedName name="loansPortfolio" localSheetId="12">#REF!</definedName>
    <definedName name="loansPortfolio" localSheetId="32">#REF!</definedName>
    <definedName name="loansPortfolio" localSheetId="31">#REF!</definedName>
    <definedName name="loansPortfolio" localSheetId="51">#REF!</definedName>
    <definedName name="loansPortfolio" localSheetId="54">#REF!</definedName>
    <definedName name="loansPortfolio" localSheetId="4">#REF!</definedName>
    <definedName name="loansPortfolio" localSheetId="16">#REF!</definedName>
    <definedName name="loansPortfolio" localSheetId="52">#REF!</definedName>
    <definedName name="loansPortfolio" localSheetId="7">#REF!</definedName>
    <definedName name="loansPortfolio" localSheetId="8">#REF!</definedName>
    <definedName name="loansPortfolio" localSheetId="6">#REF!</definedName>
    <definedName name="loansPortfolio" localSheetId="9">#REF!</definedName>
    <definedName name="loansPortfolio">#REF!</definedName>
    <definedName name="mar" localSheetId="38" hidden="1">{#N/A,#N/A,TRUE,"Forside";#N/A,#N/A,TRUE,"Contents";#N/A,#N/A,TRUE,"Opera. income stat.";#N/A,#N/A,TRUE,"Business area ";#N/A,#N/A,TRUE,"Statutory income statem."}</definedName>
    <definedName name="mar" localSheetId="18" hidden="1">{#N/A,#N/A,TRUE,"Forside";#N/A,#N/A,TRUE,"Contents";#N/A,#N/A,TRUE,"Opera. income stat.";#N/A,#N/A,TRUE,"Business area ";#N/A,#N/A,TRUE,"Statutory income statem."}</definedName>
    <definedName name="mar" localSheetId="46" hidden="1">{#N/A,#N/A,TRUE,"Forside";#N/A,#N/A,TRUE,"Contents";#N/A,#N/A,TRUE,"Opera. income stat.";#N/A,#N/A,TRUE,"Business area ";#N/A,#N/A,TRUE,"Statutory income statem."}</definedName>
    <definedName name="mar" localSheetId="47" hidden="1">{#N/A,#N/A,TRUE,"Forside";#N/A,#N/A,TRUE,"Contents";#N/A,#N/A,TRUE,"Opera. income stat.";#N/A,#N/A,TRUE,"Business area ";#N/A,#N/A,TRUE,"Statutory income statem."}</definedName>
    <definedName name="mar" localSheetId="48" hidden="1">{#N/A,#N/A,TRUE,"Forside";#N/A,#N/A,TRUE,"Contents";#N/A,#N/A,TRUE,"Opera. income stat.";#N/A,#N/A,TRUE,"Business area ";#N/A,#N/A,TRUE,"Statutory income statem."}</definedName>
    <definedName name="mar" localSheetId="49" hidden="1">{#N/A,#N/A,TRUE,"Forside";#N/A,#N/A,TRUE,"Contents";#N/A,#N/A,TRUE,"Opera. income stat.";#N/A,#N/A,TRUE,"Business area ";#N/A,#N/A,TRUE,"Statutory income statem."}</definedName>
    <definedName name="mar" localSheetId="50" hidden="1">{#N/A,#N/A,TRUE,"Forside";#N/A,#N/A,TRUE,"Contents";#N/A,#N/A,TRUE,"Opera. income stat.";#N/A,#N/A,TRUE,"Business area ";#N/A,#N/A,TRUE,"Statutory income statem."}</definedName>
    <definedName name="mar" localSheetId="12" hidden="1">{#N/A,#N/A,TRUE,"Forside";#N/A,#N/A,TRUE,"Contents";#N/A,#N/A,TRUE,"Opera. income stat.";#N/A,#N/A,TRUE,"Business area ";#N/A,#N/A,TRUE,"Statutory income statem."}</definedName>
    <definedName name="mar" localSheetId="1" hidden="1">{#N/A,#N/A,TRUE,"Forside";#N/A,#N/A,TRUE,"Contents";#N/A,#N/A,TRUE,"Opera. income stat.";#N/A,#N/A,TRUE,"Business area ";#N/A,#N/A,TRUE,"Statutory income statem."}</definedName>
    <definedName name="mar" localSheetId="32" hidden="1">{#N/A,#N/A,TRUE,"Forside";#N/A,#N/A,TRUE,"Contents";#N/A,#N/A,TRUE,"Opera. income stat.";#N/A,#N/A,TRUE,"Business area ";#N/A,#N/A,TRUE,"Statutory income statem."}</definedName>
    <definedName name="mar" localSheetId="31" hidden="1">{#N/A,#N/A,TRUE,"Forside";#N/A,#N/A,TRUE,"Contents";#N/A,#N/A,TRUE,"Opera. income stat.";#N/A,#N/A,TRUE,"Business area ";#N/A,#N/A,TRUE,"Statutory income statem."}</definedName>
    <definedName name="mar" localSheetId="51" hidden="1">{#N/A,#N/A,TRUE,"Forside";#N/A,#N/A,TRUE,"Contents";#N/A,#N/A,TRUE,"Opera. income stat.";#N/A,#N/A,TRUE,"Business area ";#N/A,#N/A,TRUE,"Statutory income statem."}</definedName>
    <definedName name="mar" localSheetId="54" hidden="1">{#N/A,#N/A,TRUE,"Forside";#N/A,#N/A,TRUE,"Contents";#N/A,#N/A,TRUE,"Opera. income stat.";#N/A,#N/A,TRUE,"Business area ";#N/A,#N/A,TRUE,"Statutory income statem."}</definedName>
    <definedName name="mar" localSheetId="44" hidden="1">{#N/A,#N/A,TRUE,"Forside";#N/A,#N/A,TRUE,"Contents";#N/A,#N/A,TRUE,"Opera. income stat.";#N/A,#N/A,TRUE,"Business area ";#N/A,#N/A,TRUE,"Statutory income statem."}</definedName>
    <definedName name="mar" localSheetId="4" hidden="1">{#N/A,#N/A,TRUE,"Forside";#N/A,#N/A,TRUE,"Contents";#N/A,#N/A,TRUE,"Opera. income stat.";#N/A,#N/A,TRUE,"Business area ";#N/A,#N/A,TRUE,"Statutory income statem."}</definedName>
    <definedName name="mar" localSheetId="16" hidden="1">{#N/A,#N/A,TRUE,"Forside";#N/A,#N/A,TRUE,"Contents";#N/A,#N/A,TRUE,"Opera. income stat.";#N/A,#N/A,TRUE,"Business area ";#N/A,#N/A,TRUE,"Statutory income statem."}</definedName>
    <definedName name="mar" localSheetId="52" hidden="1">{#N/A,#N/A,TRUE,"Forside";#N/A,#N/A,TRUE,"Contents";#N/A,#N/A,TRUE,"Opera. income stat.";#N/A,#N/A,TRUE,"Business area ";#N/A,#N/A,TRUE,"Statutory income statem."}</definedName>
    <definedName name="mar" localSheetId="42" hidden="1">{#N/A,#N/A,TRUE,"Forside";#N/A,#N/A,TRUE,"Contents";#N/A,#N/A,TRUE,"Opera. income stat.";#N/A,#N/A,TRUE,"Business area ";#N/A,#N/A,TRUE,"Statutory income statem."}</definedName>
    <definedName name="mar" localSheetId="7" hidden="1">{#N/A,#N/A,TRUE,"Forside";#N/A,#N/A,TRUE,"Contents";#N/A,#N/A,TRUE,"Opera. income stat.";#N/A,#N/A,TRUE,"Business area ";#N/A,#N/A,TRUE,"Statutory income statem."}</definedName>
    <definedName name="mar" localSheetId="8" hidden="1">{#N/A,#N/A,TRUE,"Forside";#N/A,#N/A,TRUE,"Contents";#N/A,#N/A,TRUE,"Opera. income stat.";#N/A,#N/A,TRUE,"Business area ";#N/A,#N/A,TRUE,"Statutory income statem."}</definedName>
    <definedName name="mar" localSheetId="6" hidden="1">{#N/A,#N/A,TRUE,"Forside";#N/A,#N/A,TRUE,"Contents";#N/A,#N/A,TRUE,"Opera. income stat.";#N/A,#N/A,TRUE,"Business area ";#N/A,#N/A,TRUE,"Statutory income statem."}</definedName>
    <definedName name="mar" localSheetId="43" hidden="1">{#N/A,#N/A,TRUE,"Forside";#N/A,#N/A,TRUE,"Contents";#N/A,#N/A,TRUE,"Opera. income stat.";#N/A,#N/A,TRUE,"Business area ";#N/A,#N/A,TRUE,"Statutory income statem."}</definedName>
    <definedName name="mar" localSheetId="39" hidden="1">{#N/A,#N/A,TRUE,"Forside";#N/A,#N/A,TRUE,"Contents";#N/A,#N/A,TRUE,"Opera. income stat.";#N/A,#N/A,TRUE,"Business area ";#N/A,#N/A,TRUE,"Statutory income statem."}</definedName>
    <definedName name="mar" localSheetId="9" hidden="1">{#N/A,#N/A,TRUE,"Forside";#N/A,#N/A,TRUE,"Contents";#N/A,#N/A,TRUE,"Opera. income stat.";#N/A,#N/A,TRUE,"Business area ";#N/A,#N/A,TRUE,"Statutory income statem."}</definedName>
    <definedName name="mar" localSheetId="37" hidden="1">{#N/A,#N/A,TRUE,"Forside";#N/A,#N/A,TRUE,"Contents";#N/A,#N/A,TRUE,"Opera. income stat.";#N/A,#N/A,TRUE,"Business area ";#N/A,#N/A,TRUE,"Statutory income statem."}</definedName>
    <definedName name="mar" localSheetId="45" hidden="1">{#N/A,#N/A,TRUE,"Forside";#N/A,#N/A,TRUE,"Contents";#N/A,#N/A,TRUE,"Opera. income stat.";#N/A,#N/A,TRUE,"Business area ";#N/A,#N/A,TRUE,"Statutory income statem."}</definedName>
    <definedName name="mar" localSheetId="40" hidden="1">{#N/A,#N/A,TRUE,"Forside";#N/A,#N/A,TRUE,"Contents";#N/A,#N/A,TRUE,"Opera. income stat.";#N/A,#N/A,TRUE,"Business area ";#N/A,#N/A,TRUE,"Statutory income statem."}</definedName>
    <definedName name="mar" localSheetId="41" hidden="1">{#N/A,#N/A,TRUE,"Forside";#N/A,#N/A,TRUE,"Contents";#N/A,#N/A,TRUE,"Opera. income stat.";#N/A,#N/A,TRUE,"Business area ";#N/A,#N/A,TRUE,"Statutory income statem."}</definedName>
    <definedName name="mar" hidden="1">{#N/A,#N/A,TRUE,"Forside";#N/A,#N/A,TRUE,"Contents";#N/A,#N/A,TRUE,"Opera. income stat.";#N/A,#N/A,TRUE,"Business area ";#N/A,#N/A,TRUE,"Statutory income statem."}</definedName>
    <definedName name="Margins" localSheetId="38">[48]Sheet1!$C$10</definedName>
    <definedName name="Margins" localSheetId="51">[48]Sheet1!$C$10</definedName>
    <definedName name="Margins" localSheetId="54">[49]Sheet1!$C$10</definedName>
    <definedName name="Margins" localSheetId="52">[50]Sheet1!$C$10</definedName>
    <definedName name="Margins" localSheetId="7">[51]Sheet1!$C$10</definedName>
    <definedName name="Margins" localSheetId="8">[51]Sheet1!$C$10</definedName>
    <definedName name="Margins" localSheetId="6">[51]Sheet1!$C$10</definedName>
    <definedName name="Margins">[52]Sheet1!$C$10</definedName>
    <definedName name="Markets" localSheetId="38">#REF!</definedName>
    <definedName name="Markets" localSheetId="18">#REF!</definedName>
    <definedName name="Markets" localSheetId="12">#REF!</definedName>
    <definedName name="Markets" localSheetId="32">#REF!</definedName>
    <definedName name="Markets" localSheetId="31">#REF!</definedName>
    <definedName name="Markets" localSheetId="51">#REF!</definedName>
    <definedName name="Markets" localSheetId="54">#REF!</definedName>
    <definedName name="Markets" localSheetId="4">#REF!</definedName>
    <definedName name="Markets" localSheetId="16">#REF!</definedName>
    <definedName name="Markets" localSheetId="52">#REF!</definedName>
    <definedName name="Markets" localSheetId="7">#REF!</definedName>
    <definedName name="Markets" localSheetId="8">#REF!</definedName>
    <definedName name="Markets" localSheetId="6">#REF!</definedName>
    <definedName name="Markets" localSheetId="9">#REF!</definedName>
    <definedName name="Markets">#REF!</definedName>
    <definedName name="Meng" localSheetId="38">[6]XXX!$C$27</definedName>
    <definedName name="Meng" localSheetId="51">[6]XXX!$C$27</definedName>
    <definedName name="Meng" localSheetId="54">[7]XXX!$C$27</definedName>
    <definedName name="Meng" localSheetId="52">[8]XXX!$C$27</definedName>
    <definedName name="Meng" localSheetId="7">[9]XXX!$C$27</definedName>
    <definedName name="Meng" localSheetId="8">[9]XXX!$C$27</definedName>
    <definedName name="Meng" localSheetId="6">[9]XXX!$C$27</definedName>
    <definedName name="Meng">[10]XXX!$C$27</definedName>
    <definedName name="MM0" localSheetId="38">[6]XXX!$C$37</definedName>
    <definedName name="MM0" localSheetId="51">[6]XXX!$C$37</definedName>
    <definedName name="MM0" localSheetId="54">[7]XXX!$C$37</definedName>
    <definedName name="MM0" localSheetId="52">[8]XXX!$C$37</definedName>
    <definedName name="MM0" localSheetId="7">[9]XXX!$C$37</definedName>
    <definedName name="MM0" localSheetId="8">[9]XXX!$C$37</definedName>
    <definedName name="MM0" localSheetId="6">[9]XXX!$C$37</definedName>
    <definedName name="MM0">[10]XXX!$C$37</definedName>
    <definedName name="Month" localSheetId="38">[83]Input!$C$5</definedName>
    <definedName name="Month" localSheetId="51">[83]Input!$C$5</definedName>
    <definedName name="Month" localSheetId="54">[84]Input!$C$5</definedName>
    <definedName name="Month" localSheetId="52">[85]Input!$C$5</definedName>
    <definedName name="Month" localSheetId="7">[86]Input!$C$5</definedName>
    <definedName name="Month" localSheetId="8">[86]Input!$C$5</definedName>
    <definedName name="Month" localSheetId="6">[86]Input!$C$5</definedName>
    <definedName name="Month">[87]Input!$C$5</definedName>
    <definedName name="MORT" localSheetId="38">OFFSET('[22]Chart Losses'!$L$7,COUNT('[22]Chart Losses'!$L$7:$L$50)-'[22]Chart Losses'!$H$1,,'[22]Chart Losses'!$H$1)</definedName>
    <definedName name="MORT" localSheetId="51">OFFSET('[22]Chart Losses'!$L$7,COUNT('[22]Chart Losses'!$L$7:$L$50)-'[22]Chart Losses'!$H$1,,'[22]Chart Losses'!$H$1)</definedName>
    <definedName name="MORT" localSheetId="54">OFFSET('[23]Chart Losses'!$L$7,COUNT('[23]Chart Losses'!$L$7:$L$50)-'[23]Chart Losses'!$H$1,,'[23]Chart Losses'!$H$1)</definedName>
    <definedName name="MORT" localSheetId="52">OFFSET('[24]Chart Losses'!$L$7,COUNT('[24]Chart Losses'!$L$7:$L$50)-'[24]Chart Losses'!$H$1,,'[24]Chart Losses'!$H$1)</definedName>
    <definedName name="MORT" localSheetId="7">OFFSET('[25]Chart Losses'!$L$7,COUNT('[25]Chart Losses'!$L$7:$L$50)-'[25]Chart Losses'!$H$1,,'[25]Chart Losses'!$H$1)</definedName>
    <definedName name="MORT" localSheetId="8">OFFSET('[25]Chart Losses'!$L$7,COUNT('[25]Chart Losses'!$L$7:$L$50)-'[25]Chart Losses'!$H$1,,'[25]Chart Losses'!$H$1)</definedName>
    <definedName name="MORT" localSheetId="6">OFFSET('[25]Chart Losses'!$L$7,COUNT('[25]Chart Losses'!$L$7:$L$50)-'[25]Chart Losses'!$H$1,,'[25]Chart Losses'!$H$1)</definedName>
    <definedName name="MORT">OFFSET('[26]Chart Losses'!$L$7,COUNT('[26]Chart Losses'!$L$7:$L$50)-'[26]Chart Losses'!$H$1,,'[26]Chart Losses'!$H$1)</definedName>
    <definedName name="Movements_in_shareholders__equity__EURm" localSheetId="38">#REF!</definedName>
    <definedName name="Movements_in_shareholders__equity__EURm" localSheetId="18">#REF!</definedName>
    <definedName name="Movements_in_shareholders__equity__EURm" localSheetId="12">#REF!</definedName>
    <definedName name="Movements_in_shareholders__equity__EURm" localSheetId="32">#REF!</definedName>
    <definedName name="Movements_in_shareholders__equity__EURm" localSheetId="31">#REF!</definedName>
    <definedName name="Movements_in_shareholders__equity__EURm" localSheetId="51">#REF!</definedName>
    <definedName name="Movements_in_shareholders__equity__EURm" localSheetId="54">#REF!</definedName>
    <definedName name="Movements_in_shareholders__equity__EURm" localSheetId="4">#REF!</definedName>
    <definedName name="Movements_in_shareholders__equity__EURm" localSheetId="16">#REF!</definedName>
    <definedName name="Movements_in_shareholders__equity__EURm" localSheetId="52">#REF!</definedName>
    <definedName name="Movements_in_shareholders__equity__EURm" localSheetId="7">#REF!</definedName>
    <definedName name="Movements_in_shareholders__equity__EURm" localSheetId="8">#REF!</definedName>
    <definedName name="Movements_in_shareholders__equity__EURm" localSheetId="6">#REF!</definedName>
    <definedName name="Movements_in_shareholders__equity__EURm" localSheetId="9">#REF!</definedName>
    <definedName name="Movements_in_shareholders__equity__EURm">#REF!</definedName>
    <definedName name="msfile" localSheetId="38">[43]Sheet1!$B$5</definedName>
    <definedName name="msfile" localSheetId="51">[43]Sheet1!$B$5</definedName>
    <definedName name="msfile" localSheetId="54">[44]Sheet1!$B$5</definedName>
    <definedName name="msfile" localSheetId="52">[45]Sheet1!$B$5</definedName>
    <definedName name="msfile" localSheetId="7">[46]Sheet1!$B$5</definedName>
    <definedName name="msfile" localSheetId="8">[46]Sheet1!$B$5</definedName>
    <definedName name="msfile" localSheetId="6">[46]Sheet1!$B$5</definedName>
    <definedName name="msfile">[47]Sheet1!$B$5</definedName>
    <definedName name="Månad" localSheetId="38">#REF!</definedName>
    <definedName name="Månad" localSheetId="18">#REF!</definedName>
    <definedName name="Månad" localSheetId="12">#REF!</definedName>
    <definedName name="Månad" localSheetId="32">#REF!</definedName>
    <definedName name="Månad" localSheetId="31">#REF!</definedName>
    <definedName name="Månad" localSheetId="51">#REF!</definedName>
    <definedName name="Månad" localSheetId="54">#REF!</definedName>
    <definedName name="Månad" localSheetId="4">#REF!</definedName>
    <definedName name="Månad" localSheetId="16">#REF!</definedName>
    <definedName name="Månad" localSheetId="52">#REF!</definedName>
    <definedName name="Månad" localSheetId="7">#REF!</definedName>
    <definedName name="Månad" localSheetId="8">#REF!</definedName>
    <definedName name="Månad" localSheetId="6">#REF!</definedName>
    <definedName name="Månad" localSheetId="9">#REF!</definedName>
    <definedName name="Månad">#REF!</definedName>
    <definedName name="måned02" localSheetId="38">'[88]Schedule 8010'!$T$82:$U$93</definedName>
    <definedName name="måned02" localSheetId="51">'[88]Schedule 8010'!$T$82:$U$93</definedName>
    <definedName name="måned02" localSheetId="54">'[89]Schedule 8010'!$T$82:$U$93</definedName>
    <definedName name="måned02" localSheetId="52">'[90]Schedule 8010'!$T$82:$U$93</definedName>
    <definedName name="måned02" localSheetId="7">'[91]Schedule 8010'!$T$82:$U$93</definedName>
    <definedName name="måned02" localSheetId="8">'[91]Schedule 8010'!$T$82:$U$93</definedName>
    <definedName name="måned02" localSheetId="6">'[91]Schedule 8010'!$T$82:$U$93</definedName>
    <definedName name="måned02">'[92]Schedule 8010'!$T$82:$U$93</definedName>
    <definedName name="måneder" localSheetId="38">'[93]Dansk 31.03.2003'!#REF!</definedName>
    <definedName name="måneder" localSheetId="32">'[93]Dansk 31.03.2003'!#REF!</definedName>
    <definedName name="måneder" localSheetId="31">'[93]Dansk 31.03.2003'!#REF!</definedName>
    <definedName name="måneder" localSheetId="51">'[93]Dansk 31.03.2003'!#REF!</definedName>
    <definedName name="måneder" localSheetId="54">'[94]Dansk 31.03.2003'!#REF!</definedName>
    <definedName name="måneder" localSheetId="4">'[93]Dansk 31.03.2003'!#REF!</definedName>
    <definedName name="måneder" localSheetId="52">'[95]Dansk 31.03.2003'!#REF!</definedName>
    <definedName name="måneder" localSheetId="7">'[96]Dansk 31.03.2003'!#REF!</definedName>
    <definedName name="måneder" localSheetId="8">'[96]Dansk 31.03.2003'!#REF!</definedName>
    <definedName name="måneder" localSheetId="6">'[96]Dansk 31.03.2003'!#REF!</definedName>
    <definedName name="måneder">'[97]Dansk 31.03.2003'!#REF!</definedName>
    <definedName name="nb_den" localSheetId="38">#REF!</definedName>
    <definedName name="nb_den" localSheetId="18">#REF!</definedName>
    <definedName name="nb_den" localSheetId="12">#REF!</definedName>
    <definedName name="nb_den" localSheetId="32">#REF!</definedName>
    <definedName name="nb_den" localSheetId="31">#REF!</definedName>
    <definedName name="nb_den" localSheetId="51">#REF!</definedName>
    <definedName name="nb_den" localSheetId="54">#REF!</definedName>
    <definedName name="nb_den" localSheetId="4">#REF!</definedName>
    <definedName name="nb_den" localSheetId="16">#REF!</definedName>
    <definedName name="nb_den" localSheetId="52">#REF!</definedName>
    <definedName name="nb_den" localSheetId="7">#REF!</definedName>
    <definedName name="nb_den" localSheetId="8">#REF!</definedName>
    <definedName name="nb_den" localSheetId="6">#REF!</definedName>
    <definedName name="nb_den" localSheetId="9">#REF!</definedName>
    <definedName name="nb_den">#REF!</definedName>
    <definedName name="nb_denmark" localSheetId="38">#REF!</definedName>
    <definedName name="nb_denmark" localSheetId="18">#REF!</definedName>
    <definedName name="nb_denmark" localSheetId="12">#REF!</definedName>
    <definedName name="nb_denmark" localSheetId="32">#REF!</definedName>
    <definedName name="nb_denmark" localSheetId="31">#REF!</definedName>
    <definedName name="nb_denmark" localSheetId="51">#REF!</definedName>
    <definedName name="nb_denmark" localSheetId="54">#REF!</definedName>
    <definedName name="nb_denmark" localSheetId="4">#REF!</definedName>
    <definedName name="nb_denmark" localSheetId="16">#REF!</definedName>
    <definedName name="nb_denmark" localSheetId="52">#REF!</definedName>
    <definedName name="nb_denmark" localSheetId="7">#REF!</definedName>
    <definedName name="nb_denmark" localSheetId="8">#REF!</definedName>
    <definedName name="nb_denmark" localSheetId="6">#REF!</definedName>
    <definedName name="nb_denmark" localSheetId="9">#REF!</definedName>
    <definedName name="nb_denmark">#REF!</definedName>
    <definedName name="nb_denmark_msh" localSheetId="38">#REF!</definedName>
    <definedName name="nb_denmark_msh" localSheetId="18">#REF!</definedName>
    <definedName name="nb_denmark_msh" localSheetId="12">#REF!</definedName>
    <definedName name="nb_denmark_msh" localSheetId="32">#REF!</definedName>
    <definedName name="nb_denmark_msh" localSheetId="31">#REF!</definedName>
    <definedName name="nb_denmark_msh" localSheetId="51">#REF!</definedName>
    <definedName name="nb_denmark_msh" localSheetId="54">#REF!</definedName>
    <definedName name="nb_denmark_msh" localSheetId="4">#REF!</definedName>
    <definedName name="nb_denmark_msh" localSheetId="16">#REF!</definedName>
    <definedName name="nb_denmark_msh" localSheetId="52">#REF!</definedName>
    <definedName name="nb_denmark_msh" localSheetId="7">#REF!</definedName>
    <definedName name="nb_denmark_msh" localSheetId="8">#REF!</definedName>
    <definedName name="nb_denmark_msh" localSheetId="6">#REF!</definedName>
    <definedName name="nb_denmark_msh" localSheetId="9">#REF!</definedName>
    <definedName name="nb_denmark_msh">#REF!</definedName>
    <definedName name="NB_EURO" localSheetId="38">[43]Sheet1!$C$4</definedName>
    <definedName name="NB_EURO" localSheetId="51">[43]Sheet1!$C$4</definedName>
    <definedName name="NB_EURO" localSheetId="54">[44]Sheet1!$C$4</definedName>
    <definedName name="NB_EURO" localSheetId="52">[45]Sheet1!$C$4</definedName>
    <definedName name="NB_EURO" localSheetId="7">[46]Sheet1!$C$4</definedName>
    <definedName name="NB_EURO" localSheetId="8">[46]Sheet1!$C$4</definedName>
    <definedName name="NB_EURO" localSheetId="6">[46]Sheet1!$C$4</definedName>
    <definedName name="NB_EURO">[47]Sheet1!$C$4</definedName>
    <definedName name="NB_EURO_V" localSheetId="38">[48]Sheet1!$C$11</definedName>
    <definedName name="NB_EURO_V" localSheetId="51">[48]Sheet1!$C$11</definedName>
    <definedName name="NB_EURO_V" localSheetId="54">[49]Sheet1!$C$11</definedName>
    <definedName name="NB_EURO_V" localSheetId="52">[50]Sheet1!$C$11</definedName>
    <definedName name="NB_EURO_V" localSheetId="7">[51]Sheet1!$C$11</definedName>
    <definedName name="NB_EURO_V" localSheetId="8">[51]Sheet1!$C$11</definedName>
    <definedName name="NB_EURO_V" localSheetId="6">[51]Sheet1!$C$11</definedName>
    <definedName name="NB_EURO_V">[52]Sheet1!$C$11</definedName>
    <definedName name="nb_fin" localSheetId="38">#REF!</definedName>
    <definedName name="nb_fin" localSheetId="18">#REF!</definedName>
    <definedName name="nb_fin" localSheetId="12">#REF!</definedName>
    <definedName name="nb_fin" localSheetId="32">#REF!</definedName>
    <definedName name="nb_fin" localSheetId="31">#REF!</definedName>
    <definedName name="nb_fin" localSheetId="51">#REF!</definedName>
    <definedName name="nb_fin" localSheetId="54">#REF!</definedName>
    <definedName name="nb_fin" localSheetId="4">#REF!</definedName>
    <definedName name="nb_fin" localSheetId="16">#REF!</definedName>
    <definedName name="nb_fin" localSheetId="52">#REF!</definedName>
    <definedName name="nb_fin" localSheetId="7">#REF!</definedName>
    <definedName name="nb_fin" localSheetId="8">#REF!</definedName>
    <definedName name="nb_fin" localSheetId="6">#REF!</definedName>
    <definedName name="nb_fin" localSheetId="9">#REF!</definedName>
    <definedName name="nb_fin">#REF!</definedName>
    <definedName name="nb_Finland" localSheetId="38">#REF!</definedName>
    <definedName name="nb_Finland" localSheetId="18">#REF!</definedName>
    <definedName name="nb_Finland" localSheetId="12">#REF!</definedName>
    <definedName name="nb_Finland" localSheetId="32">#REF!</definedName>
    <definedName name="nb_Finland" localSheetId="31">#REF!</definedName>
    <definedName name="nb_Finland" localSheetId="51">#REF!</definedName>
    <definedName name="nb_Finland" localSheetId="54">#REF!</definedName>
    <definedName name="nb_Finland" localSheetId="4">#REF!</definedName>
    <definedName name="nb_Finland" localSheetId="16">#REF!</definedName>
    <definedName name="nb_Finland" localSheetId="52">#REF!</definedName>
    <definedName name="nb_Finland" localSheetId="7">#REF!</definedName>
    <definedName name="nb_Finland" localSheetId="8">#REF!</definedName>
    <definedName name="nb_Finland" localSheetId="6">#REF!</definedName>
    <definedName name="nb_Finland" localSheetId="9">#REF!</definedName>
    <definedName name="nb_Finland">#REF!</definedName>
    <definedName name="nb_Finland_Msh" localSheetId="38">#REF!</definedName>
    <definedName name="nb_Finland_Msh" localSheetId="18">#REF!</definedName>
    <definedName name="nb_Finland_Msh" localSheetId="12">#REF!</definedName>
    <definedName name="nb_Finland_Msh" localSheetId="32">#REF!</definedName>
    <definedName name="nb_Finland_Msh" localSheetId="31">#REF!</definedName>
    <definedName name="nb_Finland_Msh" localSheetId="51">#REF!</definedName>
    <definedName name="nb_Finland_Msh" localSheetId="54">#REF!</definedName>
    <definedName name="nb_Finland_Msh" localSheetId="4">#REF!</definedName>
    <definedName name="nb_Finland_Msh" localSheetId="16">#REF!</definedName>
    <definedName name="nb_Finland_Msh" localSheetId="52">#REF!</definedName>
    <definedName name="nb_Finland_Msh" localSheetId="7">#REF!</definedName>
    <definedName name="nb_Finland_Msh" localSheetId="8">#REF!</definedName>
    <definedName name="nb_Finland_Msh" localSheetId="6">#REF!</definedName>
    <definedName name="nb_Finland_Msh" localSheetId="9">#REF!</definedName>
    <definedName name="nb_Finland_Msh">#REF!</definedName>
    <definedName name="nb_iib" localSheetId="38">#REF!</definedName>
    <definedName name="nb_iib" localSheetId="18">#REF!</definedName>
    <definedName name="nb_iib" localSheetId="12">#REF!</definedName>
    <definedName name="nb_iib" localSheetId="32">#REF!</definedName>
    <definedName name="nb_iib" localSheetId="31">#REF!</definedName>
    <definedName name="nb_iib" localSheetId="51">#REF!</definedName>
    <definedName name="nb_iib" localSheetId="54">#REF!</definedName>
    <definedName name="nb_iib" localSheetId="4">#REF!</definedName>
    <definedName name="nb_iib" localSheetId="16">#REF!</definedName>
    <definedName name="nb_iib" localSheetId="52">#REF!</definedName>
    <definedName name="nb_iib" localSheetId="7">#REF!</definedName>
    <definedName name="nb_iib" localSheetId="8">#REF!</definedName>
    <definedName name="nb_iib" localSheetId="6">#REF!</definedName>
    <definedName name="nb_iib" localSheetId="9">#REF!</definedName>
    <definedName name="nb_iib">#REF!</definedName>
    <definedName name="nb_nor" localSheetId="38">#REF!</definedName>
    <definedName name="nb_nor" localSheetId="18">#REF!</definedName>
    <definedName name="nb_nor" localSheetId="12">#REF!</definedName>
    <definedName name="nb_nor" localSheetId="32">#REF!</definedName>
    <definedName name="nb_nor" localSheetId="31">#REF!</definedName>
    <definedName name="nb_nor" localSheetId="51">#REF!</definedName>
    <definedName name="nb_nor" localSheetId="54">#REF!</definedName>
    <definedName name="nb_nor" localSheetId="4">#REF!</definedName>
    <definedName name="nb_nor" localSheetId="16">#REF!</definedName>
    <definedName name="nb_nor" localSheetId="52">#REF!</definedName>
    <definedName name="nb_nor" localSheetId="7">#REF!</definedName>
    <definedName name="nb_nor" localSheetId="8">#REF!</definedName>
    <definedName name="nb_nor" localSheetId="6">#REF!</definedName>
    <definedName name="nb_nor" localSheetId="9">#REF!</definedName>
    <definedName name="nb_nor">#REF!</definedName>
    <definedName name="nb_nordic" localSheetId="38">#REF!</definedName>
    <definedName name="nb_nordic" localSheetId="18">#REF!</definedName>
    <definedName name="nb_nordic" localSheetId="12">#REF!</definedName>
    <definedName name="nb_nordic" localSheetId="32">#REF!</definedName>
    <definedName name="nb_nordic" localSheetId="31">#REF!</definedName>
    <definedName name="nb_nordic" localSheetId="51">#REF!</definedName>
    <definedName name="nb_nordic" localSheetId="54">#REF!</definedName>
    <definedName name="nb_nordic" localSheetId="4">#REF!</definedName>
    <definedName name="nb_nordic" localSheetId="16">#REF!</definedName>
    <definedName name="nb_nordic" localSheetId="52">#REF!</definedName>
    <definedName name="nb_nordic" localSheetId="7">#REF!</definedName>
    <definedName name="nb_nordic" localSheetId="8">#REF!</definedName>
    <definedName name="nb_nordic" localSheetId="6">#REF!</definedName>
    <definedName name="nb_nordic" localSheetId="9">#REF!</definedName>
    <definedName name="nb_nordic">#REF!</definedName>
    <definedName name="nb_norway" localSheetId="38">#REF!</definedName>
    <definedName name="nb_norway" localSheetId="18">#REF!</definedName>
    <definedName name="nb_norway" localSheetId="12">#REF!</definedName>
    <definedName name="nb_norway" localSheetId="32">#REF!</definedName>
    <definedName name="nb_norway" localSheetId="31">#REF!</definedName>
    <definedName name="nb_norway" localSheetId="51">#REF!</definedName>
    <definedName name="nb_norway" localSheetId="54">#REF!</definedName>
    <definedName name="nb_norway" localSheetId="4">#REF!</definedName>
    <definedName name="nb_norway" localSheetId="16">#REF!</definedName>
    <definedName name="nb_norway" localSheetId="52">#REF!</definedName>
    <definedName name="nb_norway" localSheetId="7">#REF!</definedName>
    <definedName name="nb_norway" localSheetId="8">#REF!</definedName>
    <definedName name="nb_norway" localSheetId="6">#REF!</definedName>
    <definedName name="nb_norway" localSheetId="9">#REF!</definedName>
    <definedName name="nb_norway">#REF!</definedName>
    <definedName name="nb_norway_msh" localSheetId="38">#REF!</definedName>
    <definedName name="nb_norway_msh" localSheetId="18">#REF!</definedName>
    <definedName name="nb_norway_msh" localSheetId="12">#REF!</definedName>
    <definedName name="nb_norway_msh" localSheetId="32">#REF!</definedName>
    <definedName name="nb_norway_msh" localSheetId="31">#REF!</definedName>
    <definedName name="nb_norway_msh" localSheetId="51">#REF!</definedName>
    <definedName name="nb_norway_msh" localSheetId="54">#REF!</definedName>
    <definedName name="nb_norway_msh" localSheetId="4">#REF!</definedName>
    <definedName name="nb_norway_msh" localSheetId="16">#REF!</definedName>
    <definedName name="nb_norway_msh" localSheetId="52">#REF!</definedName>
    <definedName name="nb_norway_msh" localSheetId="7">#REF!</definedName>
    <definedName name="nb_norway_msh" localSheetId="8">#REF!</definedName>
    <definedName name="nb_norway_msh" localSheetId="6">#REF!</definedName>
    <definedName name="nb_norway_msh" localSheetId="9">#REF!</definedName>
    <definedName name="nb_norway_msh">#REF!</definedName>
    <definedName name="nb_swe" localSheetId="38">#REF!</definedName>
    <definedName name="nb_swe" localSheetId="18">#REF!</definedName>
    <definedName name="nb_swe" localSheetId="12">#REF!</definedName>
    <definedName name="nb_swe" localSheetId="32">#REF!</definedName>
    <definedName name="nb_swe" localSheetId="31">#REF!</definedName>
    <definedName name="nb_swe" localSheetId="51">#REF!</definedName>
    <definedName name="nb_swe" localSheetId="54">#REF!</definedName>
    <definedName name="nb_swe" localSheetId="4">#REF!</definedName>
    <definedName name="nb_swe" localSheetId="16">#REF!</definedName>
    <definedName name="nb_swe" localSheetId="52">#REF!</definedName>
    <definedName name="nb_swe" localSheetId="7">#REF!</definedName>
    <definedName name="nb_swe" localSheetId="8">#REF!</definedName>
    <definedName name="nb_swe" localSheetId="6">#REF!</definedName>
    <definedName name="nb_swe" localSheetId="9">#REF!</definedName>
    <definedName name="nb_swe">#REF!</definedName>
    <definedName name="nb_Sweden" localSheetId="38">#REF!</definedName>
    <definedName name="nb_Sweden" localSheetId="18">#REF!</definedName>
    <definedName name="nb_Sweden" localSheetId="12">#REF!</definedName>
    <definedName name="nb_Sweden" localSheetId="32">#REF!</definedName>
    <definedName name="nb_Sweden" localSheetId="31">#REF!</definedName>
    <definedName name="nb_Sweden" localSheetId="51">#REF!</definedName>
    <definedName name="nb_Sweden" localSheetId="54">#REF!</definedName>
    <definedName name="nb_Sweden" localSheetId="4">#REF!</definedName>
    <definedName name="nb_Sweden" localSheetId="16">#REF!</definedName>
    <definedName name="nb_Sweden" localSheetId="52">#REF!</definedName>
    <definedName name="nb_Sweden" localSheetId="7">#REF!</definedName>
    <definedName name="nb_Sweden" localSheetId="8">#REF!</definedName>
    <definedName name="nb_Sweden" localSheetId="6">#REF!</definedName>
    <definedName name="nb_Sweden" localSheetId="9">#REF!</definedName>
    <definedName name="nb_Sweden">#REF!</definedName>
    <definedName name="nb_sweden_msh" localSheetId="38">#REF!</definedName>
    <definedName name="nb_sweden_msh" localSheetId="18">#REF!</definedName>
    <definedName name="nb_sweden_msh" localSheetId="12">#REF!</definedName>
    <definedName name="nb_sweden_msh" localSheetId="32">#REF!</definedName>
    <definedName name="nb_sweden_msh" localSheetId="31">#REF!</definedName>
    <definedName name="nb_sweden_msh" localSheetId="51">#REF!</definedName>
    <definedName name="nb_sweden_msh" localSheetId="54">#REF!</definedName>
    <definedName name="nb_sweden_msh" localSheetId="4">#REF!</definedName>
    <definedName name="nb_sweden_msh" localSheetId="16">#REF!</definedName>
    <definedName name="nb_sweden_msh" localSheetId="52">#REF!</definedName>
    <definedName name="nb_sweden_msh" localSheetId="7">#REF!</definedName>
    <definedName name="nb_sweden_msh" localSheetId="8">#REF!</definedName>
    <definedName name="nb_sweden_msh" localSheetId="6">#REF!</definedName>
    <definedName name="nb_sweden_msh" localSheetId="9">#REF!</definedName>
    <definedName name="nb_sweden_msh">#REF!</definedName>
    <definedName name="NBHbalancesheet" localSheetId="38">#REF!</definedName>
    <definedName name="NBHbalancesheet" localSheetId="18">#REF!</definedName>
    <definedName name="NBHbalancesheet" localSheetId="12">#REF!</definedName>
    <definedName name="NBHbalancesheet" localSheetId="32">#REF!</definedName>
    <definedName name="NBHbalancesheet" localSheetId="31">#REF!</definedName>
    <definedName name="NBHbalancesheet" localSheetId="51">#REF!</definedName>
    <definedName name="NBHbalancesheet" localSheetId="54">#REF!</definedName>
    <definedName name="NBHbalancesheet" localSheetId="4">#REF!</definedName>
    <definedName name="NBHbalancesheet" localSheetId="16">#REF!</definedName>
    <definedName name="NBHbalancesheet" localSheetId="52">#REF!</definedName>
    <definedName name="NBHbalancesheet" localSheetId="7">#REF!</definedName>
    <definedName name="NBHbalancesheet" localSheetId="8">#REF!</definedName>
    <definedName name="NBHbalancesheet" localSheetId="6">#REF!</definedName>
    <definedName name="NBHbalancesheet" localSheetId="9">#REF!</definedName>
    <definedName name="NBHbalancesheet">#REF!</definedName>
    <definedName name="nem" localSheetId="38">#REF!</definedName>
    <definedName name="nem" localSheetId="18">#REF!</definedName>
    <definedName name="nem" localSheetId="12">#REF!</definedName>
    <definedName name="nem" localSheetId="32">#REF!</definedName>
    <definedName name="nem" localSheetId="31">#REF!</definedName>
    <definedName name="nem" localSheetId="51">#REF!</definedName>
    <definedName name="nem" localSheetId="54">#REF!</definedName>
    <definedName name="nem" localSheetId="4">#REF!</definedName>
    <definedName name="nem" localSheetId="16">#REF!</definedName>
    <definedName name="nem" localSheetId="52">#REF!</definedName>
    <definedName name="nem" localSheetId="7">#REF!</definedName>
    <definedName name="nem" localSheetId="8">#REF!</definedName>
    <definedName name="nem" localSheetId="6">#REF!</definedName>
    <definedName name="nem" localSheetId="9">#REF!</definedName>
    <definedName name="nem">#REF!</definedName>
    <definedName name="New_BU_Q3" localSheetId="18">#REF!</definedName>
    <definedName name="New_BU_Q3" localSheetId="12">#REF!</definedName>
    <definedName name="New_BU_Q3" localSheetId="32">#REF!</definedName>
    <definedName name="New_BU_Q3" localSheetId="31">#REF!</definedName>
    <definedName name="New_BU_Q3" localSheetId="54">#REF!</definedName>
    <definedName name="New_BU_Q3" localSheetId="4">#REF!</definedName>
    <definedName name="New_BU_Q3" localSheetId="16">#REF!</definedName>
    <definedName name="New_BU_Q3" localSheetId="52">#REF!</definedName>
    <definedName name="New_BU_Q3" localSheetId="7">#REF!</definedName>
    <definedName name="New_BU_Q3" localSheetId="8">#REF!</definedName>
    <definedName name="New_BU_Q3" localSheetId="6">#REF!</definedName>
    <definedName name="New_BU_Q3" localSheetId="9">#REF!</definedName>
    <definedName name="New_BU_Q3">#REF!</definedName>
    <definedName name="NO_EURO_V" localSheetId="38">[48]Sheet1!$C$14</definedName>
    <definedName name="NO_EURO_V" localSheetId="51">[48]Sheet1!$C$14</definedName>
    <definedName name="NO_EURO_V" localSheetId="54">[49]Sheet1!$C$14</definedName>
    <definedName name="NO_EURO_V" localSheetId="52">[50]Sheet1!$C$14</definedName>
    <definedName name="NO_EURO_V" localSheetId="7">[51]Sheet1!$C$14</definedName>
    <definedName name="NO_EURO_V" localSheetId="8">[51]Sheet1!$C$14</definedName>
    <definedName name="NO_EURO_V" localSheetId="6">[51]Sheet1!$C$14</definedName>
    <definedName name="NO_EURO_V">[52]Sheet1!$C$14</definedName>
    <definedName name="NO_NOK_V" localSheetId="38">[43]Sheet1!$C$22</definedName>
    <definedName name="NO_NOK_V" localSheetId="51">[43]Sheet1!$C$22</definedName>
    <definedName name="NO_NOK_V" localSheetId="54">[44]Sheet1!$C$22</definedName>
    <definedName name="NO_NOK_V" localSheetId="52">[45]Sheet1!$C$22</definedName>
    <definedName name="NO_NOK_V" localSheetId="7">[46]Sheet1!$C$22</definedName>
    <definedName name="NO_NOK_V" localSheetId="8">[46]Sheet1!$C$22</definedName>
    <definedName name="NO_NOK_V" localSheetId="6">[46]Sheet1!$C$22</definedName>
    <definedName name="NO_NOK_V">[47]Sheet1!$C$22</definedName>
    <definedName name="NOK_1.kv." localSheetId="38">#REF!</definedName>
    <definedName name="NOK_1.kv." localSheetId="18">#REF!</definedName>
    <definedName name="NOK_1.kv." localSheetId="12">#REF!</definedName>
    <definedName name="NOK_1.kv." localSheetId="32">#REF!</definedName>
    <definedName name="NOK_1.kv." localSheetId="31">#REF!</definedName>
    <definedName name="NOK_1.kv." localSheetId="51">#REF!</definedName>
    <definedName name="NOK_1.kv." localSheetId="54">#REF!</definedName>
    <definedName name="NOK_1.kv." localSheetId="4">#REF!</definedName>
    <definedName name="NOK_1.kv." localSheetId="16">#REF!</definedName>
    <definedName name="NOK_1.kv." localSheetId="52">#REF!</definedName>
    <definedName name="NOK_1.kv." localSheetId="7">#REF!</definedName>
    <definedName name="NOK_1.kv." localSheetId="8">#REF!</definedName>
    <definedName name="NOK_1.kv." localSheetId="6">#REF!</definedName>
    <definedName name="NOK_1.kv." localSheetId="9">#REF!</definedName>
    <definedName name="NOK_1.kv.">#REF!</definedName>
    <definedName name="NOK_2.kv." localSheetId="38">#REF!</definedName>
    <definedName name="NOK_2.kv." localSheetId="18">#REF!</definedName>
    <definedName name="NOK_2.kv." localSheetId="12">#REF!</definedName>
    <definedName name="NOK_2.kv." localSheetId="32">#REF!</definedName>
    <definedName name="NOK_2.kv." localSheetId="31">#REF!</definedName>
    <definedName name="NOK_2.kv." localSheetId="51">#REF!</definedName>
    <definedName name="NOK_2.kv." localSheetId="54">#REF!</definedName>
    <definedName name="NOK_2.kv." localSheetId="4">#REF!</definedName>
    <definedName name="NOK_2.kv." localSheetId="16">#REF!</definedName>
    <definedName name="NOK_2.kv." localSheetId="52">#REF!</definedName>
    <definedName name="NOK_2.kv." localSheetId="7">#REF!</definedName>
    <definedName name="NOK_2.kv." localSheetId="8">#REF!</definedName>
    <definedName name="NOK_2.kv." localSheetId="6">#REF!</definedName>
    <definedName name="NOK_2.kv." localSheetId="9">#REF!</definedName>
    <definedName name="NOK_2.kv.">#REF!</definedName>
    <definedName name="NOK_3.kv." localSheetId="38">#REF!</definedName>
    <definedName name="NOK_3.kv." localSheetId="18">#REF!</definedName>
    <definedName name="NOK_3.kv." localSheetId="12">#REF!</definedName>
    <definedName name="NOK_3.kv." localSheetId="32">#REF!</definedName>
    <definedName name="NOK_3.kv." localSheetId="31">#REF!</definedName>
    <definedName name="NOK_3.kv." localSheetId="51">#REF!</definedName>
    <definedName name="NOK_3.kv." localSheetId="54">#REF!</definedName>
    <definedName name="NOK_3.kv." localSheetId="4">#REF!</definedName>
    <definedName name="NOK_3.kv." localSheetId="16">#REF!</definedName>
    <definedName name="NOK_3.kv." localSheetId="52">#REF!</definedName>
    <definedName name="NOK_3.kv." localSheetId="7">#REF!</definedName>
    <definedName name="NOK_3.kv." localSheetId="8">#REF!</definedName>
    <definedName name="NOK_3.kv." localSheetId="6">#REF!</definedName>
    <definedName name="NOK_3.kv." localSheetId="9">#REF!</definedName>
    <definedName name="NOK_3.kv.">#REF!</definedName>
    <definedName name="NOK_30.06." localSheetId="38">#REF!</definedName>
    <definedName name="NOK_30.06." localSheetId="18">#REF!</definedName>
    <definedName name="NOK_30.06." localSheetId="12">#REF!</definedName>
    <definedName name="NOK_30.06." localSheetId="32">#REF!</definedName>
    <definedName name="NOK_30.06." localSheetId="31">#REF!</definedName>
    <definedName name="NOK_30.06." localSheetId="51">#REF!</definedName>
    <definedName name="NOK_30.06." localSheetId="54">#REF!</definedName>
    <definedName name="NOK_30.06." localSheetId="4">#REF!</definedName>
    <definedName name="NOK_30.06." localSheetId="16">#REF!</definedName>
    <definedName name="NOK_30.06." localSheetId="52">#REF!</definedName>
    <definedName name="NOK_30.06." localSheetId="7">#REF!</definedName>
    <definedName name="NOK_30.06." localSheetId="8">#REF!</definedName>
    <definedName name="NOK_30.06." localSheetId="6">#REF!</definedName>
    <definedName name="NOK_30.06." localSheetId="9">#REF!</definedName>
    <definedName name="NOK_30.06.">#REF!</definedName>
    <definedName name="NOK_30.09." localSheetId="38">#REF!</definedName>
    <definedName name="NOK_30.09." localSheetId="18">#REF!</definedName>
    <definedName name="NOK_30.09." localSheetId="12">#REF!</definedName>
    <definedName name="NOK_30.09." localSheetId="32">#REF!</definedName>
    <definedName name="NOK_30.09." localSheetId="31">#REF!</definedName>
    <definedName name="NOK_30.09." localSheetId="51">#REF!</definedName>
    <definedName name="NOK_30.09." localSheetId="54">#REF!</definedName>
    <definedName name="NOK_30.09." localSheetId="4">#REF!</definedName>
    <definedName name="NOK_30.09." localSheetId="16">#REF!</definedName>
    <definedName name="NOK_30.09." localSheetId="52">#REF!</definedName>
    <definedName name="NOK_30.09." localSheetId="7">#REF!</definedName>
    <definedName name="NOK_30.09." localSheetId="8">#REF!</definedName>
    <definedName name="NOK_30.09." localSheetId="6">#REF!</definedName>
    <definedName name="NOK_30.09." localSheetId="9">#REF!</definedName>
    <definedName name="NOK_30.09.">#REF!</definedName>
    <definedName name="NOK_31.03." localSheetId="38">#REF!</definedName>
    <definedName name="NOK_31.03." localSheetId="18">#REF!</definedName>
    <definedName name="NOK_31.03." localSheetId="12">#REF!</definedName>
    <definedName name="NOK_31.03." localSheetId="32">#REF!</definedName>
    <definedName name="NOK_31.03." localSheetId="31">#REF!</definedName>
    <definedName name="NOK_31.03." localSheetId="51">#REF!</definedName>
    <definedName name="NOK_31.03." localSheetId="54">#REF!</definedName>
    <definedName name="NOK_31.03." localSheetId="4">#REF!</definedName>
    <definedName name="NOK_31.03." localSheetId="16">#REF!</definedName>
    <definedName name="NOK_31.03." localSheetId="52">#REF!</definedName>
    <definedName name="NOK_31.03." localSheetId="7">#REF!</definedName>
    <definedName name="NOK_31.03." localSheetId="8">#REF!</definedName>
    <definedName name="NOK_31.03." localSheetId="6">#REF!</definedName>
    <definedName name="NOK_31.03." localSheetId="9">#REF!</definedName>
    <definedName name="NOK_31.03.">#REF!</definedName>
    <definedName name="NOK_4.kv." localSheetId="38">#REF!</definedName>
    <definedName name="NOK_4.kv." localSheetId="18">#REF!</definedName>
    <definedName name="NOK_4.kv." localSheetId="12">#REF!</definedName>
    <definedName name="NOK_4.kv." localSheetId="32">#REF!</definedName>
    <definedName name="NOK_4.kv." localSheetId="31">#REF!</definedName>
    <definedName name="NOK_4.kv." localSheetId="51">#REF!</definedName>
    <definedName name="NOK_4.kv." localSheetId="54">#REF!</definedName>
    <definedName name="NOK_4.kv." localSheetId="4">#REF!</definedName>
    <definedName name="NOK_4.kv." localSheetId="16">#REF!</definedName>
    <definedName name="NOK_4.kv." localSheetId="52">#REF!</definedName>
    <definedName name="NOK_4.kv." localSheetId="7">#REF!</definedName>
    <definedName name="NOK_4.kv." localSheetId="8">#REF!</definedName>
    <definedName name="NOK_4.kv." localSheetId="6">#REF!</definedName>
    <definedName name="NOK_4.kv." localSheetId="9">#REF!</definedName>
    <definedName name="NOK_4.kv.">#REF!</definedName>
    <definedName name="NOK_Primo" localSheetId="38">#REF!</definedName>
    <definedName name="NOK_Primo" localSheetId="18">#REF!</definedName>
    <definedName name="NOK_Primo" localSheetId="12">#REF!</definedName>
    <definedName name="NOK_Primo" localSheetId="32">#REF!</definedName>
    <definedName name="NOK_Primo" localSheetId="31">#REF!</definedName>
    <definedName name="NOK_Primo" localSheetId="51">#REF!</definedName>
    <definedName name="NOK_Primo" localSheetId="54">#REF!</definedName>
    <definedName name="NOK_Primo" localSheetId="4">#REF!</definedName>
    <definedName name="NOK_Primo" localSheetId="16">#REF!</definedName>
    <definedName name="NOK_Primo" localSheetId="52">#REF!</definedName>
    <definedName name="NOK_Primo" localSheetId="7">#REF!</definedName>
    <definedName name="NOK_Primo" localSheetId="8">#REF!</definedName>
    <definedName name="NOK_Primo" localSheetId="6">#REF!</definedName>
    <definedName name="NOK_Primo" localSheetId="9">#REF!</definedName>
    <definedName name="NOK_Primo">#REF!</definedName>
    <definedName name="NOK_Ultimo" localSheetId="38">#REF!</definedName>
    <definedName name="NOK_Ultimo" localSheetId="18">#REF!</definedName>
    <definedName name="NOK_Ultimo" localSheetId="12">#REF!</definedName>
    <definedName name="NOK_Ultimo" localSheetId="32">#REF!</definedName>
    <definedName name="NOK_Ultimo" localSheetId="31">#REF!</definedName>
    <definedName name="NOK_Ultimo" localSheetId="51">#REF!</definedName>
    <definedName name="NOK_Ultimo" localSheetId="54">#REF!</definedName>
    <definedName name="NOK_Ultimo" localSheetId="4">#REF!</definedName>
    <definedName name="NOK_Ultimo" localSheetId="16">#REF!</definedName>
    <definedName name="NOK_Ultimo" localSheetId="52">#REF!</definedName>
    <definedName name="NOK_Ultimo" localSheetId="7">#REF!</definedName>
    <definedName name="NOK_Ultimo" localSheetId="8">#REF!</definedName>
    <definedName name="NOK_Ultimo" localSheetId="6">#REF!</definedName>
    <definedName name="NOK_Ultimo" localSheetId="9">#REF!</definedName>
    <definedName name="NOK_Ultimo">#REF!</definedName>
    <definedName name="NokLastYear" localSheetId="38">[32]Valutakurser!$E$7</definedName>
    <definedName name="NokLastYear" localSheetId="51">[32]Valutakurser!$E$7</definedName>
    <definedName name="NokLastYear" localSheetId="54">[33]Valutakurser!$E$7</definedName>
    <definedName name="NokLastYear" localSheetId="52">[34]Valutakurser!$E$7</definedName>
    <definedName name="NokLastYear" localSheetId="7">[35]Valutakurser!$E$7</definedName>
    <definedName name="NokLastYear" localSheetId="8">[35]Valutakurser!$E$7</definedName>
    <definedName name="NokLastYear" localSheetId="6">[35]Valutakurser!$E$7</definedName>
    <definedName name="NokLastYear">[36]Valutakurser!$E$7</definedName>
    <definedName name="Nordea_Estonia" localSheetId="38">#REF!</definedName>
    <definedName name="Nordea_Estonia" localSheetId="18">#REF!</definedName>
    <definedName name="Nordea_Estonia" localSheetId="12">#REF!</definedName>
    <definedName name="Nordea_Estonia" localSheetId="32">#REF!</definedName>
    <definedName name="Nordea_Estonia" localSheetId="31">#REF!</definedName>
    <definedName name="Nordea_Estonia" localSheetId="51">#REF!</definedName>
    <definedName name="Nordea_Estonia" localSheetId="54">#REF!</definedName>
    <definedName name="Nordea_Estonia" localSheetId="4">#REF!</definedName>
    <definedName name="Nordea_Estonia" localSheetId="16">#REF!</definedName>
    <definedName name="Nordea_Estonia" localSheetId="52">#REF!</definedName>
    <definedName name="Nordea_Estonia" localSheetId="7">#REF!</definedName>
    <definedName name="Nordea_Estonia" localSheetId="8">#REF!</definedName>
    <definedName name="Nordea_Estonia" localSheetId="6">#REF!</definedName>
    <definedName name="Nordea_Estonia" localSheetId="9">#REF!</definedName>
    <definedName name="Nordea_Estonia">#REF!</definedName>
    <definedName name="Nordea_IOM" localSheetId="38">#REF!</definedName>
    <definedName name="Nordea_IOM" localSheetId="18">#REF!</definedName>
    <definedName name="Nordea_IOM" localSheetId="12">#REF!</definedName>
    <definedName name="Nordea_IOM" localSheetId="32">#REF!</definedName>
    <definedName name="Nordea_IOM" localSheetId="31">#REF!</definedName>
    <definedName name="Nordea_IOM" localSheetId="51">#REF!</definedName>
    <definedName name="Nordea_IOM" localSheetId="54">#REF!</definedName>
    <definedName name="Nordea_IOM" localSheetId="4">#REF!</definedName>
    <definedName name="Nordea_IOM" localSheetId="16">#REF!</definedName>
    <definedName name="Nordea_IOM" localSheetId="52">#REF!</definedName>
    <definedName name="Nordea_IOM" localSheetId="7">#REF!</definedName>
    <definedName name="Nordea_IOM" localSheetId="8">#REF!</definedName>
    <definedName name="Nordea_IOM" localSheetId="6">#REF!</definedName>
    <definedName name="Nordea_IOM" localSheetId="9">#REF!</definedName>
    <definedName name="Nordea_IOM">#REF!</definedName>
    <definedName name="Nordea_Latvia" localSheetId="38">#REF!</definedName>
    <definedName name="Nordea_Latvia" localSheetId="18">#REF!</definedName>
    <definedName name="Nordea_Latvia" localSheetId="12">#REF!</definedName>
    <definedName name="Nordea_Latvia" localSheetId="32">#REF!</definedName>
    <definedName name="Nordea_Latvia" localSheetId="31">#REF!</definedName>
    <definedName name="Nordea_Latvia" localSheetId="51">#REF!</definedName>
    <definedName name="Nordea_Latvia" localSheetId="54">#REF!</definedName>
    <definedName name="Nordea_Latvia" localSheetId="4">#REF!</definedName>
    <definedName name="Nordea_Latvia" localSheetId="16">#REF!</definedName>
    <definedName name="Nordea_Latvia" localSheetId="52">#REF!</definedName>
    <definedName name="Nordea_Latvia" localSheetId="7">#REF!</definedName>
    <definedName name="Nordea_Latvia" localSheetId="8">#REF!</definedName>
    <definedName name="Nordea_Latvia" localSheetId="6">#REF!</definedName>
    <definedName name="Nordea_Latvia" localSheetId="9">#REF!</definedName>
    <definedName name="Nordea_Latvia">#REF!</definedName>
    <definedName name="Nordea_life_Ass_LTD_Finland" localSheetId="38">#REF!</definedName>
    <definedName name="Nordea_life_Ass_LTD_Finland" localSheetId="18">#REF!</definedName>
    <definedName name="Nordea_life_Ass_LTD_Finland" localSheetId="12">#REF!</definedName>
    <definedName name="Nordea_life_Ass_LTD_Finland" localSheetId="32">#REF!</definedName>
    <definedName name="Nordea_life_Ass_LTD_Finland" localSheetId="31">#REF!</definedName>
    <definedName name="Nordea_life_Ass_LTD_Finland" localSheetId="51">#REF!</definedName>
    <definedName name="Nordea_life_Ass_LTD_Finland" localSheetId="54">#REF!</definedName>
    <definedName name="Nordea_life_Ass_LTD_Finland" localSheetId="4">#REF!</definedName>
    <definedName name="Nordea_life_Ass_LTD_Finland" localSheetId="16">#REF!</definedName>
    <definedName name="Nordea_life_Ass_LTD_Finland" localSheetId="52">#REF!</definedName>
    <definedName name="Nordea_life_Ass_LTD_Finland" localSheetId="7">#REF!</definedName>
    <definedName name="Nordea_life_Ass_LTD_Finland" localSheetId="8">#REF!</definedName>
    <definedName name="Nordea_life_Ass_LTD_Finland" localSheetId="6">#REF!</definedName>
    <definedName name="Nordea_life_Ass_LTD_Finland" localSheetId="9">#REF!</definedName>
    <definedName name="Nordea_life_Ass_LTD_Finland">#REF!</definedName>
    <definedName name="Nordea_life_Ass_LTD_Sverige" localSheetId="38">#REF!</definedName>
    <definedName name="Nordea_life_Ass_LTD_Sverige" localSheetId="18">#REF!</definedName>
    <definedName name="Nordea_life_Ass_LTD_Sverige" localSheetId="12">#REF!</definedName>
    <definedName name="Nordea_life_Ass_LTD_Sverige" localSheetId="32">#REF!</definedName>
    <definedName name="Nordea_life_Ass_LTD_Sverige" localSheetId="31">#REF!</definedName>
    <definedName name="Nordea_life_Ass_LTD_Sverige" localSheetId="51">#REF!</definedName>
    <definedName name="Nordea_life_Ass_LTD_Sverige" localSheetId="54">#REF!</definedName>
    <definedName name="Nordea_life_Ass_LTD_Sverige" localSheetId="4">#REF!</definedName>
    <definedName name="Nordea_life_Ass_LTD_Sverige" localSheetId="16">#REF!</definedName>
    <definedName name="Nordea_life_Ass_LTD_Sverige" localSheetId="52">#REF!</definedName>
    <definedName name="Nordea_life_Ass_LTD_Sverige" localSheetId="7">#REF!</definedName>
    <definedName name="Nordea_life_Ass_LTD_Sverige" localSheetId="8">#REF!</definedName>
    <definedName name="Nordea_life_Ass_LTD_Sverige" localSheetId="6">#REF!</definedName>
    <definedName name="Nordea_life_Ass_LTD_Sverige" localSheetId="9">#REF!</definedName>
    <definedName name="Nordea_life_Ass_LTD_Sverige">#REF!</definedName>
    <definedName name="Nordea_life_I" localSheetId="38">#REF!</definedName>
    <definedName name="Nordea_life_I" localSheetId="18">#REF!</definedName>
    <definedName name="Nordea_life_I" localSheetId="12">#REF!</definedName>
    <definedName name="Nordea_life_I" localSheetId="32">#REF!</definedName>
    <definedName name="Nordea_life_I" localSheetId="31">#REF!</definedName>
    <definedName name="Nordea_life_I" localSheetId="51">#REF!</definedName>
    <definedName name="Nordea_life_I" localSheetId="54">#REF!</definedName>
    <definedName name="Nordea_life_I" localSheetId="4">#REF!</definedName>
    <definedName name="Nordea_life_I" localSheetId="16">#REF!</definedName>
    <definedName name="Nordea_life_I" localSheetId="52">#REF!</definedName>
    <definedName name="Nordea_life_I" localSheetId="7">#REF!</definedName>
    <definedName name="Nordea_life_I" localSheetId="8">#REF!</definedName>
    <definedName name="Nordea_life_I" localSheetId="6">#REF!</definedName>
    <definedName name="Nordea_life_I" localSheetId="9">#REF!</definedName>
    <definedName name="Nordea_life_I">#REF!</definedName>
    <definedName name="Nordea_life_II" localSheetId="38">#REF!</definedName>
    <definedName name="Nordea_life_II" localSheetId="18">#REF!</definedName>
    <definedName name="Nordea_life_II" localSheetId="12">#REF!</definedName>
    <definedName name="Nordea_life_II" localSheetId="32">#REF!</definedName>
    <definedName name="Nordea_life_II" localSheetId="31">#REF!</definedName>
    <definedName name="Nordea_life_II" localSheetId="51">#REF!</definedName>
    <definedName name="Nordea_life_II" localSheetId="54">#REF!</definedName>
    <definedName name="Nordea_life_II" localSheetId="4">#REF!</definedName>
    <definedName name="Nordea_life_II" localSheetId="16">#REF!</definedName>
    <definedName name="Nordea_life_II" localSheetId="52">#REF!</definedName>
    <definedName name="Nordea_life_II" localSheetId="7">#REF!</definedName>
    <definedName name="Nordea_life_II" localSheetId="8">#REF!</definedName>
    <definedName name="Nordea_life_II" localSheetId="6">#REF!</definedName>
    <definedName name="Nordea_life_II" localSheetId="9">#REF!</definedName>
    <definedName name="Nordea_life_II">#REF!</definedName>
    <definedName name="Nordea_Lux" localSheetId="38">#REF!</definedName>
    <definedName name="Nordea_Lux" localSheetId="18">#REF!</definedName>
    <definedName name="Nordea_Lux" localSheetId="12">#REF!</definedName>
    <definedName name="Nordea_Lux" localSheetId="32">#REF!</definedName>
    <definedName name="Nordea_Lux" localSheetId="31">#REF!</definedName>
    <definedName name="Nordea_Lux" localSheetId="51">#REF!</definedName>
    <definedName name="Nordea_Lux" localSheetId="54">#REF!</definedName>
    <definedName name="Nordea_Lux" localSheetId="4">#REF!</definedName>
    <definedName name="Nordea_Lux" localSheetId="16">#REF!</definedName>
    <definedName name="Nordea_Lux" localSheetId="52">#REF!</definedName>
    <definedName name="Nordea_Lux" localSheetId="7">#REF!</definedName>
    <definedName name="Nordea_Lux" localSheetId="8">#REF!</definedName>
    <definedName name="Nordea_Lux" localSheetId="6">#REF!</definedName>
    <definedName name="Nordea_Lux" localSheetId="9">#REF!</definedName>
    <definedName name="Nordea_Lux">#REF!</definedName>
    <definedName name="Nordea_Pension" localSheetId="38">#REF!</definedName>
    <definedName name="Nordea_Pension" localSheetId="18">#REF!</definedName>
    <definedName name="Nordea_Pension" localSheetId="12">#REF!</definedName>
    <definedName name="Nordea_Pension" localSheetId="32">#REF!</definedName>
    <definedName name="Nordea_Pension" localSheetId="31">#REF!</definedName>
    <definedName name="Nordea_Pension" localSheetId="51">#REF!</definedName>
    <definedName name="Nordea_Pension" localSheetId="54">#REF!</definedName>
    <definedName name="Nordea_Pension" localSheetId="4">#REF!</definedName>
    <definedName name="Nordea_Pension" localSheetId="16">#REF!</definedName>
    <definedName name="Nordea_Pension" localSheetId="52">#REF!</definedName>
    <definedName name="Nordea_Pension" localSheetId="7">#REF!</definedName>
    <definedName name="Nordea_Pension" localSheetId="8">#REF!</definedName>
    <definedName name="Nordea_Pension" localSheetId="6">#REF!</definedName>
    <definedName name="Nordea_Pension" localSheetId="9">#REF!</definedName>
    <definedName name="Nordea_Pension">#REF!</definedName>
    <definedName name="Nordea_PTE" localSheetId="38">#REF!</definedName>
    <definedName name="Nordea_PTE" localSheetId="18">#REF!</definedName>
    <definedName name="Nordea_PTE" localSheetId="12">#REF!</definedName>
    <definedName name="Nordea_PTE" localSheetId="32">#REF!</definedName>
    <definedName name="Nordea_PTE" localSheetId="31">#REF!</definedName>
    <definedName name="Nordea_PTE" localSheetId="51">#REF!</definedName>
    <definedName name="Nordea_PTE" localSheetId="54">#REF!</definedName>
    <definedName name="Nordea_PTE" localSheetId="4">#REF!</definedName>
    <definedName name="Nordea_PTE" localSheetId="16">#REF!</definedName>
    <definedName name="Nordea_PTE" localSheetId="52">#REF!</definedName>
    <definedName name="Nordea_PTE" localSheetId="7">#REF!</definedName>
    <definedName name="Nordea_PTE" localSheetId="8">#REF!</definedName>
    <definedName name="Nordea_PTE" localSheetId="6">#REF!</definedName>
    <definedName name="Nordea_PTE" localSheetId="9">#REF!</definedName>
    <definedName name="Nordea_PTE">#REF!</definedName>
    <definedName name="Nordea_Zycie" localSheetId="38">#REF!</definedName>
    <definedName name="Nordea_Zycie" localSheetId="18">#REF!</definedName>
    <definedName name="Nordea_Zycie" localSheetId="12">#REF!</definedName>
    <definedName name="Nordea_Zycie" localSheetId="32">#REF!</definedName>
    <definedName name="Nordea_Zycie" localSheetId="31">#REF!</definedName>
    <definedName name="Nordea_Zycie" localSheetId="51">#REF!</definedName>
    <definedName name="Nordea_Zycie" localSheetId="54">#REF!</definedName>
    <definedName name="Nordea_Zycie" localSheetId="4">#REF!</definedName>
    <definedName name="Nordea_Zycie" localSheetId="16">#REF!</definedName>
    <definedName name="Nordea_Zycie" localSheetId="52">#REF!</definedName>
    <definedName name="Nordea_Zycie" localSheetId="7">#REF!</definedName>
    <definedName name="Nordea_Zycie" localSheetId="8">#REF!</definedName>
    <definedName name="Nordea_Zycie" localSheetId="6">#REF!</definedName>
    <definedName name="Nordea_Zycie" localSheetId="9">#REF!</definedName>
    <definedName name="Nordea_Zycie">#REF!</definedName>
    <definedName name="NordeaAB" localSheetId="38">#REF!</definedName>
    <definedName name="NordeaAB" localSheetId="18">#REF!</definedName>
    <definedName name="NordeaAB" localSheetId="12">#REF!</definedName>
    <definedName name="NordeaAB" localSheetId="32">#REF!</definedName>
    <definedName name="NordeaAB" localSheetId="31">#REF!</definedName>
    <definedName name="NordeaAB" localSheetId="51">#REF!</definedName>
    <definedName name="NordeaAB" localSheetId="54">#REF!</definedName>
    <definedName name="NordeaAB" localSheetId="4">#REF!</definedName>
    <definedName name="NordeaAB" localSheetId="16">#REF!</definedName>
    <definedName name="NordeaAB" localSheetId="52">#REF!</definedName>
    <definedName name="NordeaAB" localSheetId="7">#REF!</definedName>
    <definedName name="NordeaAB" localSheetId="8">#REF!</definedName>
    <definedName name="NordeaAB" localSheetId="6">#REF!</definedName>
    <definedName name="NordeaAB" localSheetId="9">#REF!</definedName>
    <definedName name="NordeaAB">#REF!</definedName>
    <definedName name="Norway" localSheetId="38">[43]Sheet1!$C$19</definedName>
    <definedName name="Norway" localSheetId="51">[43]Sheet1!$C$19</definedName>
    <definedName name="Norway" localSheetId="54">[44]Sheet1!$C$19</definedName>
    <definedName name="Norway" localSheetId="52">[45]Sheet1!$C$19</definedName>
    <definedName name="Norway" localSheetId="7">[46]Sheet1!$C$19</definedName>
    <definedName name="Norway" localSheetId="8">[46]Sheet1!$C$19</definedName>
    <definedName name="Norway" localSheetId="6">[46]Sheet1!$C$19</definedName>
    <definedName name="Norway">[47]Sheet1!$C$19</definedName>
    <definedName name="Note1" localSheetId="38">#REF!</definedName>
    <definedName name="Note1" localSheetId="18">#REF!</definedName>
    <definedName name="Note1" localSheetId="12">#REF!</definedName>
    <definedName name="Note1" localSheetId="32">#REF!</definedName>
    <definedName name="Note1" localSheetId="31">#REF!</definedName>
    <definedName name="Note1" localSheetId="51">#REF!</definedName>
    <definedName name="Note1" localSheetId="54">#REF!</definedName>
    <definedName name="Note1" localSheetId="4">#REF!</definedName>
    <definedName name="Note1" localSheetId="16">#REF!</definedName>
    <definedName name="Note1" localSheetId="52">#REF!</definedName>
    <definedName name="Note1" localSheetId="7">#REF!</definedName>
    <definedName name="Note1" localSheetId="8">#REF!</definedName>
    <definedName name="Note1" localSheetId="6">#REF!</definedName>
    <definedName name="Note1" localSheetId="9">#REF!</definedName>
    <definedName name="Note1">#REF!</definedName>
    <definedName name="Note2" localSheetId="38">#REF!</definedName>
    <definedName name="Note2" localSheetId="18">#REF!</definedName>
    <definedName name="Note2" localSheetId="12">#REF!</definedName>
    <definedName name="Note2" localSheetId="32">#REF!</definedName>
    <definedName name="Note2" localSheetId="31">#REF!</definedName>
    <definedName name="Note2" localSheetId="51">#REF!</definedName>
    <definedName name="Note2" localSheetId="54">#REF!</definedName>
    <definedName name="Note2" localSheetId="4">#REF!</definedName>
    <definedName name="Note2" localSheetId="16">#REF!</definedName>
    <definedName name="Note2" localSheetId="52">#REF!</definedName>
    <definedName name="Note2" localSheetId="7">#REF!</definedName>
    <definedName name="Note2" localSheetId="8">#REF!</definedName>
    <definedName name="Note2" localSheetId="6">#REF!</definedName>
    <definedName name="Note2" localSheetId="9">#REF!</definedName>
    <definedName name="Note2">#REF!</definedName>
    <definedName name="Note3" localSheetId="38">#REF!</definedName>
    <definedName name="Note3" localSheetId="18">#REF!</definedName>
    <definedName name="Note3" localSheetId="12">#REF!</definedName>
    <definedName name="Note3" localSheetId="32">#REF!</definedName>
    <definedName name="Note3" localSheetId="31">#REF!</definedName>
    <definedName name="Note3" localSheetId="51">#REF!</definedName>
    <definedName name="Note3" localSheetId="54">#REF!</definedName>
    <definedName name="Note3" localSheetId="4">#REF!</definedName>
    <definedName name="Note3" localSheetId="16">#REF!</definedName>
    <definedName name="Note3" localSheetId="52">#REF!</definedName>
    <definedName name="Note3" localSheetId="7">#REF!</definedName>
    <definedName name="Note3" localSheetId="8">#REF!</definedName>
    <definedName name="Note3" localSheetId="6">#REF!</definedName>
    <definedName name="Note3" localSheetId="9">#REF!</definedName>
    <definedName name="Note3">#REF!</definedName>
    <definedName name="Note4" localSheetId="38">#REF!</definedName>
    <definedName name="Note4" localSheetId="18">#REF!</definedName>
    <definedName name="Note4" localSheetId="12">#REF!</definedName>
    <definedName name="Note4" localSheetId="32">#REF!</definedName>
    <definedName name="Note4" localSheetId="31">#REF!</definedName>
    <definedName name="Note4" localSheetId="51">#REF!</definedName>
    <definedName name="Note4" localSheetId="54">#REF!</definedName>
    <definedName name="Note4" localSheetId="4">#REF!</definedName>
    <definedName name="Note4" localSheetId="16">#REF!</definedName>
    <definedName name="Note4" localSheetId="52">#REF!</definedName>
    <definedName name="Note4" localSheetId="7">#REF!</definedName>
    <definedName name="Note4" localSheetId="8">#REF!</definedName>
    <definedName name="Note4" localSheetId="6">#REF!</definedName>
    <definedName name="Note4" localSheetId="9">#REF!</definedName>
    <definedName name="Note4">#REF!</definedName>
    <definedName name="Note4b" localSheetId="38">#REF!</definedName>
    <definedName name="Note4b" localSheetId="18">#REF!</definedName>
    <definedName name="Note4b" localSheetId="12">#REF!</definedName>
    <definedName name="Note4b" localSheetId="32">#REF!</definedName>
    <definedName name="Note4b" localSheetId="31">#REF!</definedName>
    <definedName name="Note4b" localSheetId="51">#REF!</definedName>
    <definedName name="Note4b" localSheetId="54">#REF!</definedName>
    <definedName name="Note4b" localSheetId="4">#REF!</definedName>
    <definedName name="Note4b" localSheetId="16">#REF!</definedName>
    <definedName name="Note4b" localSheetId="52">#REF!</definedName>
    <definedName name="Note4b" localSheetId="7">#REF!</definedName>
    <definedName name="Note4b" localSheetId="8">#REF!</definedName>
    <definedName name="Note4b" localSheetId="6">#REF!</definedName>
    <definedName name="Note4b" localSheetId="9">#REF!</definedName>
    <definedName name="Note4b">#REF!</definedName>
    <definedName name="Note5" localSheetId="38">#REF!</definedName>
    <definedName name="Note5" localSheetId="18">#REF!</definedName>
    <definedName name="Note5" localSheetId="12">#REF!</definedName>
    <definedName name="Note5" localSheetId="32">#REF!</definedName>
    <definedName name="Note5" localSheetId="31">#REF!</definedName>
    <definedName name="Note5" localSheetId="51">#REF!</definedName>
    <definedName name="Note5" localSheetId="54">#REF!</definedName>
    <definedName name="Note5" localSheetId="4">#REF!</definedName>
    <definedName name="Note5" localSheetId="16">#REF!</definedName>
    <definedName name="Note5" localSheetId="52">#REF!</definedName>
    <definedName name="Note5" localSheetId="7">#REF!</definedName>
    <definedName name="Note5" localSheetId="8">#REF!</definedName>
    <definedName name="Note5" localSheetId="6">#REF!</definedName>
    <definedName name="Note5" localSheetId="9">#REF!</definedName>
    <definedName name="Note5">#REF!</definedName>
    <definedName name="Note6" localSheetId="38">#REF!</definedName>
    <definedName name="Note6" localSheetId="18">#REF!</definedName>
    <definedName name="Note6" localSheetId="12">#REF!</definedName>
    <definedName name="Note6" localSheetId="32">#REF!</definedName>
    <definedName name="Note6" localSheetId="31">#REF!</definedName>
    <definedName name="Note6" localSheetId="51">#REF!</definedName>
    <definedName name="Note6" localSheetId="54">#REF!</definedName>
    <definedName name="Note6" localSheetId="4">#REF!</definedName>
    <definedName name="Note6" localSheetId="16">#REF!</definedName>
    <definedName name="Note6" localSheetId="52">#REF!</definedName>
    <definedName name="Note6" localSheetId="7">#REF!</definedName>
    <definedName name="Note6" localSheetId="8">#REF!</definedName>
    <definedName name="Note6" localSheetId="6">#REF!</definedName>
    <definedName name="Note6" localSheetId="9">#REF!</definedName>
    <definedName name="Note6">#REF!</definedName>
    <definedName name="Note7" localSheetId="38">#REF!</definedName>
    <definedName name="Note7" localSheetId="18">#REF!</definedName>
    <definedName name="Note7" localSheetId="12">#REF!</definedName>
    <definedName name="Note7" localSheetId="32">#REF!</definedName>
    <definedName name="Note7" localSheetId="31">#REF!</definedName>
    <definedName name="Note7" localSheetId="51">#REF!</definedName>
    <definedName name="Note7" localSheetId="54">#REF!</definedName>
    <definedName name="Note7" localSheetId="4">#REF!</definedName>
    <definedName name="Note7" localSheetId="16">#REF!</definedName>
    <definedName name="Note7" localSheetId="52">#REF!</definedName>
    <definedName name="Note7" localSheetId="7">#REF!</definedName>
    <definedName name="Note7" localSheetId="8">#REF!</definedName>
    <definedName name="Note7" localSheetId="6">#REF!</definedName>
    <definedName name="Note7" localSheetId="9">#REF!</definedName>
    <definedName name="Note7">#REF!</definedName>
    <definedName name="now" localSheetId="38">'[38]Raw Data Sheet'!$A$37</definedName>
    <definedName name="now" localSheetId="51">'[38]Raw Data Sheet'!$A$37</definedName>
    <definedName name="now" localSheetId="54">'[39]Raw Data Sheet'!$A$37</definedName>
    <definedName name="now" localSheetId="52">'[40]Raw Data Sheet'!$A$37</definedName>
    <definedName name="now" localSheetId="7">'[41]Raw Data Sheet'!$A$37</definedName>
    <definedName name="now" localSheetId="8">'[41]Raw Data Sheet'!$A$37</definedName>
    <definedName name="now" localSheetId="6">'[41]Raw Data Sheet'!$A$37</definedName>
    <definedName name="now">'[42]Raw Data Sheet'!$A$37</definedName>
    <definedName name="nybps" localSheetId="38">IF([17]Chart!$AG$16=1,OFFSET([17]Chart!$Z$11,1,0,COUNTA([17]Chart!$Z$11:$Z$33)-1,1),IF([17]Chart!$AG$16=2,OFFSET([17]Chart!$Z$11,1,0,COUNTA([17]Chart!$Z$11:$Z$38)-1,1)))</definedName>
    <definedName name="nybps" localSheetId="51">IF([17]Chart!$AG$16=1,OFFSET([17]Chart!$Z$11,1,0,COUNTA([17]Chart!$Z$11:$Z$33)-1,1),IF([17]Chart!$AG$16=2,OFFSET([17]Chart!$Z$11,1,0,COUNTA([17]Chart!$Z$11:$Z$38)-1,1)))</definedName>
    <definedName name="nybps" localSheetId="54">IF([18]Chart!$AG$16=1,OFFSET([18]Chart!$Z$11,1,0,COUNTA([18]Chart!$Z$11:$Z$33)-1,1),IF([18]Chart!$AG$16=2,OFFSET([18]Chart!$Z$11,1,0,COUNTA([18]Chart!$Z$11:$Z$38)-1,1)))</definedName>
    <definedName name="nybps" localSheetId="52">IF([19]Chart!$AG$16=1,OFFSET([19]Chart!$Z$11,1,0,COUNTA([19]Chart!$Z$11:$Z$33)-1,1),IF([19]Chart!$AG$16=2,OFFSET([19]Chart!$Z$11,1,0,COUNTA([19]Chart!$Z$11:$Z$38)-1,1)))</definedName>
    <definedName name="nybps" localSheetId="7">IF([20]Chart!$AG$16=1,OFFSET([20]Chart!$Z$11,1,0,COUNTA([20]Chart!$Z$11:$Z$33)-1,1),IF([20]Chart!$AG$16=2,OFFSET([20]Chart!$Z$11,1,0,COUNTA([20]Chart!$Z$11:$Z$38)-1,1)))</definedName>
    <definedName name="nybps" localSheetId="8">IF([20]Chart!$AG$16=1,OFFSET([20]Chart!$Z$11,1,0,COUNTA([20]Chart!$Z$11:$Z$33)-1,1),IF([20]Chart!$AG$16=2,OFFSET([20]Chart!$Z$11,1,0,COUNTA([20]Chart!$Z$11:$Z$38)-1,1)))</definedName>
    <definedName name="nybps" localSheetId="6">IF([20]Chart!$AG$16=1,OFFSET([20]Chart!$Z$11,1,0,COUNTA([20]Chart!$Z$11:$Z$33)-1,1),IF([20]Chart!$AG$16=2,OFFSET([20]Chart!$Z$11,1,0,COUNTA([20]Chart!$Z$11:$Z$38)-1,1)))</definedName>
    <definedName name="nybps">IF([21]Chart!$AG$16=1,OFFSET([21]Chart!$Z$11,1,0,COUNTA([21]Chart!$Z$11:$Z$33)-1,1),IF([21]Chart!$AG$16=2,OFFSET([21]Chart!$Z$11,1,0,COUNTA([21]Chart!$Z$11:$Z$38)-1,1)))</definedName>
    <definedName name="OIS" localSheetId="38">#REF!</definedName>
    <definedName name="OIS" localSheetId="18">#REF!</definedName>
    <definedName name="OIS" localSheetId="12">#REF!</definedName>
    <definedName name="OIS" localSheetId="32">#REF!</definedName>
    <definedName name="OIS" localSheetId="31">#REF!</definedName>
    <definedName name="OIS" localSheetId="51">#REF!</definedName>
    <definedName name="OIS" localSheetId="54">#REF!</definedName>
    <definedName name="OIS" localSheetId="4">#REF!</definedName>
    <definedName name="OIS" localSheetId="16">#REF!</definedName>
    <definedName name="OIS" localSheetId="52">#REF!</definedName>
    <definedName name="OIS" localSheetId="7">#REF!</definedName>
    <definedName name="OIS" localSheetId="8">#REF!</definedName>
    <definedName name="OIS" localSheetId="6">#REF!</definedName>
    <definedName name="OIS" localSheetId="9">#REF!</definedName>
    <definedName name="OIS">#REF!</definedName>
    <definedName name="Operational_Income_Statement" localSheetId="38">#REF!</definedName>
    <definedName name="Operational_Income_Statement" localSheetId="18">#REF!</definedName>
    <definedName name="Operational_Income_Statement" localSheetId="12">#REF!</definedName>
    <definedName name="Operational_Income_Statement" localSheetId="32">#REF!</definedName>
    <definedName name="Operational_Income_Statement" localSheetId="31">#REF!</definedName>
    <definedName name="Operational_Income_Statement" localSheetId="51">#REF!</definedName>
    <definedName name="Operational_Income_Statement" localSheetId="54">#REF!</definedName>
    <definedName name="Operational_Income_Statement" localSheetId="4">#REF!</definedName>
    <definedName name="Operational_Income_Statement" localSheetId="16">#REF!</definedName>
    <definedName name="Operational_Income_Statement" localSheetId="52">#REF!</definedName>
    <definedName name="Operational_Income_Statement" localSheetId="7">#REF!</definedName>
    <definedName name="Operational_Income_Statement" localSheetId="8">#REF!</definedName>
    <definedName name="Operational_Income_Statement" localSheetId="6">#REF!</definedName>
    <definedName name="Operational_Income_Statement" localSheetId="9">#REF!</definedName>
    <definedName name="Operational_Income_Statement">#REF!</definedName>
    <definedName name="OptionButtonValg" localSheetId="38">[32]HelpSheet!$G$18</definedName>
    <definedName name="OptionButtonValg" localSheetId="51">[32]HelpSheet!$G$18</definedName>
    <definedName name="OptionButtonValg" localSheetId="54">[33]HelpSheet!$G$18</definedName>
    <definedName name="OptionButtonValg" localSheetId="52">[34]HelpSheet!$G$18</definedName>
    <definedName name="OptionButtonValg" localSheetId="7">[35]HelpSheet!$G$18</definedName>
    <definedName name="OptionButtonValg" localSheetId="8">[35]HelpSheet!$G$18</definedName>
    <definedName name="OptionButtonValg" localSheetId="6">[35]HelpSheet!$G$18</definedName>
    <definedName name="OptionButtonValg">[36]HelpSheet!$G$18</definedName>
    <definedName name="other" localSheetId="38">#REF!</definedName>
    <definedName name="other" localSheetId="18">#REF!</definedName>
    <definedName name="other" localSheetId="12">#REF!</definedName>
    <definedName name="other" localSheetId="32">#REF!</definedName>
    <definedName name="other" localSheetId="31">#REF!</definedName>
    <definedName name="other" localSheetId="51">#REF!</definedName>
    <definedName name="other" localSheetId="54">#REF!</definedName>
    <definedName name="other" localSheetId="4">#REF!</definedName>
    <definedName name="other" localSheetId="16">#REF!</definedName>
    <definedName name="other" localSheetId="52">#REF!</definedName>
    <definedName name="other" localSheetId="7">#REF!</definedName>
    <definedName name="other" localSheetId="8">#REF!</definedName>
    <definedName name="other" localSheetId="6">#REF!</definedName>
    <definedName name="other" localSheetId="9">#REF!</definedName>
    <definedName name="other">#REF!</definedName>
    <definedName name="Overskrift" localSheetId="38">[32]Investment_assets!$A$4</definedName>
    <definedName name="Overskrift" localSheetId="51">[32]Investment_assets!$A$4</definedName>
    <definedName name="Overskrift" localSheetId="54">[33]Investment_assets!$A$4</definedName>
    <definedName name="Overskrift" localSheetId="52">[34]Investment_assets!$A$4</definedName>
    <definedName name="Overskrift" localSheetId="7">[35]Investment_assets!$A$4</definedName>
    <definedName name="Overskrift" localSheetId="8">[35]Investment_assets!$A$4</definedName>
    <definedName name="Overskrift" localSheetId="6">[35]Investment_assets!$A$4</definedName>
    <definedName name="Overskrift">[36]Investment_assets!$A$4</definedName>
    <definedName name="Page2" localSheetId="38">#REF!</definedName>
    <definedName name="Page2" localSheetId="18">#REF!</definedName>
    <definedName name="Page2" localSheetId="12">#REF!</definedName>
    <definedName name="Page2" localSheetId="32">#REF!</definedName>
    <definedName name="Page2" localSheetId="31">#REF!</definedName>
    <definedName name="Page2" localSheetId="51">#REF!</definedName>
    <definedName name="Page2" localSheetId="54">#REF!</definedName>
    <definedName name="Page2" localSheetId="4">#REF!</definedName>
    <definedName name="Page2" localSheetId="16">#REF!</definedName>
    <definedName name="Page2" localSheetId="52">#REF!</definedName>
    <definedName name="Page2" localSheetId="7">#REF!</definedName>
    <definedName name="Page2" localSheetId="8">#REF!</definedName>
    <definedName name="Page2" localSheetId="6">#REF!</definedName>
    <definedName name="Page2" localSheetId="9">#REF!</definedName>
    <definedName name="Page2">#REF!</definedName>
    <definedName name="Page8" localSheetId="38">#REF!</definedName>
    <definedName name="Page8" localSheetId="18">#REF!</definedName>
    <definedName name="Page8" localSheetId="12">#REF!</definedName>
    <definedName name="Page8" localSheetId="32">#REF!</definedName>
    <definedName name="Page8" localSheetId="31">#REF!</definedName>
    <definedName name="Page8" localSheetId="51">#REF!</definedName>
    <definedName name="Page8" localSheetId="54">#REF!</definedName>
    <definedName name="Page8" localSheetId="4">#REF!</definedName>
    <definedName name="Page8" localSheetId="16">#REF!</definedName>
    <definedName name="Page8" localSheetId="52">#REF!</definedName>
    <definedName name="Page8" localSheetId="7">#REF!</definedName>
    <definedName name="Page8" localSheetId="8">#REF!</definedName>
    <definedName name="Page8" localSheetId="6">#REF!</definedName>
    <definedName name="Page8" localSheetId="9">#REF!</definedName>
    <definedName name="Page8">#REF!</definedName>
    <definedName name="perioder" localSheetId="38">'[93]Dansk 31.03.2003'!#REF!</definedName>
    <definedName name="perioder" localSheetId="32">'[93]Dansk 31.03.2003'!#REF!</definedName>
    <definedName name="perioder" localSheetId="31">'[93]Dansk 31.03.2003'!#REF!</definedName>
    <definedName name="perioder" localSheetId="51">'[93]Dansk 31.03.2003'!#REF!</definedName>
    <definedName name="perioder" localSheetId="54">'[94]Dansk 31.03.2003'!#REF!</definedName>
    <definedName name="perioder" localSheetId="4">'[93]Dansk 31.03.2003'!#REF!</definedName>
    <definedName name="perioder" localSheetId="52">'[95]Dansk 31.03.2003'!#REF!</definedName>
    <definedName name="perioder" localSheetId="7">'[96]Dansk 31.03.2003'!#REF!</definedName>
    <definedName name="perioder" localSheetId="8">'[96]Dansk 31.03.2003'!#REF!</definedName>
    <definedName name="perioder" localSheetId="6">'[96]Dansk 31.03.2003'!#REF!</definedName>
    <definedName name="perioder">'[97]Dansk 31.03.2003'!#REF!</definedName>
    <definedName name="PIII" localSheetId="38">#REF!</definedName>
    <definedName name="PIII" localSheetId="18">#REF!</definedName>
    <definedName name="PIII" localSheetId="12">#REF!</definedName>
    <definedName name="PIII" localSheetId="32">#REF!</definedName>
    <definedName name="PIII" localSheetId="31">#REF!</definedName>
    <definedName name="PIII" localSheetId="51">#REF!</definedName>
    <definedName name="PIII" localSheetId="54">#REF!</definedName>
    <definedName name="PIII" localSheetId="4">#REF!</definedName>
    <definedName name="PIII" localSheetId="16">#REF!</definedName>
    <definedName name="PIII" localSheetId="52">#REF!</definedName>
    <definedName name="PIII" localSheetId="7">#REF!</definedName>
    <definedName name="PIII" localSheetId="8">#REF!</definedName>
    <definedName name="PIII" localSheetId="6">#REF!</definedName>
    <definedName name="PIII" localSheetId="9">#REF!</definedName>
    <definedName name="PIII">#REF!</definedName>
    <definedName name="PLN_1.kv." localSheetId="38">#REF!</definedName>
    <definedName name="PLN_1.kv." localSheetId="18">#REF!</definedName>
    <definedName name="PLN_1.kv." localSheetId="12">#REF!</definedName>
    <definedName name="PLN_1.kv." localSheetId="32">#REF!</definedName>
    <definedName name="PLN_1.kv." localSheetId="31">#REF!</definedName>
    <definedName name="PLN_1.kv." localSheetId="51">#REF!</definedName>
    <definedName name="PLN_1.kv." localSheetId="54">#REF!</definedName>
    <definedName name="PLN_1.kv." localSheetId="4">#REF!</definedName>
    <definedName name="PLN_1.kv." localSheetId="16">#REF!</definedName>
    <definedName name="PLN_1.kv." localSheetId="52">#REF!</definedName>
    <definedName name="PLN_1.kv." localSheetId="7">#REF!</definedName>
    <definedName name="PLN_1.kv." localSheetId="8">#REF!</definedName>
    <definedName name="PLN_1.kv." localSheetId="6">#REF!</definedName>
    <definedName name="PLN_1.kv." localSheetId="9">#REF!</definedName>
    <definedName name="PLN_1.kv.">#REF!</definedName>
    <definedName name="PLN_2.kv." localSheetId="38">#REF!</definedName>
    <definedName name="PLN_2.kv." localSheetId="18">#REF!</definedName>
    <definedName name="PLN_2.kv." localSheetId="12">#REF!</definedName>
    <definedName name="PLN_2.kv." localSheetId="32">#REF!</definedName>
    <definedName name="PLN_2.kv." localSheetId="31">#REF!</definedName>
    <definedName name="PLN_2.kv." localSheetId="51">#REF!</definedName>
    <definedName name="PLN_2.kv." localSheetId="54">#REF!</definedName>
    <definedName name="PLN_2.kv." localSheetId="4">#REF!</definedName>
    <definedName name="PLN_2.kv." localSheetId="16">#REF!</definedName>
    <definedName name="PLN_2.kv." localSheetId="52">#REF!</definedName>
    <definedName name="PLN_2.kv." localSheetId="7">#REF!</definedName>
    <definedName name="PLN_2.kv." localSheetId="8">#REF!</definedName>
    <definedName name="PLN_2.kv." localSheetId="6">#REF!</definedName>
    <definedName name="PLN_2.kv." localSheetId="9">#REF!</definedName>
    <definedName name="PLN_2.kv.">#REF!</definedName>
    <definedName name="PLN_3.kv." localSheetId="38">#REF!</definedName>
    <definedName name="PLN_3.kv." localSheetId="18">#REF!</definedName>
    <definedName name="PLN_3.kv." localSheetId="12">#REF!</definedName>
    <definedName name="PLN_3.kv." localSheetId="32">#REF!</definedName>
    <definedName name="PLN_3.kv." localSheetId="31">#REF!</definedName>
    <definedName name="PLN_3.kv." localSheetId="51">#REF!</definedName>
    <definedName name="PLN_3.kv." localSheetId="54">#REF!</definedName>
    <definedName name="PLN_3.kv." localSheetId="4">#REF!</definedName>
    <definedName name="PLN_3.kv." localSheetId="16">#REF!</definedName>
    <definedName name="PLN_3.kv." localSheetId="52">#REF!</definedName>
    <definedName name="PLN_3.kv." localSheetId="7">#REF!</definedName>
    <definedName name="PLN_3.kv." localSheetId="8">#REF!</definedName>
    <definedName name="PLN_3.kv." localSheetId="6">#REF!</definedName>
    <definedName name="PLN_3.kv." localSheetId="9">#REF!</definedName>
    <definedName name="PLN_3.kv.">#REF!</definedName>
    <definedName name="PLN_30.06." localSheetId="38">#REF!</definedName>
    <definedName name="PLN_30.06." localSheetId="18">#REF!</definedName>
    <definedName name="PLN_30.06." localSheetId="12">#REF!</definedName>
    <definedName name="PLN_30.06." localSheetId="32">#REF!</definedName>
    <definedName name="PLN_30.06." localSheetId="31">#REF!</definedName>
    <definedName name="PLN_30.06." localSheetId="51">#REF!</definedName>
    <definedName name="PLN_30.06." localSheetId="54">#REF!</definedName>
    <definedName name="PLN_30.06." localSheetId="4">#REF!</definedName>
    <definedName name="PLN_30.06." localSheetId="16">#REF!</definedName>
    <definedName name="PLN_30.06." localSheetId="52">#REF!</definedName>
    <definedName name="PLN_30.06." localSheetId="7">#REF!</definedName>
    <definedName name="PLN_30.06." localSheetId="8">#REF!</definedName>
    <definedName name="PLN_30.06." localSheetId="6">#REF!</definedName>
    <definedName name="PLN_30.06." localSheetId="9">#REF!</definedName>
    <definedName name="PLN_30.06.">#REF!</definedName>
    <definedName name="PLN_30.09." localSheetId="38">#REF!</definedName>
    <definedName name="PLN_30.09." localSheetId="18">#REF!</definedName>
    <definedName name="PLN_30.09." localSheetId="12">#REF!</definedName>
    <definedName name="PLN_30.09." localSheetId="32">#REF!</definedName>
    <definedName name="PLN_30.09." localSheetId="31">#REF!</definedName>
    <definedName name="PLN_30.09." localSheetId="51">#REF!</definedName>
    <definedName name="PLN_30.09." localSheetId="54">#REF!</definedName>
    <definedName name="PLN_30.09." localSheetId="4">#REF!</definedName>
    <definedName name="PLN_30.09." localSheetId="16">#REF!</definedName>
    <definedName name="PLN_30.09." localSheetId="52">#REF!</definedName>
    <definedName name="PLN_30.09." localSheetId="7">#REF!</definedName>
    <definedName name="PLN_30.09." localSheetId="8">#REF!</definedName>
    <definedName name="PLN_30.09." localSheetId="6">#REF!</definedName>
    <definedName name="PLN_30.09." localSheetId="9">#REF!</definedName>
    <definedName name="PLN_30.09.">#REF!</definedName>
    <definedName name="PLN_31.03." localSheetId="38">#REF!</definedName>
    <definedName name="PLN_31.03." localSheetId="18">#REF!</definedName>
    <definedName name="PLN_31.03." localSheetId="12">#REF!</definedName>
    <definedName name="PLN_31.03." localSheetId="32">#REF!</definedName>
    <definedName name="PLN_31.03." localSheetId="31">#REF!</definedName>
    <definedName name="PLN_31.03." localSheetId="51">#REF!</definedName>
    <definedName name="PLN_31.03." localSheetId="54">#REF!</definedName>
    <definedName name="PLN_31.03." localSheetId="4">#REF!</definedName>
    <definedName name="PLN_31.03." localSheetId="16">#REF!</definedName>
    <definedName name="PLN_31.03." localSheetId="52">#REF!</definedName>
    <definedName name="PLN_31.03." localSheetId="7">#REF!</definedName>
    <definedName name="PLN_31.03." localSheetId="8">#REF!</definedName>
    <definedName name="PLN_31.03." localSheetId="6">#REF!</definedName>
    <definedName name="PLN_31.03." localSheetId="9">#REF!</definedName>
    <definedName name="PLN_31.03.">#REF!</definedName>
    <definedName name="PLN_4.kv." localSheetId="38">#REF!</definedName>
    <definedName name="PLN_4.kv." localSheetId="18">#REF!</definedName>
    <definedName name="PLN_4.kv." localSheetId="12">#REF!</definedName>
    <definedName name="PLN_4.kv." localSheetId="32">#REF!</definedName>
    <definedName name="PLN_4.kv." localSheetId="31">#REF!</definedName>
    <definedName name="PLN_4.kv." localSheetId="51">#REF!</definedName>
    <definedName name="PLN_4.kv." localSheetId="54">#REF!</definedName>
    <definedName name="PLN_4.kv." localSheetId="4">#REF!</definedName>
    <definedName name="PLN_4.kv." localSheetId="16">#REF!</definedName>
    <definedName name="PLN_4.kv." localSheetId="52">#REF!</definedName>
    <definedName name="PLN_4.kv." localSheetId="7">#REF!</definedName>
    <definedName name="PLN_4.kv." localSheetId="8">#REF!</definedName>
    <definedName name="PLN_4.kv." localSheetId="6">#REF!</definedName>
    <definedName name="PLN_4.kv." localSheetId="9">#REF!</definedName>
    <definedName name="PLN_4.kv.">#REF!</definedName>
    <definedName name="PLN_Primo" localSheetId="38">#REF!</definedName>
    <definedName name="PLN_Primo" localSheetId="18">#REF!</definedName>
    <definedName name="PLN_Primo" localSheetId="12">#REF!</definedName>
    <definedName name="PLN_Primo" localSheetId="32">#REF!</definedName>
    <definedName name="PLN_Primo" localSheetId="31">#REF!</definedName>
    <definedName name="PLN_Primo" localSheetId="51">#REF!</definedName>
    <definedName name="PLN_Primo" localSheetId="54">#REF!</definedName>
    <definedName name="PLN_Primo" localSheetId="4">#REF!</definedName>
    <definedName name="PLN_Primo" localSheetId="16">#REF!</definedName>
    <definedName name="PLN_Primo" localSheetId="52">#REF!</definedName>
    <definedName name="PLN_Primo" localSheetId="7">#REF!</definedName>
    <definedName name="PLN_Primo" localSheetId="8">#REF!</definedName>
    <definedName name="PLN_Primo" localSheetId="6">#REF!</definedName>
    <definedName name="PLN_Primo" localSheetId="9">#REF!</definedName>
    <definedName name="PLN_Primo">#REF!</definedName>
    <definedName name="PLN_Ultimo" localSheetId="38">#REF!</definedName>
    <definedName name="PLN_Ultimo" localSheetId="18">#REF!</definedName>
    <definedName name="PLN_Ultimo" localSheetId="12">#REF!</definedName>
    <definedName name="PLN_Ultimo" localSheetId="32">#REF!</definedName>
    <definedName name="PLN_Ultimo" localSheetId="31">#REF!</definedName>
    <definedName name="PLN_Ultimo" localSheetId="51">#REF!</definedName>
    <definedName name="PLN_Ultimo" localSheetId="54">#REF!</definedName>
    <definedName name="PLN_Ultimo" localSheetId="4">#REF!</definedName>
    <definedName name="PLN_Ultimo" localSheetId="16">#REF!</definedName>
    <definedName name="PLN_Ultimo" localSheetId="52">#REF!</definedName>
    <definedName name="PLN_Ultimo" localSheetId="7">#REF!</definedName>
    <definedName name="PLN_Ultimo" localSheetId="8">#REF!</definedName>
    <definedName name="PLN_Ultimo" localSheetId="6">#REF!</definedName>
    <definedName name="PLN_Ultimo" localSheetId="9">#REF!</definedName>
    <definedName name="PLN_Ultimo">#REF!</definedName>
    <definedName name="PlnLastYear" localSheetId="38">[32]Valutakurser!$E$9</definedName>
    <definedName name="PlnLastYear" localSheetId="51">[32]Valutakurser!$E$9</definedName>
    <definedName name="PlnLastYear" localSheetId="54">[33]Valutakurser!$E$9</definedName>
    <definedName name="PlnLastYear" localSheetId="52">[34]Valutakurser!$E$9</definedName>
    <definedName name="PlnLastYear" localSheetId="7">[35]Valutakurser!$E$9</definedName>
    <definedName name="PlnLastYear" localSheetId="8">[35]Valutakurser!$E$9</definedName>
    <definedName name="PlnLastYear" localSheetId="6">[35]Valutakurser!$E$9</definedName>
    <definedName name="PlnLastYear">[36]Valutakurser!$E$9</definedName>
    <definedName name="Plot" localSheetId="38">OFFSET([17]Chart!$AB$11,1,0,COUNTA([17]Chart!$AB$11:$AB$38)-1,1)</definedName>
    <definedName name="Plot" localSheetId="51">OFFSET([17]Chart!$AB$11,1,0,COUNTA([17]Chart!$AB$11:$AB$38)-1,1)</definedName>
    <definedName name="Plot" localSheetId="54">OFFSET([18]Chart!$AB$11,1,0,COUNTA([18]Chart!$AB$11:$AB$38)-1,1)</definedName>
    <definedName name="Plot" localSheetId="52">OFFSET([19]Chart!$AB$11,1,0,COUNTA([19]Chart!$AB$11:$AB$38)-1,1)</definedName>
    <definedName name="Plot" localSheetId="7">OFFSET([20]Chart!$AB$11,1,0,COUNTA([20]Chart!$AB$11:$AB$38)-1,1)</definedName>
    <definedName name="Plot" localSheetId="8">OFFSET([20]Chart!$AB$11,1,0,COUNTA([20]Chart!$AB$11:$AB$38)-1,1)</definedName>
    <definedName name="Plot" localSheetId="6">OFFSET([20]Chart!$AB$11,1,0,COUNTA([20]Chart!$AB$11:$AB$38)-1,1)</definedName>
    <definedName name="Plot">OFFSET([21]Chart!$AB$11,1,0,COUNTA([21]Chart!$AB$11:$AB$38)-1,1)</definedName>
    <definedName name="_xlnm.Print_Area" localSheetId="38">' LTV  '!$A$1:$K$67</definedName>
    <definedName name="_xlnm.Print_Area" localSheetId="18">'A&amp;WM '!$A$1:$N$72</definedName>
    <definedName name="_xlnm.Print_Area" localSheetId="19">'A&amp;WM Total'!$A$1:$L$74</definedName>
    <definedName name="_xlnm.Print_Area" localSheetId="20">'AM '!$A$1:$J$70</definedName>
    <definedName name="_xlnm.Print_Area" localSheetId="24">'AuM '!$A$1:$K$65</definedName>
    <definedName name="_xlnm.Print_Area" localSheetId="46">Bank!$A$1:$J$72</definedName>
    <definedName name="_xlnm.Print_Area" localSheetId="47">Bank2!$A$1:$G$77</definedName>
    <definedName name="_xlnm.Print_Area" localSheetId="48">Bank3!$A$1:$J$72</definedName>
    <definedName name="_xlnm.Print_Area" localSheetId="49">Bank4!$A$1:$H$71</definedName>
    <definedName name="_xlnm.Print_Area" localSheetId="50">Bank5!$A$1:$J$71</definedName>
    <definedName name="_xlnm.Print_Area" localSheetId="12">'BB  Start  '!$A$1:$N$105</definedName>
    <definedName name="_xlnm.Print_Area" localSheetId="14">'BB Spec'!$A$1:$L$69</definedName>
    <definedName name="_xlnm.Print_Area" localSheetId="13">'BB Total'!$A$1:$L$67</definedName>
    <definedName name="_xlnm.Print_Area" localSheetId="55">'Contacts and financial calendar'!$A$1:$G$87</definedName>
    <definedName name="_xlnm.Print_Area" localSheetId="1">'Contents '!$A$1:$C$77</definedName>
    <definedName name="_xlnm.Print_Area" localSheetId="32">'Credit portfolio by BA Q2 '!$A$1:$H$75</definedName>
    <definedName name="_xlnm.Print_Area" localSheetId="31">'Credit portfolio by BA Q3'!$A$1:$H$68</definedName>
    <definedName name="_xlnm.Print_Area" localSheetId="0">'Factbook Q3 2021'!$A$1:$W$50</definedName>
    <definedName name="_xlnm.Print_Area" localSheetId="3">'Financials start'!$A$1:$M$67</definedName>
    <definedName name="_xlnm.Print_Area" localSheetId="51">'Funding '!$A$1:$D$67</definedName>
    <definedName name="_xlnm.Print_Area" localSheetId="25">GF!$A$1:$I$52</definedName>
    <definedName name="_xlnm.Print_Area" localSheetId="26">'Group functions'!$A$1:$L$64</definedName>
    <definedName name="_xlnm.Print_Area" localSheetId="34">'Impaired loans'!$A$1:$J$126</definedName>
    <definedName name="_xlnm.Print_Area" localSheetId="54">'Info - Macroeconomic data   '!$A$1:$I$248</definedName>
    <definedName name="_xlnm.Print_Area" localSheetId="44">IRB!$A$1:$G$71</definedName>
    <definedName name="_xlnm.Print_Area" localSheetId="4">'Key financial figures      '!$A$1:$BD$66</definedName>
    <definedName name="_xlnm.Print_Area" localSheetId="17">'LC&amp;I Total '!$A$1:$K$76</definedName>
    <definedName name="_xlnm.Print_Area" localSheetId="16">LCI!$A$1:$N$72</definedName>
    <definedName name="_xlnm.Print_Area" localSheetId="29">'Lending by country, industry '!$A$1:$H$130</definedName>
    <definedName name="_xlnm.Print_Area" localSheetId="30">'Lending by industry '!$A$1:$K$127</definedName>
    <definedName name="_xlnm.Print_Area" localSheetId="28">'Lending by segment'!$A$1:$H$63</definedName>
    <definedName name="_xlnm.Print_Area" localSheetId="22">'Life &amp; Pension - 1'!$A$1:$J$76</definedName>
    <definedName name="_xlnm.Print_Area" localSheetId="23">'Life &amp; Pension - 2'!$A$1:$G$60</definedName>
    <definedName name="_xlnm.Print_Area" localSheetId="52">'Liquidity  '!$A$1:$BD$60</definedName>
    <definedName name="_xlnm.Print_Area" localSheetId="36">'Loans and impairment'!$A$1:$M$387</definedName>
    <definedName name="_xlnm.Print_Area" localSheetId="53">'Macro start'!$A$1:$K$50</definedName>
    <definedName name="_xlnm.Print_Area" localSheetId="42">'Market risk'!$A$1:$H$72</definedName>
    <definedName name="_xlnm.Print_Area" localSheetId="7">'NCI, Expenses, Loan losses  '!$A$1:$X$88</definedName>
    <definedName name="_xlnm.Print_Area" localSheetId="8">'Net loan losses    '!$A$1:$N$69</definedName>
    <definedName name="_xlnm.Print_Area" localSheetId="6">'NII - bridge   '!$A$1:$J$67</definedName>
    <definedName name="_xlnm.Print_Area" localSheetId="15">'Nordea Finance '!$A$1:$J$65</definedName>
    <definedName name="_xlnm.Print_Area" localSheetId="2">'Nordea overview'!$A$1:$J$48</definedName>
    <definedName name="_xlnm.Print_Area" localSheetId="43">'Own funds'!$A$1:$J$70</definedName>
    <definedName name="_xlnm.Print_Area" localSheetId="39">'Own funds &amp; Ratios'!$A$1:$J$73</definedName>
    <definedName name="_xlnm.Print_Area" localSheetId="21">'PB Spec '!$A$1:$L$69</definedName>
    <definedName name="_xlnm.Print_Area" localSheetId="9">PeB!$A$1:$N$71</definedName>
    <definedName name="_xlnm.Print_Area" localSheetId="11">'PeB Spec'!$A$1:$L$69</definedName>
    <definedName name="_xlnm.Print_Area" localSheetId="10">'PeB Total'!$A$1:$L$64</definedName>
    <definedName name="_xlnm.Print_Area" localSheetId="37">'Rating, Market risk'!$A$1:$M$72</definedName>
    <definedName name="_xlnm.Print_Area" localSheetId="45">'REA - legal'!$A$1:$J$71</definedName>
    <definedName name="_xlnm.Print_Area" localSheetId="40">'REA &amp; Risk weights'!$A$1:$K$66</definedName>
    <definedName name="_xlnm.Print_Area" localSheetId="41">Requirement!$A$1:$G$75</definedName>
    <definedName name="_xlnm.Print_Area" localSheetId="27">'Risk, liquidity, capital '!$A$1:$M$65</definedName>
    <definedName name="_xlnm.Print_Area" localSheetId="33">'Shipping offshore oil services'!$A$1:$T$78</definedName>
    <definedName name="Privatebanking" localSheetId="38">#REF!</definedName>
    <definedName name="Privatebanking" localSheetId="18">#REF!</definedName>
    <definedName name="Privatebanking" localSheetId="12">#REF!</definedName>
    <definedName name="Privatebanking" localSheetId="32">#REF!</definedName>
    <definedName name="Privatebanking" localSheetId="31">#REF!</definedName>
    <definedName name="Privatebanking" localSheetId="51">#REF!</definedName>
    <definedName name="Privatebanking" localSheetId="54">#REF!</definedName>
    <definedName name="Privatebanking" localSheetId="4">#REF!</definedName>
    <definedName name="Privatebanking" localSheetId="16">#REF!</definedName>
    <definedName name="Privatebanking" localSheetId="52">#REF!</definedName>
    <definedName name="Privatebanking" localSheetId="7">#REF!</definedName>
    <definedName name="Privatebanking" localSheetId="8">#REF!</definedName>
    <definedName name="Privatebanking" localSheetId="6">#REF!</definedName>
    <definedName name="Privatebanking" localSheetId="9">#REF!</definedName>
    <definedName name="Privatebanking">#REF!</definedName>
    <definedName name="prob.loans" localSheetId="38">#REF!</definedName>
    <definedName name="prob.loans" localSheetId="18">#REF!</definedName>
    <definedName name="prob.loans" localSheetId="12">#REF!</definedName>
    <definedName name="prob.loans" localSheetId="32">#REF!</definedName>
    <definedName name="prob.loans" localSheetId="31">#REF!</definedName>
    <definedName name="prob.loans" localSheetId="51">#REF!</definedName>
    <definedName name="prob.loans" localSheetId="54">#REF!</definedName>
    <definedName name="prob.loans" localSheetId="4">#REF!</definedName>
    <definedName name="prob.loans" localSheetId="16">#REF!</definedName>
    <definedName name="prob.loans" localSheetId="52">#REF!</definedName>
    <definedName name="prob.loans" localSheetId="7">#REF!</definedName>
    <definedName name="prob.loans" localSheetId="8">#REF!</definedName>
    <definedName name="prob.loans" localSheetId="6">#REF!</definedName>
    <definedName name="prob.loans" localSheetId="9">#REF!</definedName>
    <definedName name="prob.loans">#REF!</definedName>
    <definedName name="prod" localSheetId="38">#REF!</definedName>
    <definedName name="prod" localSheetId="18">#REF!</definedName>
    <definedName name="prod" localSheetId="12">#REF!</definedName>
    <definedName name="prod" localSheetId="32">#REF!</definedName>
    <definedName name="prod" localSheetId="31">#REF!</definedName>
    <definedName name="prod" localSheetId="51">#REF!</definedName>
    <definedName name="prod" localSheetId="54">#REF!</definedName>
    <definedName name="prod" localSheetId="4">#REF!</definedName>
    <definedName name="prod" localSheetId="16">#REF!</definedName>
    <definedName name="prod" localSheetId="52">#REF!</definedName>
    <definedName name="prod" localSheetId="7">#REF!</definedName>
    <definedName name="prod" localSheetId="8">#REF!</definedName>
    <definedName name="prod" localSheetId="6">#REF!</definedName>
    <definedName name="prod" localSheetId="9">#REF!</definedName>
    <definedName name="prod">#REF!</definedName>
    <definedName name="prod_group" localSheetId="38">#REF!</definedName>
    <definedName name="prod_group" localSheetId="18">#REF!</definedName>
    <definedName name="prod_group" localSheetId="12">#REF!</definedName>
    <definedName name="prod_group" localSheetId="32">#REF!</definedName>
    <definedName name="prod_group" localSheetId="31">#REF!</definedName>
    <definedName name="prod_group" localSheetId="51">#REF!</definedName>
    <definedName name="prod_group" localSheetId="54">#REF!</definedName>
    <definedName name="prod_group" localSheetId="4">#REF!</definedName>
    <definedName name="prod_group" localSheetId="16">#REF!</definedName>
    <definedName name="prod_group" localSheetId="52">#REF!</definedName>
    <definedName name="prod_group" localSheetId="7">#REF!</definedName>
    <definedName name="prod_group" localSheetId="8">#REF!</definedName>
    <definedName name="prod_group" localSheetId="6">#REF!</definedName>
    <definedName name="prod_group" localSheetId="9">#REF!</definedName>
    <definedName name="prod_group">#REF!</definedName>
    <definedName name="Property" localSheetId="38">#REF!</definedName>
    <definedName name="Property" localSheetId="18">#REF!</definedName>
    <definedName name="Property" localSheetId="12">#REF!</definedName>
    <definedName name="Property" localSheetId="32">#REF!</definedName>
    <definedName name="Property" localSheetId="31">#REF!</definedName>
    <definedName name="Property" localSheetId="51">#REF!</definedName>
    <definedName name="Property" localSheetId="54">#REF!</definedName>
    <definedName name="Property" localSheetId="4">#REF!</definedName>
    <definedName name="Property" localSheetId="16">#REF!</definedName>
    <definedName name="Property" localSheetId="52">#REF!</definedName>
    <definedName name="Property" localSheetId="7">#REF!</definedName>
    <definedName name="Property" localSheetId="8">#REF!</definedName>
    <definedName name="Property" localSheetId="6">#REF!</definedName>
    <definedName name="Property" localSheetId="9">#REF!</definedName>
    <definedName name="Property">#REF!</definedName>
    <definedName name="q" localSheetId="38" hidden="1">{"5 * utfall + budget",#N/A,FALSE,"T-0298";"5 * bolag",#N/A,FALSE,"T-0298";"Unibank, utfall alla",#N/A,FALSE,"T-0298";#N/A,#N/A,FALSE,"Koncernskulder";#N/A,#N/A,FALSE,"Koncernfakturering"}</definedName>
    <definedName name="q" localSheetId="18" hidden="1">{"5 * utfall + budget",#N/A,FALSE,"T-0298";"5 * bolag",#N/A,FALSE,"T-0298";"Unibank, utfall alla",#N/A,FALSE,"T-0298";#N/A,#N/A,FALSE,"Koncernskulder";#N/A,#N/A,FALSE,"Koncernfakturering"}</definedName>
    <definedName name="q" localSheetId="46" hidden="1">{"5 * utfall + budget",#N/A,FALSE,"T-0298";"5 * bolag",#N/A,FALSE,"T-0298";"Unibank, utfall alla",#N/A,FALSE,"T-0298";#N/A,#N/A,FALSE,"Koncernskulder";#N/A,#N/A,FALSE,"Koncernfakturering"}</definedName>
    <definedName name="q" localSheetId="47" hidden="1">{"5 * utfall + budget",#N/A,FALSE,"T-0298";"5 * bolag",#N/A,FALSE,"T-0298";"Unibank, utfall alla",#N/A,FALSE,"T-0298";#N/A,#N/A,FALSE,"Koncernskulder";#N/A,#N/A,FALSE,"Koncernfakturering"}</definedName>
    <definedName name="q" localSheetId="48" hidden="1">{"5 * utfall + budget",#N/A,FALSE,"T-0298";"5 * bolag",#N/A,FALSE,"T-0298";"Unibank, utfall alla",#N/A,FALSE,"T-0298";#N/A,#N/A,FALSE,"Koncernskulder";#N/A,#N/A,FALSE,"Koncernfakturering"}</definedName>
    <definedName name="q" localSheetId="49" hidden="1">{"5 * utfall + budget",#N/A,FALSE,"T-0298";"5 * bolag",#N/A,FALSE,"T-0298";"Unibank, utfall alla",#N/A,FALSE,"T-0298";#N/A,#N/A,FALSE,"Koncernskulder";#N/A,#N/A,FALSE,"Koncernfakturering"}</definedName>
    <definedName name="q" localSheetId="50" hidden="1">{"5 * utfall + budget",#N/A,FALSE,"T-0298";"5 * bolag",#N/A,FALSE,"T-0298";"Unibank, utfall alla",#N/A,FALSE,"T-0298";#N/A,#N/A,FALSE,"Koncernskulder";#N/A,#N/A,FALSE,"Koncernfakturering"}</definedName>
    <definedName name="q" localSheetId="12" hidden="1">{"5 * utfall + budget",#N/A,FALSE,"T-0298";"5 * bolag",#N/A,FALSE,"T-0298";"Unibank, utfall alla",#N/A,FALSE,"T-0298";#N/A,#N/A,FALSE,"Koncernskulder";#N/A,#N/A,FALSE,"Koncernfakturering"}</definedName>
    <definedName name="q" localSheetId="1" hidden="1">{"5 * utfall + budget",#N/A,FALSE,"T-0298";"5 * bolag",#N/A,FALSE,"T-0298";"Unibank, utfall alla",#N/A,FALSE,"T-0298";#N/A,#N/A,FALSE,"Koncernskulder";#N/A,#N/A,FALSE,"Koncernfakturering"}</definedName>
    <definedName name="q" localSheetId="32" hidden="1">{"5 * utfall + budget",#N/A,FALSE,"T-0298";"5 * bolag",#N/A,FALSE,"T-0298";"Unibank, utfall alla",#N/A,FALSE,"T-0298";#N/A,#N/A,FALSE,"Koncernskulder";#N/A,#N/A,FALSE,"Koncernfakturering"}</definedName>
    <definedName name="q" localSheetId="31" hidden="1">{"5 * utfall + budget",#N/A,FALSE,"T-0298";"5 * bolag",#N/A,FALSE,"T-0298";"Unibank, utfall alla",#N/A,FALSE,"T-0298";#N/A,#N/A,FALSE,"Koncernskulder";#N/A,#N/A,FALSE,"Koncernfakturering"}</definedName>
    <definedName name="q" localSheetId="51" hidden="1">{"5 * utfall + budget",#N/A,FALSE,"T-0298";"5 * bolag",#N/A,FALSE,"T-0298";"Unibank, utfall alla",#N/A,FALSE,"T-0298";#N/A,#N/A,FALSE,"Koncernskulder";#N/A,#N/A,FALSE,"Koncernfakturering"}</definedName>
    <definedName name="q" localSheetId="54" hidden="1">{"5 * utfall + budget",#N/A,FALSE,"T-0298";"5 * bolag",#N/A,FALSE,"T-0298";"Unibank, utfall alla",#N/A,FALSE,"T-0298";#N/A,#N/A,FALSE,"Koncernskulder";#N/A,#N/A,FALSE,"Koncernfakturering"}</definedName>
    <definedName name="q" localSheetId="44" hidden="1">{"5 * utfall + budget",#N/A,FALSE,"T-0298";"5 * bolag",#N/A,FALSE,"T-0298";"Unibank, utfall alla",#N/A,FALSE,"T-0298";#N/A,#N/A,FALSE,"Koncernskulder";#N/A,#N/A,FALSE,"Koncernfakturering"}</definedName>
    <definedName name="q" localSheetId="4" hidden="1">{"5 * utfall + budget",#N/A,FALSE,"T-0298";"5 * bolag",#N/A,FALSE,"T-0298";"Unibank, utfall alla",#N/A,FALSE,"T-0298";#N/A,#N/A,FALSE,"Koncernskulder";#N/A,#N/A,FALSE,"Koncernfakturering"}</definedName>
    <definedName name="q" localSheetId="16" hidden="1">{"5 * utfall + budget",#N/A,FALSE,"T-0298";"5 * bolag",#N/A,FALSE,"T-0298";"Unibank, utfall alla",#N/A,FALSE,"T-0298";#N/A,#N/A,FALSE,"Koncernskulder";#N/A,#N/A,FALSE,"Koncernfakturering"}</definedName>
    <definedName name="q" localSheetId="52" hidden="1">{"5 * utfall + budget",#N/A,FALSE,"T-0298";"5 * bolag",#N/A,FALSE,"T-0298";"Unibank, utfall alla",#N/A,FALSE,"T-0298";#N/A,#N/A,FALSE,"Koncernskulder";#N/A,#N/A,FALSE,"Koncernfakturering"}</definedName>
    <definedName name="q" localSheetId="42" hidden="1">{"5 * utfall + budget",#N/A,FALSE,"T-0298";"5 * bolag",#N/A,FALSE,"T-0298";"Unibank, utfall alla",#N/A,FALSE,"T-0298";#N/A,#N/A,FALSE,"Koncernskulder";#N/A,#N/A,FALSE,"Koncernfakturering"}</definedName>
    <definedName name="q" localSheetId="7" hidden="1">{"5 * utfall + budget",#N/A,FALSE,"T-0298";"5 * bolag",#N/A,FALSE,"T-0298";"Unibank, utfall alla",#N/A,FALSE,"T-0298";#N/A,#N/A,FALSE,"Koncernskulder";#N/A,#N/A,FALSE,"Koncernfakturering"}</definedName>
    <definedName name="q" localSheetId="8" hidden="1">{"5 * utfall + budget",#N/A,FALSE,"T-0298";"5 * bolag",#N/A,FALSE,"T-0298";"Unibank, utfall alla",#N/A,FALSE,"T-0298";#N/A,#N/A,FALSE,"Koncernskulder";#N/A,#N/A,FALSE,"Koncernfakturering"}</definedName>
    <definedName name="q" localSheetId="6" hidden="1">{"5 * utfall + budget",#N/A,FALSE,"T-0298";"5 * bolag",#N/A,FALSE,"T-0298";"Unibank, utfall alla",#N/A,FALSE,"T-0298";#N/A,#N/A,FALSE,"Koncernskulder";#N/A,#N/A,FALSE,"Koncernfakturering"}</definedName>
    <definedName name="q" localSheetId="43" hidden="1">{"5 * utfall + budget",#N/A,FALSE,"T-0298";"5 * bolag",#N/A,FALSE,"T-0298";"Unibank, utfall alla",#N/A,FALSE,"T-0298";#N/A,#N/A,FALSE,"Koncernskulder";#N/A,#N/A,FALSE,"Koncernfakturering"}</definedName>
    <definedName name="q" localSheetId="39" hidden="1">{"5 * utfall + budget",#N/A,FALSE,"T-0298";"5 * bolag",#N/A,FALSE,"T-0298";"Unibank, utfall alla",#N/A,FALSE,"T-0298";#N/A,#N/A,FALSE,"Koncernskulder";#N/A,#N/A,FALSE,"Koncernfakturering"}</definedName>
    <definedName name="q" localSheetId="9" hidden="1">{"5 * utfall + budget",#N/A,FALSE,"T-0298";"5 * bolag",#N/A,FALSE,"T-0298";"Unibank, utfall alla",#N/A,FALSE,"T-0298";#N/A,#N/A,FALSE,"Koncernskulder";#N/A,#N/A,FALSE,"Koncernfakturering"}</definedName>
    <definedName name="q" localSheetId="37" hidden="1">{"5 * utfall + budget",#N/A,FALSE,"T-0298";"5 * bolag",#N/A,FALSE,"T-0298";"Unibank, utfall alla",#N/A,FALSE,"T-0298";#N/A,#N/A,FALSE,"Koncernskulder";#N/A,#N/A,FALSE,"Koncernfakturering"}</definedName>
    <definedName name="q" localSheetId="45" hidden="1">{"5 * utfall + budget",#N/A,FALSE,"T-0298";"5 * bolag",#N/A,FALSE,"T-0298";"Unibank, utfall alla",#N/A,FALSE,"T-0298";#N/A,#N/A,FALSE,"Koncernskulder";#N/A,#N/A,FALSE,"Koncernfakturering"}</definedName>
    <definedName name="q" localSheetId="40" hidden="1">{"5 * utfall + budget",#N/A,FALSE,"T-0298";"5 * bolag",#N/A,FALSE,"T-0298";"Unibank, utfall alla",#N/A,FALSE,"T-0298";#N/A,#N/A,FALSE,"Koncernskulder";#N/A,#N/A,FALSE,"Koncernfakturering"}</definedName>
    <definedName name="q" localSheetId="41" hidden="1">{"5 * utfall + budget",#N/A,FALSE,"T-0298";"5 * bolag",#N/A,FALSE,"T-0298";"Unibank, utfall alla",#N/A,FALSE,"T-0298";#N/A,#N/A,FALSE,"Koncernskulder";#N/A,#N/A,FALSE,"Koncernfakturering"}</definedName>
    <definedName name="q" hidden="1">{"5 * utfall + budget",#N/A,FALSE,"T-0298";"5 * bolag",#N/A,FALSE,"T-0298";"Unibank, utfall alla",#N/A,FALSE,"T-0298";#N/A,#N/A,FALSE,"Koncernskulder";#N/A,#N/A,FALSE,"Koncernfakturering"}</definedName>
    <definedName name="qe" localSheetId="38" hidden="1">{"5 * utfall + budget",#N/A,FALSE,"T-0298";"5 * bolag",#N/A,FALSE,"T-0298";"Unibank, utfall alla",#N/A,FALSE,"T-0298";#N/A,#N/A,FALSE,"Koncernskulder";#N/A,#N/A,FALSE,"Koncernfakturering"}</definedName>
    <definedName name="qe" localSheetId="18" hidden="1">{"5 * utfall + budget",#N/A,FALSE,"T-0298";"5 * bolag",#N/A,FALSE,"T-0298";"Unibank, utfall alla",#N/A,FALSE,"T-0298";#N/A,#N/A,FALSE,"Koncernskulder";#N/A,#N/A,FALSE,"Koncernfakturering"}</definedName>
    <definedName name="qe" localSheetId="46" hidden="1">{"5 * utfall + budget",#N/A,FALSE,"T-0298";"5 * bolag",#N/A,FALSE,"T-0298";"Unibank, utfall alla",#N/A,FALSE,"T-0298";#N/A,#N/A,FALSE,"Koncernskulder";#N/A,#N/A,FALSE,"Koncernfakturering"}</definedName>
    <definedName name="qe" localSheetId="47" hidden="1">{"5 * utfall + budget",#N/A,FALSE,"T-0298";"5 * bolag",#N/A,FALSE,"T-0298";"Unibank, utfall alla",#N/A,FALSE,"T-0298";#N/A,#N/A,FALSE,"Koncernskulder";#N/A,#N/A,FALSE,"Koncernfakturering"}</definedName>
    <definedName name="qe" localSheetId="48" hidden="1">{"5 * utfall + budget",#N/A,FALSE,"T-0298";"5 * bolag",#N/A,FALSE,"T-0298";"Unibank, utfall alla",#N/A,FALSE,"T-0298";#N/A,#N/A,FALSE,"Koncernskulder";#N/A,#N/A,FALSE,"Koncernfakturering"}</definedName>
    <definedName name="qe" localSheetId="49" hidden="1">{"5 * utfall + budget",#N/A,FALSE,"T-0298";"5 * bolag",#N/A,FALSE,"T-0298";"Unibank, utfall alla",#N/A,FALSE,"T-0298";#N/A,#N/A,FALSE,"Koncernskulder";#N/A,#N/A,FALSE,"Koncernfakturering"}</definedName>
    <definedName name="qe" localSheetId="50" hidden="1">{"5 * utfall + budget",#N/A,FALSE,"T-0298";"5 * bolag",#N/A,FALSE,"T-0298";"Unibank, utfall alla",#N/A,FALSE,"T-0298";#N/A,#N/A,FALSE,"Koncernskulder";#N/A,#N/A,FALSE,"Koncernfakturering"}</definedName>
    <definedName name="qe" localSheetId="12" hidden="1">{"5 * utfall + budget",#N/A,FALSE,"T-0298";"5 * bolag",#N/A,FALSE,"T-0298";"Unibank, utfall alla",#N/A,FALSE,"T-0298";#N/A,#N/A,FALSE,"Koncernskulder";#N/A,#N/A,FALSE,"Koncernfakturering"}</definedName>
    <definedName name="qe" localSheetId="1" hidden="1">{"5 * utfall + budget",#N/A,FALSE,"T-0298";"5 * bolag",#N/A,FALSE,"T-0298";"Unibank, utfall alla",#N/A,FALSE,"T-0298";#N/A,#N/A,FALSE,"Koncernskulder";#N/A,#N/A,FALSE,"Koncernfakturering"}</definedName>
    <definedName name="qe" localSheetId="32" hidden="1">{"5 * utfall + budget",#N/A,FALSE,"T-0298";"5 * bolag",#N/A,FALSE,"T-0298";"Unibank, utfall alla",#N/A,FALSE,"T-0298";#N/A,#N/A,FALSE,"Koncernskulder";#N/A,#N/A,FALSE,"Koncernfakturering"}</definedName>
    <definedName name="qe" localSheetId="31" hidden="1">{"5 * utfall + budget",#N/A,FALSE,"T-0298";"5 * bolag",#N/A,FALSE,"T-0298";"Unibank, utfall alla",#N/A,FALSE,"T-0298";#N/A,#N/A,FALSE,"Koncernskulder";#N/A,#N/A,FALSE,"Koncernfakturering"}</definedName>
    <definedName name="qe" localSheetId="51" hidden="1">{"5 * utfall + budget",#N/A,FALSE,"T-0298";"5 * bolag",#N/A,FALSE,"T-0298";"Unibank, utfall alla",#N/A,FALSE,"T-0298";#N/A,#N/A,FALSE,"Koncernskulder";#N/A,#N/A,FALSE,"Koncernfakturering"}</definedName>
    <definedName name="qe" localSheetId="54" hidden="1">{"5 * utfall + budget",#N/A,FALSE,"T-0298";"5 * bolag",#N/A,FALSE,"T-0298";"Unibank, utfall alla",#N/A,FALSE,"T-0298";#N/A,#N/A,FALSE,"Koncernskulder";#N/A,#N/A,FALSE,"Koncernfakturering"}</definedName>
    <definedName name="qe" localSheetId="44" hidden="1">{"5 * utfall + budget",#N/A,FALSE,"T-0298";"5 * bolag",#N/A,FALSE,"T-0298";"Unibank, utfall alla",#N/A,FALSE,"T-0298";#N/A,#N/A,FALSE,"Koncernskulder";#N/A,#N/A,FALSE,"Koncernfakturering"}</definedName>
    <definedName name="qe" localSheetId="4" hidden="1">{"5 * utfall + budget",#N/A,FALSE,"T-0298";"5 * bolag",#N/A,FALSE,"T-0298";"Unibank, utfall alla",#N/A,FALSE,"T-0298";#N/A,#N/A,FALSE,"Koncernskulder";#N/A,#N/A,FALSE,"Koncernfakturering"}</definedName>
    <definedName name="qe" localSheetId="16" hidden="1">{"5 * utfall + budget",#N/A,FALSE,"T-0298";"5 * bolag",#N/A,FALSE,"T-0298";"Unibank, utfall alla",#N/A,FALSE,"T-0298";#N/A,#N/A,FALSE,"Koncernskulder";#N/A,#N/A,FALSE,"Koncernfakturering"}</definedName>
    <definedName name="qe" localSheetId="52" hidden="1">{"5 * utfall + budget",#N/A,FALSE,"T-0298";"5 * bolag",#N/A,FALSE,"T-0298";"Unibank, utfall alla",#N/A,FALSE,"T-0298";#N/A,#N/A,FALSE,"Koncernskulder";#N/A,#N/A,FALSE,"Koncernfakturering"}</definedName>
    <definedName name="qe" localSheetId="42" hidden="1">{"5 * utfall + budget",#N/A,FALSE,"T-0298";"5 * bolag",#N/A,FALSE,"T-0298";"Unibank, utfall alla",#N/A,FALSE,"T-0298";#N/A,#N/A,FALSE,"Koncernskulder";#N/A,#N/A,FALSE,"Koncernfakturering"}</definedName>
    <definedName name="qe" localSheetId="7" hidden="1">{"5 * utfall + budget",#N/A,FALSE,"T-0298";"5 * bolag",#N/A,FALSE,"T-0298";"Unibank, utfall alla",#N/A,FALSE,"T-0298";#N/A,#N/A,FALSE,"Koncernskulder";#N/A,#N/A,FALSE,"Koncernfakturering"}</definedName>
    <definedName name="qe" localSheetId="8" hidden="1">{"5 * utfall + budget",#N/A,FALSE,"T-0298";"5 * bolag",#N/A,FALSE,"T-0298";"Unibank, utfall alla",#N/A,FALSE,"T-0298";#N/A,#N/A,FALSE,"Koncernskulder";#N/A,#N/A,FALSE,"Koncernfakturering"}</definedName>
    <definedName name="qe" localSheetId="6" hidden="1">{"5 * utfall + budget",#N/A,FALSE,"T-0298";"5 * bolag",#N/A,FALSE,"T-0298";"Unibank, utfall alla",#N/A,FALSE,"T-0298";#N/A,#N/A,FALSE,"Koncernskulder";#N/A,#N/A,FALSE,"Koncernfakturering"}</definedName>
    <definedName name="qe" localSheetId="43" hidden="1">{"5 * utfall + budget",#N/A,FALSE,"T-0298";"5 * bolag",#N/A,FALSE,"T-0298";"Unibank, utfall alla",#N/A,FALSE,"T-0298";#N/A,#N/A,FALSE,"Koncernskulder";#N/A,#N/A,FALSE,"Koncernfakturering"}</definedName>
    <definedName name="qe" localSheetId="39" hidden="1">{"5 * utfall + budget",#N/A,FALSE,"T-0298";"5 * bolag",#N/A,FALSE,"T-0298";"Unibank, utfall alla",#N/A,FALSE,"T-0298";#N/A,#N/A,FALSE,"Koncernskulder";#N/A,#N/A,FALSE,"Koncernfakturering"}</definedName>
    <definedName name="qe" localSheetId="9" hidden="1">{"5 * utfall + budget",#N/A,FALSE,"T-0298";"5 * bolag",#N/A,FALSE,"T-0298";"Unibank, utfall alla",#N/A,FALSE,"T-0298";#N/A,#N/A,FALSE,"Koncernskulder";#N/A,#N/A,FALSE,"Koncernfakturering"}</definedName>
    <definedName name="qe" localSheetId="37" hidden="1">{"5 * utfall + budget",#N/A,FALSE,"T-0298";"5 * bolag",#N/A,FALSE,"T-0298";"Unibank, utfall alla",#N/A,FALSE,"T-0298";#N/A,#N/A,FALSE,"Koncernskulder";#N/A,#N/A,FALSE,"Koncernfakturering"}</definedName>
    <definedName name="qe" localSheetId="45" hidden="1">{"5 * utfall + budget",#N/A,FALSE,"T-0298";"5 * bolag",#N/A,FALSE,"T-0298";"Unibank, utfall alla",#N/A,FALSE,"T-0298";#N/A,#N/A,FALSE,"Koncernskulder";#N/A,#N/A,FALSE,"Koncernfakturering"}</definedName>
    <definedName name="qe" localSheetId="40" hidden="1">{"5 * utfall + budget",#N/A,FALSE,"T-0298";"5 * bolag",#N/A,FALSE,"T-0298";"Unibank, utfall alla",#N/A,FALSE,"T-0298";#N/A,#N/A,FALSE,"Koncernskulder";#N/A,#N/A,FALSE,"Koncernfakturering"}</definedName>
    <definedName name="qe" localSheetId="41" hidden="1">{"5 * utfall + budget",#N/A,FALSE,"T-0298";"5 * bolag",#N/A,FALSE,"T-0298";"Unibank, utfall alla",#N/A,FALSE,"T-0298";#N/A,#N/A,FALSE,"Koncernskulder";#N/A,#N/A,FALSE,"Koncernfakturering"}</definedName>
    <definedName name="qe" hidden="1">{"5 * utfall + budget",#N/A,FALSE,"T-0298";"5 * bolag",#N/A,FALSE,"T-0298";"Unibank, utfall alla",#N/A,FALSE,"T-0298";#N/A,#N/A,FALSE,"Koncernskulder";#N/A,#N/A,FALSE,"Koncernfakturering"}</definedName>
    <definedName name="Quarterly" localSheetId="38">#REF!</definedName>
    <definedName name="Quarterly" localSheetId="18">#REF!</definedName>
    <definedName name="Quarterly" localSheetId="12">#REF!</definedName>
    <definedName name="Quarterly" localSheetId="32">#REF!</definedName>
    <definedName name="Quarterly" localSheetId="31">#REF!</definedName>
    <definedName name="Quarterly" localSheetId="51">#REF!</definedName>
    <definedName name="Quarterly" localSheetId="54">#REF!</definedName>
    <definedName name="Quarterly" localSheetId="4">#REF!</definedName>
    <definedName name="Quarterly" localSheetId="16">#REF!</definedName>
    <definedName name="Quarterly" localSheetId="52">#REF!</definedName>
    <definedName name="Quarterly" localSheetId="7">#REF!</definedName>
    <definedName name="Quarterly" localSheetId="8">#REF!</definedName>
    <definedName name="Quarterly" localSheetId="6">#REF!</definedName>
    <definedName name="Quarterly" localSheetId="9">#REF!</definedName>
    <definedName name="Quarterly">#REF!</definedName>
    <definedName name="Rapport" localSheetId="38">#REF!</definedName>
    <definedName name="Rapport" localSheetId="18">#REF!</definedName>
    <definedName name="Rapport" localSheetId="12">#REF!</definedName>
    <definedName name="Rapport" localSheetId="32">#REF!</definedName>
    <definedName name="Rapport" localSheetId="31">#REF!</definedName>
    <definedName name="Rapport" localSheetId="51">#REF!</definedName>
    <definedName name="Rapport" localSheetId="54">#REF!</definedName>
    <definedName name="Rapport" localSheetId="4">#REF!</definedName>
    <definedName name="Rapport" localSheetId="16">#REF!</definedName>
    <definedName name="Rapport" localSheetId="52">#REF!</definedName>
    <definedName name="Rapport" localSheetId="7">#REF!</definedName>
    <definedName name="Rapport" localSheetId="8">#REF!</definedName>
    <definedName name="Rapport" localSheetId="6">#REF!</definedName>
    <definedName name="Rapport" localSheetId="9">#REF!</definedName>
    <definedName name="Rapport">#REF!</definedName>
    <definedName name="Ratios" localSheetId="38">#REF!</definedName>
    <definedName name="Ratios" localSheetId="18">#REF!</definedName>
    <definedName name="Ratios" localSheetId="12">#REF!</definedName>
    <definedName name="Ratios" localSheetId="32">#REF!</definedName>
    <definedName name="Ratios" localSheetId="31">#REF!</definedName>
    <definedName name="Ratios" localSheetId="51">#REF!</definedName>
    <definedName name="Ratios" localSheetId="54">#REF!</definedName>
    <definedName name="Ratios" localSheetId="4">#REF!</definedName>
    <definedName name="Ratios" localSheetId="16">#REF!</definedName>
    <definedName name="Ratios" localSheetId="52">#REF!</definedName>
    <definedName name="Ratios" localSheetId="7">#REF!</definedName>
    <definedName name="Ratios" localSheetId="8">#REF!</definedName>
    <definedName name="Ratios" localSheetId="6">#REF!</definedName>
    <definedName name="Ratios" localSheetId="9">#REF!</definedName>
    <definedName name="Ratios">#REF!</definedName>
    <definedName name="RBother" localSheetId="38">#REF!</definedName>
    <definedName name="RBother" localSheetId="18">#REF!</definedName>
    <definedName name="RBother" localSheetId="12">#REF!</definedName>
    <definedName name="RBother" localSheetId="32">#REF!</definedName>
    <definedName name="RBother" localSheetId="31">#REF!</definedName>
    <definedName name="RBother" localSheetId="51">#REF!</definedName>
    <definedName name="RBother" localSheetId="54">#REF!</definedName>
    <definedName name="RBother" localSheetId="4">#REF!</definedName>
    <definedName name="RBother" localSheetId="16">#REF!</definedName>
    <definedName name="RBother" localSheetId="52">#REF!</definedName>
    <definedName name="RBother" localSheetId="7">#REF!</definedName>
    <definedName name="RBother" localSheetId="8">#REF!</definedName>
    <definedName name="RBother" localSheetId="6">#REF!</definedName>
    <definedName name="RBother" localSheetId="9">#REF!</definedName>
    <definedName name="RBother">#REF!</definedName>
    <definedName name="RBother2" localSheetId="38">#REF!</definedName>
    <definedName name="RBother2" localSheetId="18">#REF!</definedName>
    <definedName name="RBother2" localSheetId="12">#REF!</definedName>
    <definedName name="RBother2" localSheetId="32">#REF!</definedName>
    <definedName name="RBother2" localSheetId="31">#REF!</definedName>
    <definedName name="RBother2" localSheetId="51">#REF!</definedName>
    <definedName name="RBother2" localSheetId="54">#REF!</definedName>
    <definedName name="RBother2" localSheetId="4">#REF!</definedName>
    <definedName name="RBother2" localSheetId="16">#REF!</definedName>
    <definedName name="RBother2" localSheetId="52">#REF!</definedName>
    <definedName name="RBother2" localSheetId="7">#REF!</definedName>
    <definedName name="RBother2" localSheetId="8">#REF!</definedName>
    <definedName name="RBother2" localSheetId="6">#REF!</definedName>
    <definedName name="RBother2" localSheetId="9">#REF!</definedName>
    <definedName name="RBother2">#REF!</definedName>
    <definedName name="reconciliation" localSheetId="38">#REF!</definedName>
    <definedName name="reconciliation" localSheetId="18">#REF!</definedName>
    <definedName name="reconciliation" localSheetId="12">#REF!</definedName>
    <definedName name="reconciliation" localSheetId="32">#REF!</definedName>
    <definedName name="reconciliation" localSheetId="31">#REF!</definedName>
    <definedName name="reconciliation" localSheetId="51">#REF!</definedName>
    <definedName name="reconciliation" localSheetId="54">#REF!</definedName>
    <definedName name="reconciliation" localSheetId="4">#REF!</definedName>
    <definedName name="reconciliation" localSheetId="16">#REF!</definedName>
    <definedName name="reconciliation" localSheetId="52">#REF!</definedName>
    <definedName name="reconciliation" localSheetId="7">#REF!</definedName>
    <definedName name="reconciliation" localSheetId="8">#REF!</definedName>
    <definedName name="reconciliation" localSheetId="6">#REF!</definedName>
    <definedName name="reconciliation" localSheetId="9">#REF!</definedName>
    <definedName name="reconciliation">#REF!</definedName>
    <definedName name="Region" localSheetId="38">OFFSET([17]Chart!$X$11,1,0,COUNTA([17]Chart!$X$11:$X$38)-1,1)</definedName>
    <definedName name="Region" localSheetId="51">OFFSET([17]Chart!$X$11,1,0,COUNTA([17]Chart!$X$11:$X$38)-1,1)</definedName>
    <definedName name="Region" localSheetId="54">OFFSET([18]Chart!$X$11,1,0,COUNTA([18]Chart!$X$11:$X$38)-1,1)</definedName>
    <definedName name="Region" localSheetId="52">OFFSET([19]Chart!$X$11,1,0,COUNTA([19]Chart!$X$11:$X$38)-1,1)</definedName>
    <definedName name="Region" localSheetId="7">OFFSET([20]Chart!$X$11,1,0,COUNTA([20]Chart!$X$11:$X$38)-1,1)</definedName>
    <definedName name="Region" localSheetId="8">OFFSET([20]Chart!$X$11,1,0,COUNTA([20]Chart!$X$11:$X$38)-1,1)</definedName>
    <definedName name="Region" localSheetId="6">OFFSET([20]Chart!$X$11,1,0,COUNTA([20]Chart!$X$11:$X$38)-1,1)</definedName>
    <definedName name="Region">OFFSET([21]Chart!$X$11,1,0,COUNTA([21]Chart!$X$11:$X$38)-1,1)</definedName>
    <definedName name="Regionlosses" localSheetId="38">OFFSET([17]Chart!$Y$11,1,0,COUNTA([17]Chart!$Y$11:$Y$38)-1,1)</definedName>
    <definedName name="Regionlosses" localSheetId="51">OFFSET([17]Chart!$Y$11,1,0,COUNTA([17]Chart!$Y$11:$Y$38)-1,1)</definedName>
    <definedName name="Regionlosses" localSheetId="54">OFFSET([18]Chart!$Y$11,1,0,COUNTA([18]Chart!$Y$11:$Y$38)-1,1)</definedName>
    <definedName name="Regionlosses" localSheetId="52">OFFSET([19]Chart!$Y$11,1,0,COUNTA([19]Chart!$Y$11:$Y$38)-1,1)</definedName>
    <definedName name="Regionlosses" localSheetId="7">OFFSET([20]Chart!$Y$11,1,0,COUNTA([20]Chart!$Y$11:$Y$38)-1,1)</definedName>
    <definedName name="Regionlosses" localSheetId="8">OFFSET([20]Chart!$Y$11,1,0,COUNTA([20]Chart!$Y$11:$Y$38)-1,1)</definedName>
    <definedName name="Regionlosses" localSheetId="6">OFFSET([20]Chart!$Y$11,1,0,COUNTA([20]Chart!$Y$11:$Y$38)-1,1)</definedName>
    <definedName name="Regionlosses">OFFSET([21]Chart!$Y$11,1,0,COUNTA([21]Chart!$Y$11:$Y$38)-1,1)</definedName>
    <definedName name="retail" localSheetId="38">#REF!</definedName>
    <definedName name="retail" localSheetId="18">#REF!</definedName>
    <definedName name="retail" localSheetId="12">#REF!</definedName>
    <definedName name="retail" localSheetId="32">#REF!</definedName>
    <definedName name="retail" localSheetId="31">#REF!</definedName>
    <definedName name="retail" localSheetId="51">#REF!</definedName>
    <definedName name="retail" localSheetId="54">#REF!</definedName>
    <definedName name="retail" localSheetId="4">#REF!</definedName>
    <definedName name="retail" localSheetId="16">#REF!</definedName>
    <definedName name="retail" localSheetId="52">#REF!</definedName>
    <definedName name="retail" localSheetId="7">#REF!</definedName>
    <definedName name="retail" localSheetId="8">#REF!</definedName>
    <definedName name="retail" localSheetId="6">#REF!</definedName>
    <definedName name="retail" localSheetId="9">#REF!</definedName>
    <definedName name="retail">#REF!</definedName>
    <definedName name="retail1" localSheetId="38">#REF!</definedName>
    <definedName name="retail1" localSheetId="18">#REF!</definedName>
    <definedName name="retail1" localSheetId="12">#REF!</definedName>
    <definedName name="retail1" localSheetId="32">#REF!</definedName>
    <definedName name="retail1" localSheetId="31">#REF!</definedName>
    <definedName name="retail1" localSheetId="51">#REF!</definedName>
    <definedName name="retail1" localSheetId="54">#REF!</definedName>
    <definedName name="retail1" localSheetId="4">#REF!</definedName>
    <definedName name="retail1" localSheetId="16">#REF!</definedName>
    <definedName name="retail1" localSheetId="52">#REF!</definedName>
    <definedName name="retail1" localSheetId="7">#REF!</definedName>
    <definedName name="retail1" localSheetId="8">#REF!</definedName>
    <definedName name="retail1" localSheetId="6">#REF!</definedName>
    <definedName name="retail1" localSheetId="9">#REF!</definedName>
    <definedName name="retail1">#REF!</definedName>
    <definedName name="RetailKeyFig" localSheetId="38">#REF!</definedName>
    <definedName name="RetailKeyFig" localSheetId="18">#REF!</definedName>
    <definedName name="RetailKeyFig" localSheetId="12">#REF!</definedName>
    <definedName name="RetailKeyFig" localSheetId="32">#REF!</definedName>
    <definedName name="RetailKeyFig" localSheetId="31">#REF!</definedName>
    <definedName name="RetailKeyFig" localSheetId="51">#REF!</definedName>
    <definedName name="RetailKeyFig" localSheetId="54">#REF!</definedName>
    <definedName name="RetailKeyFig" localSheetId="4">#REF!</definedName>
    <definedName name="RetailKeyFig" localSheetId="16">#REF!</definedName>
    <definedName name="RetailKeyFig" localSheetId="52">#REF!</definedName>
    <definedName name="RetailKeyFig" localSheetId="7">#REF!</definedName>
    <definedName name="RetailKeyFig" localSheetId="8">#REF!</definedName>
    <definedName name="RetailKeyFig" localSheetId="6">#REF!</definedName>
    <definedName name="RetailKeyFig" localSheetId="9">#REF!</definedName>
    <definedName name="RetailKeyFig">#REF!</definedName>
    <definedName name="RetailOP" localSheetId="38">#REF!</definedName>
    <definedName name="RetailOP" localSheetId="18">#REF!</definedName>
    <definedName name="RetailOP" localSheetId="12">#REF!</definedName>
    <definedName name="RetailOP" localSheetId="32">#REF!</definedName>
    <definedName name="RetailOP" localSheetId="31">#REF!</definedName>
    <definedName name="RetailOP" localSheetId="51">#REF!</definedName>
    <definedName name="RetailOP" localSheetId="54">#REF!</definedName>
    <definedName name="RetailOP" localSheetId="4">#REF!</definedName>
    <definedName name="RetailOP" localSheetId="16">#REF!</definedName>
    <definedName name="RetailOP" localSheetId="52">#REF!</definedName>
    <definedName name="RetailOP" localSheetId="7">#REF!</definedName>
    <definedName name="RetailOP" localSheetId="8">#REF!</definedName>
    <definedName name="RetailOP" localSheetId="6">#REF!</definedName>
    <definedName name="RetailOP" localSheetId="9">#REF!</definedName>
    <definedName name="RetailOP">#REF!</definedName>
    <definedName name="RetailVol" localSheetId="38">#REF!</definedName>
    <definedName name="RetailVol" localSheetId="18">#REF!</definedName>
    <definedName name="RetailVol" localSheetId="12">#REF!</definedName>
    <definedName name="RetailVol" localSheetId="32">#REF!</definedName>
    <definedName name="RetailVol" localSheetId="31">#REF!</definedName>
    <definedName name="RetailVol" localSheetId="51">#REF!</definedName>
    <definedName name="RetailVol" localSheetId="54">#REF!</definedName>
    <definedName name="RetailVol" localSheetId="4">#REF!</definedName>
    <definedName name="RetailVol" localSheetId="16">#REF!</definedName>
    <definedName name="RetailVol" localSheetId="52">#REF!</definedName>
    <definedName name="RetailVol" localSheetId="7">#REF!</definedName>
    <definedName name="RetailVol" localSheetId="8">#REF!</definedName>
    <definedName name="RetailVol" localSheetId="6">#REF!</definedName>
    <definedName name="RetailVol" localSheetId="9">#REF!</definedName>
    <definedName name="RetailVol">#REF!</definedName>
    <definedName name="sam" localSheetId="38">#REF!</definedName>
    <definedName name="sam" localSheetId="18">#REF!</definedName>
    <definedName name="sam" localSheetId="12">#REF!</definedName>
    <definedName name="sam" localSheetId="32">#REF!</definedName>
    <definedName name="sam" localSheetId="31">#REF!</definedName>
    <definedName name="sam" localSheetId="51">#REF!</definedName>
    <definedName name="sam" localSheetId="54">#REF!</definedName>
    <definedName name="sam" localSheetId="4">#REF!</definedName>
    <definedName name="sam" localSheetId="16">#REF!</definedName>
    <definedName name="sam" localSheetId="52">#REF!</definedName>
    <definedName name="sam" localSheetId="7">#REF!</definedName>
    <definedName name="sam" localSheetId="8">#REF!</definedName>
    <definedName name="sam" localSheetId="6">#REF!</definedName>
    <definedName name="sam" localSheetId="9">#REF!</definedName>
    <definedName name="sam">#REF!</definedName>
    <definedName name="samlet" localSheetId="38">#REF!</definedName>
    <definedName name="samlet" localSheetId="18">#REF!</definedName>
    <definedName name="samlet" localSheetId="12">#REF!</definedName>
    <definedName name="samlet" localSheetId="32">#REF!</definedName>
    <definedName name="samlet" localSheetId="31">#REF!</definedName>
    <definedName name="samlet" localSheetId="51">#REF!</definedName>
    <definedName name="samlet" localSheetId="54">#REF!</definedName>
    <definedName name="samlet" localSheetId="4">#REF!</definedName>
    <definedName name="samlet" localSheetId="16">#REF!</definedName>
    <definedName name="samlet" localSheetId="52">#REF!</definedName>
    <definedName name="samlet" localSheetId="7">#REF!</definedName>
    <definedName name="samlet" localSheetId="8">#REF!</definedName>
    <definedName name="samlet" localSheetId="6">#REF!</definedName>
    <definedName name="samlet" localSheetId="9">#REF!</definedName>
    <definedName name="samlet">#REF!</definedName>
    <definedName name="samlet2" localSheetId="38">#REF!</definedName>
    <definedName name="samlet2" localSheetId="18">#REF!</definedName>
    <definedName name="samlet2" localSheetId="12">#REF!</definedName>
    <definedName name="samlet2" localSheetId="32">#REF!</definedName>
    <definedName name="samlet2" localSheetId="31">#REF!</definedName>
    <definedName name="samlet2" localSheetId="51">#REF!</definedName>
    <definedName name="samlet2" localSheetId="54">#REF!</definedName>
    <definedName name="samlet2" localSheetId="4">#REF!</definedName>
    <definedName name="samlet2" localSheetId="16">#REF!</definedName>
    <definedName name="samlet2" localSheetId="52">#REF!</definedName>
    <definedName name="samlet2" localSheetId="7">#REF!</definedName>
    <definedName name="samlet2" localSheetId="8">#REF!</definedName>
    <definedName name="samlet2" localSheetId="6">#REF!</definedName>
    <definedName name="samlet2" localSheetId="9">#REF!</definedName>
    <definedName name="samlet2">#REF!</definedName>
    <definedName name="SAPBEXdnldView" hidden="1">"4ZD0L7XBN5QAFUWLD0ZQ4XQFQ"</definedName>
    <definedName name="SAPBEXrevision" hidden="1">1</definedName>
    <definedName name="SAPBEXsysID" hidden="1">"DDP"</definedName>
    <definedName name="SAPBEXwbID" hidden="1">"4IKCR4U7DC37TEMEHPMJ33OR9"</definedName>
    <definedName name="SAPCrosstab1" localSheetId="38">#REF!</definedName>
    <definedName name="SAPCrosstab1" localSheetId="18">#REF!</definedName>
    <definedName name="SAPCrosstab1" localSheetId="12">#REF!</definedName>
    <definedName name="SAPCrosstab1" localSheetId="32">'Credit portfolio by BA Q2 '!#REF!</definedName>
    <definedName name="SAPCrosstab1" localSheetId="31">'Credit portfolio by BA Q3'!#REF!</definedName>
    <definedName name="SAPCrosstab1" localSheetId="51">#REF!</definedName>
    <definedName name="SAPCrosstab1" localSheetId="54">#REF!</definedName>
    <definedName name="SAPCrosstab1" localSheetId="4">#REF!</definedName>
    <definedName name="SAPCrosstab1" localSheetId="16">#REF!</definedName>
    <definedName name="SAPCrosstab1" localSheetId="52">#REF!</definedName>
    <definedName name="SAPCrosstab1" localSheetId="7">#REF!</definedName>
    <definedName name="SAPCrosstab1" localSheetId="8">#REF!</definedName>
    <definedName name="SAPCrosstab1" localSheetId="6">#REF!</definedName>
    <definedName name="SAPCrosstab1" localSheetId="9">#REF!</definedName>
    <definedName name="SAPCrosstab1">#REF!</definedName>
    <definedName name="SE_EURO_V" localSheetId="38">[48]Sheet1!$C$15</definedName>
    <definedName name="SE_EURO_V" localSheetId="51">[48]Sheet1!$C$15</definedName>
    <definedName name="SE_EURO_V" localSheetId="54">[49]Sheet1!$C$15</definedName>
    <definedName name="SE_EURO_V" localSheetId="52">[50]Sheet1!$C$15</definedName>
    <definedName name="SE_EURO_V" localSheetId="7">[51]Sheet1!$C$15</definedName>
    <definedName name="SE_EURO_V" localSheetId="8">[51]Sheet1!$C$15</definedName>
    <definedName name="SE_EURO_V" localSheetId="6">[51]Sheet1!$C$15</definedName>
    <definedName name="SE_EURO_V">[52]Sheet1!$C$15</definedName>
    <definedName name="SE_SEK_V" localSheetId="38">[43]Sheet1!$C$23</definedName>
    <definedName name="SE_SEK_V" localSheetId="51">[43]Sheet1!$C$23</definedName>
    <definedName name="SE_SEK_V" localSheetId="54">[44]Sheet1!$C$23</definedName>
    <definedName name="SE_SEK_V" localSheetId="52">[45]Sheet1!$C$23</definedName>
    <definedName name="SE_SEK_V" localSheetId="7">[46]Sheet1!$C$23</definedName>
    <definedName name="SE_SEK_V" localSheetId="8">[46]Sheet1!$C$23</definedName>
    <definedName name="SE_SEK_V" localSheetId="6">[46]Sheet1!$C$23</definedName>
    <definedName name="SE_SEK_V">[47]Sheet1!$C$23</definedName>
    <definedName name="segments" localSheetId="38">#REF!</definedName>
    <definedName name="segments" localSheetId="18">#REF!</definedName>
    <definedName name="segments" localSheetId="12">#REF!</definedName>
    <definedName name="segments" localSheetId="32">#REF!</definedName>
    <definedName name="segments" localSheetId="31">#REF!</definedName>
    <definedName name="segments" localSheetId="51">#REF!</definedName>
    <definedName name="segments" localSheetId="54">#REF!</definedName>
    <definedName name="segments" localSheetId="4">#REF!</definedName>
    <definedName name="segments" localSheetId="16">#REF!</definedName>
    <definedName name="segments" localSheetId="52">#REF!</definedName>
    <definedName name="segments" localSheetId="7">#REF!</definedName>
    <definedName name="segments" localSheetId="8">#REF!</definedName>
    <definedName name="segments" localSheetId="6">#REF!</definedName>
    <definedName name="segments" localSheetId="9">#REF!</definedName>
    <definedName name="segments">#REF!</definedName>
    <definedName name="SEK_1.kv." localSheetId="38">#REF!</definedName>
    <definedName name="SEK_1.kv." localSheetId="18">#REF!</definedName>
    <definedName name="SEK_1.kv." localSheetId="12">#REF!</definedName>
    <definedName name="SEK_1.kv." localSheetId="32">#REF!</definedName>
    <definedName name="SEK_1.kv." localSheetId="31">#REF!</definedName>
    <definedName name="SEK_1.kv." localSheetId="51">#REF!</definedName>
    <definedName name="SEK_1.kv." localSheetId="54">#REF!</definedName>
    <definedName name="SEK_1.kv." localSheetId="4">#REF!</definedName>
    <definedName name="SEK_1.kv." localSheetId="16">#REF!</definedName>
    <definedName name="SEK_1.kv." localSheetId="52">#REF!</definedName>
    <definedName name="SEK_1.kv." localSheetId="7">#REF!</definedName>
    <definedName name="SEK_1.kv." localSheetId="8">#REF!</definedName>
    <definedName name="SEK_1.kv." localSheetId="6">#REF!</definedName>
    <definedName name="SEK_1.kv." localSheetId="9">#REF!</definedName>
    <definedName name="SEK_1.kv.">#REF!</definedName>
    <definedName name="SEK_2.kv." localSheetId="38">#REF!</definedName>
    <definedName name="SEK_2.kv." localSheetId="18">#REF!</definedName>
    <definedName name="SEK_2.kv." localSheetId="12">#REF!</definedName>
    <definedName name="SEK_2.kv." localSheetId="32">#REF!</definedName>
    <definedName name="SEK_2.kv." localSheetId="31">#REF!</definedName>
    <definedName name="SEK_2.kv." localSheetId="51">#REF!</definedName>
    <definedName name="SEK_2.kv." localSheetId="54">#REF!</definedName>
    <definedName name="SEK_2.kv." localSheetId="4">#REF!</definedName>
    <definedName name="SEK_2.kv." localSheetId="16">#REF!</definedName>
    <definedName name="SEK_2.kv." localSheetId="52">#REF!</definedName>
    <definedName name="SEK_2.kv." localSheetId="7">#REF!</definedName>
    <definedName name="SEK_2.kv." localSheetId="8">#REF!</definedName>
    <definedName name="SEK_2.kv." localSheetId="6">#REF!</definedName>
    <definedName name="SEK_2.kv." localSheetId="9">#REF!</definedName>
    <definedName name="SEK_2.kv.">#REF!</definedName>
    <definedName name="SEK_3.kv." localSheetId="38">#REF!</definedName>
    <definedName name="SEK_3.kv." localSheetId="18">#REF!</definedName>
    <definedName name="SEK_3.kv." localSheetId="12">#REF!</definedName>
    <definedName name="SEK_3.kv." localSheetId="32">#REF!</definedName>
    <definedName name="SEK_3.kv." localSheetId="31">#REF!</definedName>
    <definedName name="SEK_3.kv." localSheetId="51">#REF!</definedName>
    <definedName name="SEK_3.kv." localSheetId="54">#REF!</definedName>
    <definedName name="SEK_3.kv." localSheetId="4">#REF!</definedName>
    <definedName name="SEK_3.kv." localSheetId="16">#REF!</definedName>
    <definedName name="SEK_3.kv." localSheetId="52">#REF!</definedName>
    <definedName name="SEK_3.kv." localSheetId="7">#REF!</definedName>
    <definedName name="SEK_3.kv." localSheetId="8">#REF!</definedName>
    <definedName name="SEK_3.kv." localSheetId="6">#REF!</definedName>
    <definedName name="SEK_3.kv." localSheetId="9">#REF!</definedName>
    <definedName name="SEK_3.kv.">#REF!</definedName>
    <definedName name="SEK_30.06." localSheetId="38">#REF!</definedName>
    <definedName name="SEK_30.06." localSheetId="18">#REF!</definedName>
    <definedName name="SEK_30.06." localSheetId="12">#REF!</definedName>
    <definedName name="SEK_30.06." localSheetId="32">#REF!</definedName>
    <definedName name="SEK_30.06." localSheetId="31">#REF!</definedName>
    <definedName name="SEK_30.06." localSheetId="51">#REF!</definedName>
    <definedName name="SEK_30.06." localSheetId="54">#REF!</definedName>
    <definedName name="SEK_30.06." localSheetId="4">#REF!</definedName>
    <definedName name="SEK_30.06." localSheetId="16">#REF!</definedName>
    <definedName name="SEK_30.06." localSheetId="52">#REF!</definedName>
    <definedName name="SEK_30.06." localSheetId="7">#REF!</definedName>
    <definedName name="SEK_30.06." localSheetId="8">#REF!</definedName>
    <definedName name="SEK_30.06." localSheetId="6">#REF!</definedName>
    <definedName name="SEK_30.06." localSheetId="9">#REF!</definedName>
    <definedName name="SEK_30.06.">#REF!</definedName>
    <definedName name="SEK_30.09." localSheetId="38">#REF!</definedName>
    <definedName name="SEK_30.09." localSheetId="18">#REF!</definedName>
    <definedName name="SEK_30.09." localSheetId="12">#REF!</definedName>
    <definedName name="SEK_30.09." localSheetId="32">#REF!</definedName>
    <definedName name="SEK_30.09." localSheetId="31">#REF!</definedName>
    <definedName name="SEK_30.09." localSheetId="51">#REF!</definedName>
    <definedName name="SEK_30.09." localSheetId="54">#REF!</definedName>
    <definedName name="SEK_30.09." localSheetId="4">#REF!</definedName>
    <definedName name="SEK_30.09." localSheetId="16">#REF!</definedName>
    <definedName name="SEK_30.09." localSheetId="52">#REF!</definedName>
    <definedName name="SEK_30.09." localSheetId="7">#REF!</definedName>
    <definedName name="SEK_30.09." localSheetId="8">#REF!</definedName>
    <definedName name="SEK_30.09." localSheetId="6">#REF!</definedName>
    <definedName name="SEK_30.09." localSheetId="9">#REF!</definedName>
    <definedName name="SEK_30.09.">#REF!</definedName>
    <definedName name="SEK_31.03." localSheetId="38">#REF!</definedName>
    <definedName name="SEK_31.03." localSheetId="18">#REF!</definedName>
    <definedName name="SEK_31.03." localSheetId="12">#REF!</definedName>
    <definedName name="SEK_31.03." localSheetId="32">#REF!</definedName>
    <definedName name="SEK_31.03." localSheetId="31">#REF!</definedName>
    <definedName name="SEK_31.03." localSheetId="51">#REF!</definedName>
    <definedName name="SEK_31.03." localSheetId="54">#REF!</definedName>
    <definedName name="SEK_31.03." localSheetId="4">#REF!</definedName>
    <definedName name="SEK_31.03." localSheetId="16">#REF!</definedName>
    <definedName name="SEK_31.03." localSheetId="52">#REF!</definedName>
    <definedName name="SEK_31.03." localSheetId="7">#REF!</definedName>
    <definedName name="SEK_31.03." localSheetId="8">#REF!</definedName>
    <definedName name="SEK_31.03." localSheetId="6">#REF!</definedName>
    <definedName name="SEK_31.03." localSheetId="9">#REF!</definedName>
    <definedName name="SEK_31.03.">#REF!</definedName>
    <definedName name="SEK_4.kv." localSheetId="38">#REF!</definedName>
    <definedName name="SEK_4.kv." localSheetId="18">#REF!</definedName>
    <definedName name="SEK_4.kv." localSheetId="12">#REF!</definedName>
    <definedName name="SEK_4.kv." localSheetId="32">#REF!</definedName>
    <definedName name="SEK_4.kv." localSheetId="31">#REF!</definedName>
    <definedName name="SEK_4.kv." localSheetId="51">#REF!</definedName>
    <definedName name="SEK_4.kv." localSheetId="54">#REF!</definedName>
    <definedName name="SEK_4.kv." localSheetId="4">#REF!</definedName>
    <definedName name="SEK_4.kv." localSheetId="16">#REF!</definedName>
    <definedName name="SEK_4.kv." localSheetId="52">#REF!</definedName>
    <definedName name="SEK_4.kv." localSheetId="7">#REF!</definedName>
    <definedName name="SEK_4.kv." localSheetId="8">#REF!</definedName>
    <definedName name="SEK_4.kv." localSheetId="6">#REF!</definedName>
    <definedName name="SEK_4.kv." localSheetId="9">#REF!</definedName>
    <definedName name="SEK_4.kv.">#REF!</definedName>
    <definedName name="SEK_Primo" localSheetId="38">#REF!</definedName>
    <definedName name="SEK_Primo" localSheetId="18">#REF!</definedName>
    <definedName name="SEK_Primo" localSheetId="12">#REF!</definedName>
    <definedName name="SEK_Primo" localSheetId="32">#REF!</definedName>
    <definedName name="SEK_Primo" localSheetId="31">#REF!</definedName>
    <definedName name="SEK_Primo" localSheetId="51">#REF!</definedName>
    <definedName name="SEK_Primo" localSheetId="54">#REF!</definedName>
    <definedName name="SEK_Primo" localSheetId="4">#REF!</definedName>
    <definedName name="SEK_Primo" localSheetId="16">#REF!</definedName>
    <definedName name="SEK_Primo" localSheetId="52">#REF!</definedName>
    <definedName name="SEK_Primo" localSheetId="7">#REF!</definedName>
    <definedName name="SEK_Primo" localSheetId="8">#REF!</definedName>
    <definedName name="SEK_Primo" localSheetId="6">#REF!</definedName>
    <definedName name="SEK_Primo" localSheetId="9">#REF!</definedName>
    <definedName name="SEK_Primo">#REF!</definedName>
    <definedName name="SEK_Ultimo" localSheetId="38">#REF!</definedName>
    <definedName name="SEK_Ultimo" localSheetId="18">#REF!</definedName>
    <definedName name="SEK_Ultimo" localSheetId="12">#REF!</definedName>
    <definedName name="SEK_Ultimo" localSheetId="32">#REF!</definedName>
    <definedName name="SEK_Ultimo" localSheetId="31">#REF!</definedName>
    <definedName name="SEK_Ultimo" localSheetId="51">#REF!</definedName>
    <definedName name="SEK_Ultimo" localSheetId="54">#REF!</definedName>
    <definedName name="SEK_Ultimo" localSheetId="4">#REF!</definedName>
    <definedName name="SEK_Ultimo" localSheetId="16">#REF!</definedName>
    <definedName name="SEK_Ultimo" localSheetId="52">#REF!</definedName>
    <definedName name="SEK_Ultimo" localSheetId="7">#REF!</definedName>
    <definedName name="SEK_Ultimo" localSheetId="8">#REF!</definedName>
    <definedName name="SEK_Ultimo" localSheetId="6">#REF!</definedName>
    <definedName name="SEK_Ultimo" localSheetId="9">#REF!</definedName>
    <definedName name="SEK_Ultimo">#REF!</definedName>
    <definedName name="SekLastYear" localSheetId="38">[32]Valutakurser!$E$10</definedName>
    <definedName name="SekLastYear" localSheetId="51">[32]Valutakurser!$E$10</definedName>
    <definedName name="SekLastYear" localSheetId="54">[33]Valutakurser!$E$10</definedName>
    <definedName name="SekLastYear" localSheetId="52">[34]Valutakurser!$E$10</definedName>
    <definedName name="SekLastYear" localSheetId="7">[35]Valutakurser!$E$10</definedName>
    <definedName name="SekLastYear" localSheetId="8">[35]Valutakurser!$E$10</definedName>
    <definedName name="SekLastYear" localSheetId="6">[35]Valutakurser!$E$10</definedName>
    <definedName name="SekLastYear">[36]Valutakurser!$E$10</definedName>
    <definedName name="SEKm" localSheetId="38">#REF!</definedName>
    <definedName name="SEKm" localSheetId="18">#REF!</definedName>
    <definedName name="SEKm" localSheetId="12">#REF!</definedName>
    <definedName name="SEKm" localSheetId="32">#REF!</definedName>
    <definedName name="SEKm" localSheetId="31">#REF!</definedName>
    <definedName name="SEKm" localSheetId="51">#REF!</definedName>
    <definedName name="SEKm" localSheetId="54">#REF!</definedName>
    <definedName name="SEKm" localSheetId="4">#REF!</definedName>
    <definedName name="SEKm" localSheetId="16">#REF!</definedName>
    <definedName name="SEKm" localSheetId="52">#REF!</definedName>
    <definedName name="SEKm" localSheetId="7">#REF!</definedName>
    <definedName name="SEKm" localSheetId="8">#REF!</definedName>
    <definedName name="SEKm" localSheetId="6">#REF!</definedName>
    <definedName name="SEKm" localSheetId="9">#REF!</definedName>
    <definedName name="SEKm">#REF!</definedName>
    <definedName name="sg" localSheetId="38" hidden="1">{"5 * utfall + budget",#N/A,FALSE,"T-0298";"5 * bolag",#N/A,FALSE,"T-0298";"Unibank, utfall alla",#N/A,FALSE,"T-0298";#N/A,#N/A,FALSE,"Koncernskulder";#N/A,#N/A,FALSE,"Koncernfakturering"}</definedName>
    <definedName name="sg" localSheetId="18" hidden="1">{"5 * utfall + budget",#N/A,FALSE,"T-0298";"5 * bolag",#N/A,FALSE,"T-0298";"Unibank, utfall alla",#N/A,FALSE,"T-0298";#N/A,#N/A,FALSE,"Koncernskulder";#N/A,#N/A,FALSE,"Koncernfakturering"}</definedName>
    <definedName name="sg" localSheetId="46" hidden="1">{"5 * utfall + budget",#N/A,FALSE,"T-0298";"5 * bolag",#N/A,FALSE,"T-0298";"Unibank, utfall alla",#N/A,FALSE,"T-0298";#N/A,#N/A,FALSE,"Koncernskulder";#N/A,#N/A,FALSE,"Koncernfakturering"}</definedName>
    <definedName name="sg" localSheetId="47" hidden="1">{"5 * utfall + budget",#N/A,FALSE,"T-0298";"5 * bolag",#N/A,FALSE,"T-0298";"Unibank, utfall alla",#N/A,FALSE,"T-0298";#N/A,#N/A,FALSE,"Koncernskulder";#N/A,#N/A,FALSE,"Koncernfakturering"}</definedName>
    <definedName name="sg" localSheetId="48" hidden="1">{"5 * utfall + budget",#N/A,FALSE,"T-0298";"5 * bolag",#N/A,FALSE,"T-0298";"Unibank, utfall alla",#N/A,FALSE,"T-0298";#N/A,#N/A,FALSE,"Koncernskulder";#N/A,#N/A,FALSE,"Koncernfakturering"}</definedName>
    <definedName name="sg" localSheetId="49" hidden="1">{"5 * utfall + budget",#N/A,FALSE,"T-0298";"5 * bolag",#N/A,FALSE,"T-0298";"Unibank, utfall alla",#N/A,FALSE,"T-0298";#N/A,#N/A,FALSE,"Koncernskulder";#N/A,#N/A,FALSE,"Koncernfakturering"}</definedName>
    <definedName name="sg" localSheetId="50" hidden="1">{"5 * utfall + budget",#N/A,FALSE,"T-0298";"5 * bolag",#N/A,FALSE,"T-0298";"Unibank, utfall alla",#N/A,FALSE,"T-0298";#N/A,#N/A,FALSE,"Koncernskulder";#N/A,#N/A,FALSE,"Koncernfakturering"}</definedName>
    <definedName name="sg" localSheetId="12" hidden="1">{"5 * utfall + budget",#N/A,FALSE,"T-0298";"5 * bolag",#N/A,FALSE,"T-0298";"Unibank, utfall alla",#N/A,FALSE,"T-0298";#N/A,#N/A,FALSE,"Koncernskulder";#N/A,#N/A,FALSE,"Koncernfakturering"}</definedName>
    <definedName name="sg" localSheetId="1" hidden="1">{"5 * utfall + budget",#N/A,FALSE,"T-0298";"5 * bolag",#N/A,FALSE,"T-0298";"Unibank, utfall alla",#N/A,FALSE,"T-0298";#N/A,#N/A,FALSE,"Koncernskulder";#N/A,#N/A,FALSE,"Koncernfakturering"}</definedName>
    <definedName name="sg" localSheetId="32" hidden="1">{"5 * utfall + budget",#N/A,FALSE,"T-0298";"5 * bolag",#N/A,FALSE,"T-0298";"Unibank, utfall alla",#N/A,FALSE,"T-0298";#N/A,#N/A,FALSE,"Koncernskulder";#N/A,#N/A,FALSE,"Koncernfakturering"}</definedName>
    <definedName name="sg" localSheetId="31" hidden="1">{"5 * utfall + budget",#N/A,FALSE,"T-0298";"5 * bolag",#N/A,FALSE,"T-0298";"Unibank, utfall alla",#N/A,FALSE,"T-0298";#N/A,#N/A,FALSE,"Koncernskulder";#N/A,#N/A,FALSE,"Koncernfakturering"}</definedName>
    <definedName name="sg" localSheetId="51" hidden="1">{"5 * utfall + budget",#N/A,FALSE,"T-0298";"5 * bolag",#N/A,FALSE,"T-0298";"Unibank, utfall alla",#N/A,FALSE,"T-0298";#N/A,#N/A,FALSE,"Koncernskulder";#N/A,#N/A,FALSE,"Koncernfakturering"}</definedName>
    <definedName name="sg" localSheetId="54" hidden="1">{"5 * utfall + budget",#N/A,FALSE,"T-0298";"5 * bolag",#N/A,FALSE,"T-0298";"Unibank, utfall alla",#N/A,FALSE,"T-0298";#N/A,#N/A,FALSE,"Koncernskulder";#N/A,#N/A,FALSE,"Koncernfakturering"}</definedName>
    <definedName name="sg" localSheetId="44" hidden="1">{"5 * utfall + budget",#N/A,FALSE,"T-0298";"5 * bolag",#N/A,FALSE,"T-0298";"Unibank, utfall alla",#N/A,FALSE,"T-0298";#N/A,#N/A,FALSE,"Koncernskulder";#N/A,#N/A,FALSE,"Koncernfakturering"}</definedName>
    <definedName name="sg" localSheetId="4" hidden="1">{"5 * utfall + budget",#N/A,FALSE,"T-0298";"5 * bolag",#N/A,FALSE,"T-0298";"Unibank, utfall alla",#N/A,FALSE,"T-0298";#N/A,#N/A,FALSE,"Koncernskulder";#N/A,#N/A,FALSE,"Koncernfakturering"}</definedName>
    <definedName name="sg" localSheetId="16" hidden="1">{"5 * utfall + budget",#N/A,FALSE,"T-0298";"5 * bolag",#N/A,FALSE,"T-0298";"Unibank, utfall alla",#N/A,FALSE,"T-0298";#N/A,#N/A,FALSE,"Koncernskulder";#N/A,#N/A,FALSE,"Koncernfakturering"}</definedName>
    <definedName name="sg" localSheetId="52" hidden="1">{"5 * utfall + budget",#N/A,FALSE,"T-0298";"5 * bolag",#N/A,FALSE,"T-0298";"Unibank, utfall alla",#N/A,FALSE,"T-0298";#N/A,#N/A,FALSE,"Koncernskulder";#N/A,#N/A,FALSE,"Koncernfakturering"}</definedName>
    <definedName name="sg" localSheetId="42" hidden="1">{"5 * utfall + budget",#N/A,FALSE,"T-0298";"5 * bolag",#N/A,FALSE,"T-0298";"Unibank, utfall alla",#N/A,FALSE,"T-0298";#N/A,#N/A,FALSE,"Koncernskulder";#N/A,#N/A,FALSE,"Koncernfakturering"}</definedName>
    <definedName name="sg" localSheetId="7" hidden="1">{"5 * utfall + budget",#N/A,FALSE,"T-0298";"5 * bolag",#N/A,FALSE,"T-0298";"Unibank, utfall alla",#N/A,FALSE,"T-0298";#N/A,#N/A,FALSE,"Koncernskulder";#N/A,#N/A,FALSE,"Koncernfakturering"}</definedName>
    <definedName name="sg" localSheetId="8" hidden="1">{"5 * utfall + budget",#N/A,FALSE,"T-0298";"5 * bolag",#N/A,FALSE,"T-0298";"Unibank, utfall alla",#N/A,FALSE,"T-0298";#N/A,#N/A,FALSE,"Koncernskulder";#N/A,#N/A,FALSE,"Koncernfakturering"}</definedName>
    <definedName name="sg" localSheetId="6" hidden="1">{"5 * utfall + budget",#N/A,FALSE,"T-0298";"5 * bolag",#N/A,FALSE,"T-0298";"Unibank, utfall alla",#N/A,FALSE,"T-0298";#N/A,#N/A,FALSE,"Koncernskulder";#N/A,#N/A,FALSE,"Koncernfakturering"}</definedName>
    <definedName name="sg" localSheetId="43" hidden="1">{"5 * utfall + budget",#N/A,FALSE,"T-0298";"5 * bolag",#N/A,FALSE,"T-0298";"Unibank, utfall alla",#N/A,FALSE,"T-0298";#N/A,#N/A,FALSE,"Koncernskulder";#N/A,#N/A,FALSE,"Koncernfakturering"}</definedName>
    <definedName name="sg" localSheetId="39" hidden="1">{"5 * utfall + budget",#N/A,FALSE,"T-0298";"5 * bolag",#N/A,FALSE,"T-0298";"Unibank, utfall alla",#N/A,FALSE,"T-0298";#N/A,#N/A,FALSE,"Koncernskulder";#N/A,#N/A,FALSE,"Koncernfakturering"}</definedName>
    <definedName name="sg" localSheetId="9" hidden="1">{"5 * utfall + budget",#N/A,FALSE,"T-0298";"5 * bolag",#N/A,FALSE,"T-0298";"Unibank, utfall alla",#N/A,FALSE,"T-0298";#N/A,#N/A,FALSE,"Koncernskulder";#N/A,#N/A,FALSE,"Koncernfakturering"}</definedName>
    <definedName name="sg" localSheetId="37" hidden="1">{"5 * utfall + budget",#N/A,FALSE,"T-0298";"5 * bolag",#N/A,FALSE,"T-0298";"Unibank, utfall alla",#N/A,FALSE,"T-0298";#N/A,#N/A,FALSE,"Koncernskulder";#N/A,#N/A,FALSE,"Koncernfakturering"}</definedName>
    <definedName name="sg" localSheetId="45" hidden="1">{"5 * utfall + budget",#N/A,FALSE,"T-0298";"5 * bolag",#N/A,FALSE,"T-0298";"Unibank, utfall alla",#N/A,FALSE,"T-0298";#N/A,#N/A,FALSE,"Koncernskulder";#N/A,#N/A,FALSE,"Koncernfakturering"}</definedName>
    <definedName name="sg" localSheetId="40" hidden="1">{"5 * utfall + budget",#N/A,FALSE,"T-0298";"5 * bolag",#N/A,FALSE,"T-0298";"Unibank, utfall alla",#N/A,FALSE,"T-0298";#N/A,#N/A,FALSE,"Koncernskulder";#N/A,#N/A,FALSE,"Koncernfakturering"}</definedName>
    <definedName name="sg" localSheetId="41" hidden="1">{"5 * utfall + budget",#N/A,FALSE,"T-0298";"5 * bolag",#N/A,FALSE,"T-0298";"Unibank, utfall alla",#N/A,FALSE,"T-0298";#N/A,#N/A,FALSE,"Koncernskulder";#N/A,#N/A,FALSE,"Koncernfakturering"}</definedName>
    <definedName name="sg" hidden="1">{"5 * utfall + budget",#N/A,FALSE,"T-0298";"5 * bolag",#N/A,FALSE,"T-0298";"Unibank, utfall alla",#N/A,FALSE,"T-0298";#N/A,#N/A,FALSE,"Koncernskulder";#N/A,#N/A,FALSE,"Koncernfakturering"}</definedName>
    <definedName name="shareholder" localSheetId="38">#REF!</definedName>
    <definedName name="shareholder" localSheetId="18">#REF!</definedName>
    <definedName name="shareholder" localSheetId="12">#REF!</definedName>
    <definedName name="shareholder" localSheetId="32">#REF!</definedName>
    <definedName name="shareholder" localSheetId="31">#REF!</definedName>
    <definedName name="shareholder" localSheetId="51">#REF!</definedName>
    <definedName name="shareholder" localSheetId="54">#REF!</definedName>
    <definedName name="shareholder" localSheetId="4">#REF!</definedName>
    <definedName name="shareholder" localSheetId="16">#REF!</definedName>
    <definedName name="shareholder" localSheetId="52">#REF!</definedName>
    <definedName name="shareholder" localSheetId="7">#REF!</definedName>
    <definedName name="shareholder" localSheetId="8">#REF!</definedName>
    <definedName name="shareholder" localSheetId="6">#REF!</definedName>
    <definedName name="shareholder" localSheetId="9">#REF!</definedName>
    <definedName name="shareholder">#REF!</definedName>
    <definedName name="Shipping" localSheetId="38">#REF!</definedName>
    <definedName name="Shipping" localSheetId="18">#REF!</definedName>
    <definedName name="Shipping" localSheetId="12">#REF!</definedName>
    <definedName name="Shipping" localSheetId="32">#REF!</definedName>
    <definedName name="Shipping" localSheetId="31">#REF!</definedName>
    <definedName name="Shipping" localSheetId="51">#REF!</definedName>
    <definedName name="Shipping" localSheetId="54">#REF!</definedName>
    <definedName name="Shipping" localSheetId="4">#REF!</definedName>
    <definedName name="Shipping" localSheetId="16">#REF!</definedName>
    <definedName name="Shipping" localSheetId="52">#REF!</definedName>
    <definedName name="Shipping" localSheetId="7">#REF!</definedName>
    <definedName name="Shipping" localSheetId="8">#REF!</definedName>
    <definedName name="Shipping" localSheetId="6">#REF!</definedName>
    <definedName name="Shipping" localSheetId="9">#REF!</definedName>
    <definedName name="Shipping">#REF!</definedName>
    <definedName name="SOSI" localSheetId="38">#REF!</definedName>
    <definedName name="SOSI" localSheetId="18">#REF!</definedName>
    <definedName name="SOSI" localSheetId="12">#REF!</definedName>
    <definedName name="SOSI" localSheetId="32">#REF!</definedName>
    <definedName name="SOSI" localSheetId="31">#REF!</definedName>
    <definedName name="SOSI" localSheetId="51">#REF!</definedName>
    <definedName name="SOSI" localSheetId="54">#REF!</definedName>
    <definedName name="SOSI" localSheetId="4">#REF!</definedName>
    <definedName name="SOSI" localSheetId="16">#REF!</definedName>
    <definedName name="SOSI" localSheetId="52">#REF!</definedName>
    <definedName name="SOSI" localSheetId="7">#REF!</definedName>
    <definedName name="SOSI" localSheetId="8">#REF!</definedName>
    <definedName name="SOSI" localSheetId="6">#REF!</definedName>
    <definedName name="SOSI" localSheetId="9">#REF!</definedName>
    <definedName name="SOSI">#REF!</definedName>
    <definedName name="Source_file" localSheetId="38">[48]Sheet1!$B$4</definedName>
    <definedName name="Source_file" localSheetId="51">[48]Sheet1!$B$4</definedName>
    <definedName name="Source_file" localSheetId="54">[49]Sheet1!$B$4</definedName>
    <definedName name="Source_file" localSheetId="52">[50]Sheet1!$B$4</definedName>
    <definedName name="Source_file" localSheetId="7">[51]Sheet1!$B$4</definedName>
    <definedName name="Source_file" localSheetId="8">[51]Sheet1!$B$4</definedName>
    <definedName name="Source_file" localSheetId="6">[51]Sheet1!$B$4</definedName>
    <definedName name="Source_file">[52]Sheet1!$B$4</definedName>
    <definedName name="start" localSheetId="38">#REF!</definedName>
    <definedName name="start" localSheetId="18">#REF!</definedName>
    <definedName name="start" localSheetId="12">#REF!</definedName>
    <definedName name="start" localSheetId="32">#REF!</definedName>
    <definedName name="start" localSheetId="31">#REF!</definedName>
    <definedName name="start" localSheetId="51">#REF!</definedName>
    <definedName name="start" localSheetId="54">#REF!</definedName>
    <definedName name="start" localSheetId="4">#REF!</definedName>
    <definedName name="start" localSheetId="16">#REF!</definedName>
    <definedName name="start" localSheetId="52">#REF!</definedName>
    <definedName name="start" localSheetId="7">#REF!</definedName>
    <definedName name="start" localSheetId="8">#REF!</definedName>
    <definedName name="start" localSheetId="6">#REF!</definedName>
    <definedName name="start" localSheetId="9">#REF!</definedName>
    <definedName name="start">#REF!</definedName>
    <definedName name="statutory" localSheetId="38">#REF!</definedName>
    <definedName name="statutory" localSheetId="18">#REF!</definedName>
    <definedName name="statutory" localSheetId="12">#REF!</definedName>
    <definedName name="statutory" localSheetId="32">#REF!</definedName>
    <definedName name="statutory" localSheetId="31">#REF!</definedName>
    <definedName name="statutory" localSheetId="51">#REF!</definedName>
    <definedName name="statutory" localSheetId="54">#REF!</definedName>
    <definedName name="statutory" localSheetId="4">#REF!</definedName>
    <definedName name="statutory" localSheetId="16">#REF!</definedName>
    <definedName name="statutory" localSheetId="52">#REF!</definedName>
    <definedName name="statutory" localSheetId="7">#REF!</definedName>
    <definedName name="statutory" localSheetId="8">#REF!</definedName>
    <definedName name="statutory" localSheetId="6">#REF!</definedName>
    <definedName name="statutory" localSheetId="9">#REF!</definedName>
    <definedName name="statutory">#REF!</definedName>
    <definedName name="Statutory_Income_Statement" localSheetId="38">#REF!</definedName>
    <definedName name="Statutory_Income_Statement" localSheetId="18">#REF!</definedName>
    <definedName name="Statutory_Income_Statement" localSheetId="12">#REF!</definedName>
    <definedName name="Statutory_Income_Statement" localSheetId="32">#REF!</definedName>
    <definedName name="Statutory_Income_Statement" localSheetId="31">#REF!</definedName>
    <definedName name="Statutory_Income_Statement" localSheetId="51">#REF!</definedName>
    <definedName name="Statutory_Income_Statement" localSheetId="54">#REF!</definedName>
    <definedName name="Statutory_Income_Statement" localSheetId="4">#REF!</definedName>
    <definedName name="Statutory_Income_Statement" localSheetId="16">#REF!</definedName>
    <definedName name="Statutory_Income_Statement" localSheetId="52">#REF!</definedName>
    <definedName name="Statutory_Income_Statement" localSheetId="7">#REF!</definedName>
    <definedName name="Statutory_Income_Statement" localSheetId="8">#REF!</definedName>
    <definedName name="Statutory_Income_Statement" localSheetId="6">#REF!</definedName>
    <definedName name="Statutory_Income_Statement" localSheetId="9">#REF!</definedName>
    <definedName name="Statutory_Income_Statement">#REF!</definedName>
    <definedName name="stop" localSheetId="38">#REF!</definedName>
    <definedName name="stop" localSheetId="18">#REF!</definedName>
    <definedName name="stop" localSheetId="12">#REF!</definedName>
    <definedName name="stop" localSheetId="32">#REF!</definedName>
    <definedName name="stop" localSheetId="31">#REF!</definedName>
    <definedName name="stop" localSheetId="51">#REF!</definedName>
    <definedName name="stop" localSheetId="54">#REF!</definedName>
    <definedName name="stop" localSheetId="4">#REF!</definedName>
    <definedName name="stop" localSheetId="16">#REF!</definedName>
    <definedName name="stop" localSheetId="52">#REF!</definedName>
    <definedName name="stop" localSheetId="7">#REF!</definedName>
    <definedName name="stop" localSheetId="8">#REF!</definedName>
    <definedName name="stop" localSheetId="6">#REF!</definedName>
    <definedName name="stop" localSheetId="9">#REF!</definedName>
    <definedName name="stop">#REF!</definedName>
    <definedName name="Sweden" localSheetId="38">[43]Sheet1!$C$20</definedName>
    <definedName name="Sweden" localSheetId="51">[43]Sheet1!$C$20</definedName>
    <definedName name="Sweden" localSheetId="54">[44]Sheet1!$C$20</definedName>
    <definedName name="Sweden" localSheetId="52">[45]Sheet1!$C$20</definedName>
    <definedName name="Sweden" localSheetId="7">[46]Sheet1!$C$20</definedName>
    <definedName name="Sweden" localSheetId="8">[46]Sheet1!$C$20</definedName>
    <definedName name="Sweden" localSheetId="6">[46]Sheet1!$C$20</definedName>
    <definedName name="Sweden">[47]Sheet1!$C$20</definedName>
    <definedName name="TASESUOM" localSheetId="38">#REF!</definedName>
    <definedName name="TASESUOM" localSheetId="18">#REF!</definedName>
    <definedName name="TASESUOM" localSheetId="12">#REF!</definedName>
    <definedName name="TASESUOM" localSheetId="32">#REF!</definedName>
    <definedName name="TASESUOM" localSheetId="31">#REF!</definedName>
    <definedName name="TASESUOM" localSheetId="51">#REF!</definedName>
    <definedName name="TASESUOM" localSheetId="54">#REF!</definedName>
    <definedName name="TASESUOM" localSheetId="4">#REF!</definedName>
    <definedName name="TASESUOM" localSheetId="16">#REF!</definedName>
    <definedName name="TASESUOM" localSheetId="52">#REF!</definedName>
    <definedName name="TASESUOM" localSheetId="7">#REF!</definedName>
    <definedName name="TASESUOM" localSheetId="8">#REF!</definedName>
    <definedName name="TASESUOM" localSheetId="6">#REF!</definedName>
    <definedName name="TASESUOM" localSheetId="9">#REF!</definedName>
    <definedName name="TASESUOM">#REF!</definedName>
    <definedName name="tfp" localSheetId="38" hidden="1">{"5 * utfall + budget",#N/A,FALSE,"T-0298";"5 * bolag",#N/A,FALSE,"T-0298";"Unibank, utfall alla",#N/A,FALSE,"T-0298";#N/A,#N/A,FALSE,"Koncernskulder";#N/A,#N/A,FALSE,"Koncernfakturering"}</definedName>
    <definedName name="tfp" localSheetId="18" hidden="1">{"5 * utfall + budget",#N/A,FALSE,"T-0298";"5 * bolag",#N/A,FALSE,"T-0298";"Unibank, utfall alla",#N/A,FALSE,"T-0298";#N/A,#N/A,FALSE,"Koncernskulder";#N/A,#N/A,FALSE,"Koncernfakturering"}</definedName>
    <definedName name="tfp" localSheetId="46" hidden="1">{"5 * utfall + budget",#N/A,FALSE,"T-0298";"5 * bolag",#N/A,FALSE,"T-0298";"Unibank, utfall alla",#N/A,FALSE,"T-0298";#N/A,#N/A,FALSE,"Koncernskulder";#N/A,#N/A,FALSE,"Koncernfakturering"}</definedName>
    <definedName name="tfp" localSheetId="47" hidden="1">{"5 * utfall + budget",#N/A,FALSE,"T-0298";"5 * bolag",#N/A,FALSE,"T-0298";"Unibank, utfall alla",#N/A,FALSE,"T-0298";#N/A,#N/A,FALSE,"Koncernskulder";#N/A,#N/A,FALSE,"Koncernfakturering"}</definedName>
    <definedName name="tfp" localSheetId="48" hidden="1">{"5 * utfall + budget",#N/A,FALSE,"T-0298";"5 * bolag",#N/A,FALSE,"T-0298";"Unibank, utfall alla",#N/A,FALSE,"T-0298";#N/A,#N/A,FALSE,"Koncernskulder";#N/A,#N/A,FALSE,"Koncernfakturering"}</definedName>
    <definedName name="tfp" localSheetId="49" hidden="1">{"5 * utfall + budget",#N/A,FALSE,"T-0298";"5 * bolag",#N/A,FALSE,"T-0298";"Unibank, utfall alla",#N/A,FALSE,"T-0298";#N/A,#N/A,FALSE,"Koncernskulder";#N/A,#N/A,FALSE,"Koncernfakturering"}</definedName>
    <definedName name="tfp" localSheetId="50" hidden="1">{"5 * utfall + budget",#N/A,FALSE,"T-0298";"5 * bolag",#N/A,FALSE,"T-0298";"Unibank, utfall alla",#N/A,FALSE,"T-0298";#N/A,#N/A,FALSE,"Koncernskulder";#N/A,#N/A,FALSE,"Koncernfakturering"}</definedName>
    <definedName name="tfp" localSheetId="12" hidden="1">{"5 * utfall + budget",#N/A,FALSE,"T-0298";"5 * bolag",#N/A,FALSE,"T-0298";"Unibank, utfall alla",#N/A,FALSE,"T-0298";#N/A,#N/A,FALSE,"Koncernskulder";#N/A,#N/A,FALSE,"Koncernfakturering"}</definedName>
    <definedName name="tfp" localSheetId="1" hidden="1">{"5 * utfall + budget",#N/A,FALSE,"T-0298";"5 * bolag",#N/A,FALSE,"T-0298";"Unibank, utfall alla",#N/A,FALSE,"T-0298";#N/A,#N/A,FALSE,"Koncernskulder";#N/A,#N/A,FALSE,"Koncernfakturering"}</definedName>
    <definedName name="tfp" localSheetId="32" hidden="1">{"5 * utfall + budget",#N/A,FALSE,"T-0298";"5 * bolag",#N/A,FALSE,"T-0298";"Unibank, utfall alla",#N/A,FALSE,"T-0298";#N/A,#N/A,FALSE,"Koncernskulder";#N/A,#N/A,FALSE,"Koncernfakturering"}</definedName>
    <definedName name="tfp" localSheetId="31" hidden="1">{"5 * utfall + budget",#N/A,FALSE,"T-0298";"5 * bolag",#N/A,FALSE,"T-0298";"Unibank, utfall alla",#N/A,FALSE,"T-0298";#N/A,#N/A,FALSE,"Koncernskulder";#N/A,#N/A,FALSE,"Koncernfakturering"}</definedName>
    <definedName name="tfp" localSheetId="51" hidden="1">{"5 * utfall + budget",#N/A,FALSE,"T-0298";"5 * bolag",#N/A,FALSE,"T-0298";"Unibank, utfall alla",#N/A,FALSE,"T-0298";#N/A,#N/A,FALSE,"Koncernskulder";#N/A,#N/A,FALSE,"Koncernfakturering"}</definedName>
    <definedName name="tfp" localSheetId="54" hidden="1">{"5 * utfall + budget",#N/A,FALSE,"T-0298";"5 * bolag",#N/A,FALSE,"T-0298";"Unibank, utfall alla",#N/A,FALSE,"T-0298";#N/A,#N/A,FALSE,"Koncernskulder";#N/A,#N/A,FALSE,"Koncernfakturering"}</definedName>
    <definedName name="tfp" localSheetId="44" hidden="1">{"5 * utfall + budget",#N/A,FALSE,"T-0298";"5 * bolag",#N/A,FALSE,"T-0298";"Unibank, utfall alla",#N/A,FALSE,"T-0298";#N/A,#N/A,FALSE,"Koncernskulder";#N/A,#N/A,FALSE,"Koncernfakturering"}</definedName>
    <definedName name="tfp" localSheetId="4" hidden="1">{"5 * utfall + budget",#N/A,FALSE,"T-0298";"5 * bolag",#N/A,FALSE,"T-0298";"Unibank, utfall alla",#N/A,FALSE,"T-0298";#N/A,#N/A,FALSE,"Koncernskulder";#N/A,#N/A,FALSE,"Koncernfakturering"}</definedName>
    <definedName name="tfp" localSheetId="16" hidden="1">{"5 * utfall + budget",#N/A,FALSE,"T-0298";"5 * bolag",#N/A,FALSE,"T-0298";"Unibank, utfall alla",#N/A,FALSE,"T-0298";#N/A,#N/A,FALSE,"Koncernskulder";#N/A,#N/A,FALSE,"Koncernfakturering"}</definedName>
    <definedName name="tfp" localSheetId="52" hidden="1">{"5 * utfall + budget",#N/A,FALSE,"T-0298";"5 * bolag",#N/A,FALSE,"T-0298";"Unibank, utfall alla",#N/A,FALSE,"T-0298";#N/A,#N/A,FALSE,"Koncernskulder";#N/A,#N/A,FALSE,"Koncernfakturering"}</definedName>
    <definedName name="tfp" localSheetId="42" hidden="1">{"5 * utfall + budget",#N/A,FALSE,"T-0298";"5 * bolag",#N/A,FALSE,"T-0298";"Unibank, utfall alla",#N/A,FALSE,"T-0298";#N/A,#N/A,FALSE,"Koncernskulder";#N/A,#N/A,FALSE,"Koncernfakturering"}</definedName>
    <definedName name="tfp" localSheetId="7" hidden="1">{"5 * utfall + budget",#N/A,FALSE,"T-0298";"5 * bolag",#N/A,FALSE,"T-0298";"Unibank, utfall alla",#N/A,FALSE,"T-0298";#N/A,#N/A,FALSE,"Koncernskulder";#N/A,#N/A,FALSE,"Koncernfakturering"}</definedName>
    <definedName name="tfp" localSheetId="8" hidden="1">{"5 * utfall + budget",#N/A,FALSE,"T-0298";"5 * bolag",#N/A,FALSE,"T-0298";"Unibank, utfall alla",#N/A,FALSE,"T-0298";#N/A,#N/A,FALSE,"Koncernskulder";#N/A,#N/A,FALSE,"Koncernfakturering"}</definedName>
    <definedName name="tfp" localSheetId="6" hidden="1">{"5 * utfall + budget",#N/A,FALSE,"T-0298";"5 * bolag",#N/A,FALSE,"T-0298";"Unibank, utfall alla",#N/A,FALSE,"T-0298";#N/A,#N/A,FALSE,"Koncernskulder";#N/A,#N/A,FALSE,"Koncernfakturering"}</definedName>
    <definedName name="tfp" localSheetId="43" hidden="1">{"5 * utfall + budget",#N/A,FALSE,"T-0298";"5 * bolag",#N/A,FALSE,"T-0298";"Unibank, utfall alla",#N/A,FALSE,"T-0298";#N/A,#N/A,FALSE,"Koncernskulder";#N/A,#N/A,FALSE,"Koncernfakturering"}</definedName>
    <definedName name="tfp" localSheetId="39" hidden="1">{"5 * utfall + budget",#N/A,FALSE,"T-0298";"5 * bolag",#N/A,FALSE,"T-0298";"Unibank, utfall alla",#N/A,FALSE,"T-0298";#N/A,#N/A,FALSE,"Koncernskulder";#N/A,#N/A,FALSE,"Koncernfakturering"}</definedName>
    <definedName name="tfp" localSheetId="9" hidden="1">{"5 * utfall + budget",#N/A,FALSE,"T-0298";"5 * bolag",#N/A,FALSE,"T-0298";"Unibank, utfall alla",#N/A,FALSE,"T-0298";#N/A,#N/A,FALSE,"Koncernskulder";#N/A,#N/A,FALSE,"Koncernfakturering"}</definedName>
    <definedName name="tfp" localSheetId="37" hidden="1">{"5 * utfall + budget",#N/A,FALSE,"T-0298";"5 * bolag",#N/A,FALSE,"T-0298";"Unibank, utfall alla",#N/A,FALSE,"T-0298";#N/A,#N/A,FALSE,"Koncernskulder";#N/A,#N/A,FALSE,"Koncernfakturering"}</definedName>
    <definedName name="tfp" localSheetId="45" hidden="1">{"5 * utfall + budget",#N/A,FALSE,"T-0298";"5 * bolag",#N/A,FALSE,"T-0298";"Unibank, utfall alla",#N/A,FALSE,"T-0298";#N/A,#N/A,FALSE,"Koncernskulder";#N/A,#N/A,FALSE,"Koncernfakturering"}</definedName>
    <definedName name="tfp" localSheetId="40" hidden="1">{"5 * utfall + budget",#N/A,FALSE,"T-0298";"5 * bolag",#N/A,FALSE,"T-0298";"Unibank, utfall alla",#N/A,FALSE,"T-0298";#N/A,#N/A,FALSE,"Koncernskulder";#N/A,#N/A,FALSE,"Koncernfakturering"}</definedName>
    <definedName name="tfp" localSheetId="41" hidden="1">{"5 * utfall + budget",#N/A,FALSE,"T-0298";"5 * bolag",#N/A,FALSE,"T-0298";"Unibank, utfall alla",#N/A,FALSE,"T-0298";#N/A,#N/A,FALSE,"Koncernskulder";#N/A,#N/A,FALSE,"Koncernfakturering"}</definedName>
    <definedName name="tfp" hidden="1">{"5 * utfall + budget",#N/A,FALSE,"T-0298";"5 * bolag",#N/A,FALSE,"T-0298";"Unibank, utfall alla",#N/A,FALSE,"T-0298";#N/A,#N/A,FALSE,"Koncernskulder";#N/A,#N/A,FALSE,"Koncernfakturering"}</definedName>
    <definedName name="TotalKol" localSheetId="38">[32]Investment_assets!$AX$1:$AY$65536</definedName>
    <definedName name="TotalKol" localSheetId="51">[32]Investment_assets!$AX$1:$AY$65536</definedName>
    <definedName name="TotalKol" localSheetId="54">[33]Investment_assets!$AX$1:$AY$65536</definedName>
    <definedName name="TotalKol" localSheetId="52">[34]Investment_assets!$AX$1:$AY$65536</definedName>
    <definedName name="TotalKol" localSheetId="7">[35]Investment_assets!$AX$1:$AY$65536</definedName>
    <definedName name="TotalKol" localSheetId="8">[35]Investment_assets!$AX$1:$AY$65536</definedName>
    <definedName name="TotalKol" localSheetId="6">[35]Investment_assets!$AX$1:$AY$65536</definedName>
    <definedName name="TotalKol">[36]Investment_assets!$AX$1:$AY$65536</definedName>
    <definedName name="treasury" localSheetId="38">#REF!</definedName>
    <definedName name="treasury" localSheetId="18">#REF!</definedName>
    <definedName name="treasury" localSheetId="12">#REF!</definedName>
    <definedName name="treasury" localSheetId="32">#REF!</definedName>
    <definedName name="treasury" localSheetId="31">#REF!</definedName>
    <definedName name="treasury" localSheetId="51">#REF!</definedName>
    <definedName name="treasury" localSheetId="54">#REF!</definedName>
    <definedName name="treasury" localSheetId="4">#REF!</definedName>
    <definedName name="treasury" localSheetId="16">#REF!</definedName>
    <definedName name="treasury" localSheetId="52">#REF!</definedName>
    <definedName name="treasury" localSheetId="7">#REF!</definedName>
    <definedName name="treasury" localSheetId="8">#REF!</definedName>
    <definedName name="treasury" localSheetId="6">#REF!</definedName>
    <definedName name="treasury" localSheetId="9">#REF!</definedName>
    <definedName name="treasury">#REF!</definedName>
    <definedName name="TreasuryKeyFig" localSheetId="38">#REF!</definedName>
    <definedName name="TreasuryKeyFig" localSheetId="18">#REF!</definedName>
    <definedName name="TreasuryKeyFig" localSheetId="12">#REF!</definedName>
    <definedName name="TreasuryKeyFig" localSheetId="32">#REF!</definedName>
    <definedName name="TreasuryKeyFig" localSheetId="31">#REF!</definedName>
    <definedName name="TreasuryKeyFig" localSheetId="51">#REF!</definedName>
    <definedName name="TreasuryKeyFig" localSheetId="54">#REF!</definedName>
    <definedName name="TreasuryKeyFig" localSheetId="4">#REF!</definedName>
    <definedName name="TreasuryKeyFig" localSheetId="16">#REF!</definedName>
    <definedName name="TreasuryKeyFig" localSheetId="52">#REF!</definedName>
    <definedName name="TreasuryKeyFig" localSheetId="7">#REF!</definedName>
    <definedName name="TreasuryKeyFig" localSheetId="8">#REF!</definedName>
    <definedName name="TreasuryKeyFig" localSheetId="6">#REF!</definedName>
    <definedName name="TreasuryKeyFig" localSheetId="9">#REF!</definedName>
    <definedName name="TreasuryKeyFig">#REF!</definedName>
    <definedName name="TreasuryOP" localSheetId="38">#REF!</definedName>
    <definedName name="TreasuryOP" localSheetId="18">#REF!</definedName>
    <definedName name="TreasuryOP" localSheetId="12">#REF!</definedName>
    <definedName name="TreasuryOP" localSheetId="32">#REF!</definedName>
    <definedName name="TreasuryOP" localSheetId="31">#REF!</definedName>
    <definedName name="TreasuryOP" localSheetId="51">#REF!</definedName>
    <definedName name="TreasuryOP" localSheetId="54">#REF!</definedName>
    <definedName name="TreasuryOP" localSheetId="4">#REF!</definedName>
    <definedName name="TreasuryOP" localSheetId="16">#REF!</definedName>
    <definedName name="TreasuryOP" localSheetId="52">#REF!</definedName>
    <definedName name="TreasuryOP" localSheetId="7">#REF!</definedName>
    <definedName name="TreasuryOP" localSheetId="8">#REF!</definedName>
    <definedName name="TreasuryOP" localSheetId="6">#REF!</definedName>
    <definedName name="TreasuryOP" localSheetId="9">#REF!</definedName>
    <definedName name="TreasuryOP">#REF!</definedName>
    <definedName name="TULOS" localSheetId="38">#REF!</definedName>
    <definedName name="TULOS" localSheetId="18">#REF!</definedName>
    <definedName name="TULOS" localSheetId="12">#REF!</definedName>
    <definedName name="TULOS" localSheetId="32">#REF!</definedName>
    <definedName name="TULOS" localSheetId="31">#REF!</definedName>
    <definedName name="TULOS" localSheetId="51">#REF!</definedName>
    <definedName name="TULOS" localSheetId="54">#REF!</definedName>
    <definedName name="TULOS" localSheetId="4">#REF!</definedName>
    <definedName name="TULOS" localSheetId="16">#REF!</definedName>
    <definedName name="TULOS" localSheetId="52">#REF!</definedName>
    <definedName name="TULOS" localSheetId="7">#REF!</definedName>
    <definedName name="TULOS" localSheetId="8">#REF!</definedName>
    <definedName name="TULOS" localSheetId="6">#REF!</definedName>
    <definedName name="TULOS" localSheetId="9">#REF!</definedName>
    <definedName name="TULOS">#REF!</definedName>
    <definedName name="type" localSheetId="38">'[88]Schedule 8010'!$R$96:$S$98</definedName>
    <definedName name="type" localSheetId="51">'[88]Schedule 8010'!$R$96:$S$98</definedName>
    <definedName name="type" localSheetId="54">'[89]Schedule 8010'!$R$96:$S$98</definedName>
    <definedName name="type" localSheetId="52">'[90]Schedule 8010'!$R$96:$S$98</definedName>
    <definedName name="type" localSheetId="7">'[91]Schedule 8010'!$R$96:$S$98</definedName>
    <definedName name="type" localSheetId="8">'[91]Schedule 8010'!$R$96:$S$98</definedName>
    <definedName name="type" localSheetId="6">'[91]Schedule 8010'!$R$96:$S$98</definedName>
    <definedName name="type">'[92]Schedule 8010'!$R$96:$S$98</definedName>
    <definedName name="UltimoLastYear" localSheetId="38">[32]HelpSheet!$C$3</definedName>
    <definedName name="UltimoLastYear" localSheetId="51">[32]HelpSheet!$C$3</definedName>
    <definedName name="UltimoLastYear" localSheetId="54">[33]HelpSheet!$C$3</definedName>
    <definedName name="UltimoLastYear" localSheetId="52">[34]HelpSheet!$C$3</definedName>
    <definedName name="UltimoLastYear" localSheetId="7">[35]HelpSheet!$C$3</definedName>
    <definedName name="UltimoLastYear" localSheetId="8">[35]HelpSheet!$C$3</definedName>
    <definedName name="UltimoLastYear" localSheetId="6">[35]HelpSheet!$C$3</definedName>
    <definedName name="UltimoLastYear">[36]HelpSheet!$C$3</definedName>
    <definedName name="Unit" localSheetId="38">[6]XXX!$C$34</definedName>
    <definedName name="Unit" localSheetId="51">[6]XXX!$C$34</definedName>
    <definedName name="Unit" localSheetId="54">[7]XXX!$C$34</definedName>
    <definedName name="Unit" localSheetId="52">[8]XXX!$C$34</definedName>
    <definedName name="Unit" localSheetId="7">[9]XXX!$C$34</definedName>
    <definedName name="Unit" localSheetId="8">[9]XXX!$C$34</definedName>
    <definedName name="Unit" localSheetId="6">[9]XXX!$C$34</definedName>
    <definedName name="Unit">[10]XXX!$C$34</definedName>
    <definedName name="ValgtDato1" localSheetId="38">[32]HelpSheet!$C$21</definedName>
    <definedName name="ValgtDato1" localSheetId="51">[32]HelpSheet!$C$21</definedName>
    <definedName name="ValgtDato1" localSheetId="54">[33]HelpSheet!$C$21</definedName>
    <definedName name="ValgtDato1" localSheetId="52">[34]HelpSheet!$C$21</definedName>
    <definedName name="ValgtDato1" localSheetId="7">[35]HelpSheet!$C$21</definedName>
    <definedName name="ValgtDato1" localSheetId="8">[35]HelpSheet!$C$21</definedName>
    <definedName name="ValgtDato1" localSheetId="6">[35]HelpSheet!$C$21</definedName>
    <definedName name="ValgtDato1">[36]HelpSheet!$C$21</definedName>
    <definedName name="ValgtDato2" localSheetId="38">[32]HelpSheet!$C$23</definedName>
    <definedName name="ValgtDato2" localSheetId="51">[32]HelpSheet!$C$23</definedName>
    <definedName name="ValgtDato2" localSheetId="54">[33]HelpSheet!$C$23</definedName>
    <definedName name="ValgtDato2" localSheetId="52">[34]HelpSheet!$C$23</definedName>
    <definedName name="ValgtDato2" localSheetId="7">[35]HelpSheet!$C$23</definedName>
    <definedName name="ValgtDato2" localSheetId="8">[35]HelpSheet!$C$23</definedName>
    <definedName name="ValgtDato2" localSheetId="6">[35]HelpSheet!$C$23</definedName>
    <definedName name="ValgtDato2">[36]HelpSheet!$C$23</definedName>
    <definedName name="ValgtDato3" localSheetId="38">[32]HelpSheet!$C$25</definedName>
    <definedName name="ValgtDato3" localSheetId="51">[32]HelpSheet!$C$25</definedName>
    <definedName name="ValgtDato3" localSheetId="54">[33]HelpSheet!$C$25</definedName>
    <definedName name="ValgtDato3" localSheetId="52">[34]HelpSheet!$C$25</definedName>
    <definedName name="ValgtDato3" localSheetId="7">[35]HelpSheet!$C$25</definedName>
    <definedName name="ValgtDato3" localSheetId="8">[35]HelpSheet!$C$25</definedName>
    <definedName name="ValgtDato3" localSheetId="6">[35]HelpSheet!$C$25</definedName>
    <definedName name="ValgtDato3">[36]HelpSheet!$C$25</definedName>
    <definedName name="ValgtDatoIndex" localSheetId="38">[32]HelpSheet!$C$19</definedName>
    <definedName name="ValgtDatoIndex" localSheetId="51">[32]HelpSheet!$C$19</definedName>
    <definedName name="ValgtDatoIndex" localSheetId="54">[33]HelpSheet!$C$19</definedName>
    <definedName name="ValgtDatoIndex" localSheetId="52">[34]HelpSheet!$C$19</definedName>
    <definedName name="ValgtDatoIndex" localSheetId="7">[35]HelpSheet!$C$19</definedName>
    <definedName name="ValgtDatoIndex" localSheetId="8">[35]HelpSheet!$C$19</definedName>
    <definedName name="ValgtDatoIndex" localSheetId="6">[35]HelpSheet!$C$19</definedName>
    <definedName name="ValgtDatoIndex">[36]HelpSheet!$C$19</definedName>
    <definedName name="Valuta" localSheetId="38">[32]Investment_assets!$A$7:$IV$7</definedName>
    <definedName name="Valuta" localSheetId="51">[32]Investment_assets!$A$7:$IV$7</definedName>
    <definedName name="Valuta" localSheetId="54">[33]Investment_assets!$A$7:$IV$7</definedName>
    <definedName name="Valuta" localSheetId="52">[34]Investment_assets!$A$7:$IV$7</definedName>
    <definedName name="Valuta" localSheetId="7">[35]Investment_assets!$A$7:$IV$7</definedName>
    <definedName name="Valuta" localSheetId="8">[35]Investment_assets!$A$7:$IV$7</definedName>
    <definedName name="Valuta" localSheetId="6">[35]Investment_assets!$A$7:$IV$7</definedName>
    <definedName name="Valuta">[36]Investment_assets!$A$7:$IV$7</definedName>
    <definedName name="valuta_kurs_ultimo" localSheetId="38">[32]Valutakurser!$A$7:$Q$10</definedName>
    <definedName name="valuta_kurs_ultimo" localSheetId="51">[32]Valutakurser!$A$7:$Q$10</definedName>
    <definedName name="valuta_kurs_ultimo" localSheetId="54">[33]Valutakurser!$A$7:$Q$10</definedName>
    <definedName name="valuta_kurs_ultimo" localSheetId="52">[34]Valutakurser!$A$7:$Q$10</definedName>
    <definedName name="valuta_kurs_ultimo" localSheetId="7">[35]Valutakurser!$A$7:$Q$10</definedName>
    <definedName name="valuta_kurs_ultimo" localSheetId="8">[35]Valutakurser!$A$7:$Q$10</definedName>
    <definedName name="valuta_kurs_ultimo" localSheetId="6">[35]Valutakurser!$A$7:$Q$10</definedName>
    <definedName name="valuta_kurs_ultimo">[36]Valutakurser!$A$7:$Q$10</definedName>
    <definedName name="ValutaFlag" localSheetId="38">[32]HelpSheet!$G$6</definedName>
    <definedName name="ValutaFlag" localSheetId="51">[32]HelpSheet!$G$6</definedName>
    <definedName name="ValutaFlag" localSheetId="54">[33]HelpSheet!$G$6</definedName>
    <definedName name="ValutaFlag" localSheetId="52">[34]HelpSheet!$G$6</definedName>
    <definedName name="ValutaFlag" localSheetId="7">[35]HelpSheet!$G$6</definedName>
    <definedName name="ValutaFlag" localSheetId="8">[35]HelpSheet!$G$6</definedName>
    <definedName name="ValutaFlag" localSheetId="6">[35]HelpSheet!$G$6</definedName>
    <definedName name="ValutaFlag">[36]HelpSheet!$G$6</definedName>
    <definedName name="ValutaValg" localSheetId="38">[32]HelpSheet!$G$3:$G$4</definedName>
    <definedName name="ValutaValg" localSheetId="51">[32]HelpSheet!$G$3:$G$4</definedName>
    <definedName name="ValutaValg" localSheetId="54">[33]HelpSheet!$G$3:$G$4</definedName>
    <definedName name="ValutaValg" localSheetId="52">[34]HelpSheet!$G$3:$G$4</definedName>
    <definedName name="ValutaValg" localSheetId="7">[35]HelpSheet!$G$3:$G$4</definedName>
    <definedName name="ValutaValg" localSheetId="8">[35]HelpSheet!$G$3:$G$4</definedName>
    <definedName name="ValutaValg" localSheetId="6">[35]HelpSheet!$G$3:$G$4</definedName>
    <definedName name="ValutaValg">[36]HelpSheet!$G$3:$G$4</definedName>
    <definedName name="Wealth" localSheetId="38">#REF!</definedName>
    <definedName name="Wealth" localSheetId="18">#REF!</definedName>
    <definedName name="Wealth" localSheetId="12">#REF!</definedName>
    <definedName name="Wealth" localSheetId="32">#REF!</definedName>
    <definedName name="Wealth" localSheetId="31">#REF!</definedName>
    <definedName name="Wealth" localSheetId="51">#REF!</definedName>
    <definedName name="Wealth" localSheetId="54">#REF!</definedName>
    <definedName name="Wealth" localSheetId="4">#REF!</definedName>
    <definedName name="Wealth" localSheetId="16">#REF!</definedName>
    <definedName name="Wealth" localSheetId="52">#REF!</definedName>
    <definedName name="Wealth" localSheetId="7">#REF!</definedName>
    <definedName name="Wealth" localSheetId="8">#REF!</definedName>
    <definedName name="Wealth" localSheetId="6">#REF!</definedName>
    <definedName name="Wealth" localSheetId="9">#REF!</definedName>
    <definedName name="Wealth">#REF!</definedName>
    <definedName name="Wealthother" localSheetId="38">#REF!</definedName>
    <definedName name="Wealthother" localSheetId="18">#REF!</definedName>
    <definedName name="Wealthother" localSheetId="12">#REF!</definedName>
    <definedName name="Wealthother" localSheetId="32">#REF!</definedName>
    <definedName name="Wealthother" localSheetId="31">#REF!</definedName>
    <definedName name="Wealthother" localSheetId="51">#REF!</definedName>
    <definedName name="Wealthother" localSheetId="54">#REF!</definedName>
    <definedName name="Wealthother" localSheetId="4">#REF!</definedName>
    <definedName name="Wealthother" localSheetId="16">#REF!</definedName>
    <definedName name="Wealthother" localSheetId="52">#REF!</definedName>
    <definedName name="Wealthother" localSheetId="7">#REF!</definedName>
    <definedName name="Wealthother" localSheetId="8">#REF!</definedName>
    <definedName name="Wealthother" localSheetId="6">#REF!</definedName>
    <definedName name="Wealthother" localSheetId="9">#REF!</definedName>
    <definedName name="Wealthother">#REF!</definedName>
    <definedName name="Vesta_life" localSheetId="38">#REF!</definedName>
    <definedName name="Vesta_life" localSheetId="18">#REF!</definedName>
    <definedName name="Vesta_life" localSheetId="12">#REF!</definedName>
    <definedName name="Vesta_life" localSheetId="32">#REF!</definedName>
    <definedName name="Vesta_life" localSheetId="31">#REF!</definedName>
    <definedName name="Vesta_life" localSheetId="51">#REF!</definedName>
    <definedName name="Vesta_life" localSheetId="54">#REF!</definedName>
    <definedName name="Vesta_life" localSheetId="4">#REF!</definedName>
    <definedName name="Vesta_life" localSheetId="16">#REF!</definedName>
    <definedName name="Vesta_life" localSheetId="52">#REF!</definedName>
    <definedName name="Vesta_life" localSheetId="7">#REF!</definedName>
    <definedName name="Vesta_life" localSheetId="8">#REF!</definedName>
    <definedName name="Vesta_life" localSheetId="6">#REF!</definedName>
    <definedName name="Vesta_life" localSheetId="9">#REF!</definedName>
    <definedName name="Vesta_life">#REF!</definedName>
    <definedName name="Wholsalebanking" localSheetId="38">#REF!</definedName>
    <definedName name="Wholsalebanking" localSheetId="18">#REF!</definedName>
    <definedName name="Wholsalebanking" localSheetId="12">#REF!</definedName>
    <definedName name="Wholsalebanking" localSheetId="32">#REF!</definedName>
    <definedName name="Wholsalebanking" localSheetId="31">#REF!</definedName>
    <definedName name="Wholsalebanking" localSheetId="51">#REF!</definedName>
    <definedName name="Wholsalebanking" localSheetId="54">#REF!</definedName>
    <definedName name="Wholsalebanking" localSheetId="4">#REF!</definedName>
    <definedName name="Wholsalebanking" localSheetId="16">#REF!</definedName>
    <definedName name="Wholsalebanking" localSheetId="52">#REF!</definedName>
    <definedName name="Wholsalebanking" localSheetId="7">#REF!</definedName>
    <definedName name="Wholsalebanking" localSheetId="8">#REF!</definedName>
    <definedName name="Wholsalebanking" localSheetId="6">#REF!</definedName>
    <definedName name="Wholsalebanking" localSheetId="9">#REF!</definedName>
    <definedName name="Wholsalebanking">#REF!</definedName>
    <definedName name="wrn.Bransch." localSheetId="38" hidden="1">{"Sammanst",#N/A,TRUE,"951231";"Sid4",#N/A,TRUE,"4.Slutlig";"Sid2",#N/A,TRUE,"2.Värden";"Sid3",#N/A,TRUE,"3.Justering";"Sid1",#N/A,TRUE,"1.Utgångsläge"}</definedName>
    <definedName name="wrn.Bransch." localSheetId="18" hidden="1">{"Sammanst",#N/A,TRUE,"951231";"Sid4",#N/A,TRUE,"4.Slutlig";"Sid2",#N/A,TRUE,"2.Värden";"Sid3",#N/A,TRUE,"3.Justering";"Sid1",#N/A,TRUE,"1.Utgångsläge"}</definedName>
    <definedName name="wrn.Bransch." localSheetId="46" hidden="1">{"Sammanst",#N/A,TRUE,"951231";"Sid4",#N/A,TRUE,"4.Slutlig";"Sid2",#N/A,TRUE,"2.Värden";"Sid3",#N/A,TRUE,"3.Justering";"Sid1",#N/A,TRUE,"1.Utgångsläge"}</definedName>
    <definedName name="wrn.Bransch." localSheetId="47" hidden="1">{"Sammanst",#N/A,TRUE,"951231";"Sid4",#N/A,TRUE,"4.Slutlig";"Sid2",#N/A,TRUE,"2.Värden";"Sid3",#N/A,TRUE,"3.Justering";"Sid1",#N/A,TRUE,"1.Utgångsläge"}</definedName>
    <definedName name="wrn.Bransch." localSheetId="48" hidden="1">{"Sammanst",#N/A,TRUE,"951231";"Sid4",#N/A,TRUE,"4.Slutlig";"Sid2",#N/A,TRUE,"2.Värden";"Sid3",#N/A,TRUE,"3.Justering";"Sid1",#N/A,TRUE,"1.Utgångsläge"}</definedName>
    <definedName name="wrn.Bransch." localSheetId="49" hidden="1">{"Sammanst",#N/A,TRUE,"951231";"Sid4",#N/A,TRUE,"4.Slutlig";"Sid2",#N/A,TRUE,"2.Värden";"Sid3",#N/A,TRUE,"3.Justering";"Sid1",#N/A,TRUE,"1.Utgångsläge"}</definedName>
    <definedName name="wrn.Bransch." localSheetId="50" hidden="1">{"Sammanst",#N/A,TRUE,"951231";"Sid4",#N/A,TRUE,"4.Slutlig";"Sid2",#N/A,TRUE,"2.Värden";"Sid3",#N/A,TRUE,"3.Justering";"Sid1",#N/A,TRUE,"1.Utgångsläge"}</definedName>
    <definedName name="wrn.Bransch." localSheetId="12" hidden="1">{"Sammanst",#N/A,TRUE,"951231";"Sid4",#N/A,TRUE,"4.Slutlig";"Sid2",#N/A,TRUE,"2.Värden";"Sid3",#N/A,TRUE,"3.Justering";"Sid1",#N/A,TRUE,"1.Utgångsläge"}</definedName>
    <definedName name="wrn.Bransch." localSheetId="1" hidden="1">{"Sammanst",#N/A,TRUE,"951231";"Sid4",#N/A,TRUE,"4.Slutlig";"Sid2",#N/A,TRUE,"2.Värden";"Sid3",#N/A,TRUE,"3.Justering";"Sid1",#N/A,TRUE,"1.Utgångsläge"}</definedName>
    <definedName name="wrn.Bransch." localSheetId="32" hidden="1">{"Sammanst",#N/A,TRUE,"951231";"Sid4",#N/A,TRUE,"4.Slutlig";"Sid2",#N/A,TRUE,"2.Värden";"Sid3",#N/A,TRUE,"3.Justering";"Sid1",#N/A,TRUE,"1.Utgångsläge"}</definedName>
    <definedName name="wrn.Bransch." localSheetId="31" hidden="1">{"Sammanst",#N/A,TRUE,"951231";"Sid4",#N/A,TRUE,"4.Slutlig";"Sid2",#N/A,TRUE,"2.Värden";"Sid3",#N/A,TRUE,"3.Justering";"Sid1",#N/A,TRUE,"1.Utgångsläge"}</definedName>
    <definedName name="wrn.Bransch." localSheetId="51" hidden="1">{"Sammanst",#N/A,TRUE,"951231";"Sid4",#N/A,TRUE,"4.Slutlig";"Sid2",#N/A,TRUE,"2.Värden";"Sid3",#N/A,TRUE,"3.Justering";"Sid1",#N/A,TRUE,"1.Utgångsläge"}</definedName>
    <definedName name="wrn.Bransch." localSheetId="54" hidden="1">{"Sammanst",#N/A,TRUE,"951231";"Sid4",#N/A,TRUE,"4.Slutlig";"Sid2",#N/A,TRUE,"2.Värden";"Sid3",#N/A,TRUE,"3.Justering";"Sid1",#N/A,TRUE,"1.Utgångsläge"}</definedName>
    <definedName name="wrn.Bransch." localSheetId="44" hidden="1">{"Sammanst",#N/A,TRUE,"951231";"Sid4",#N/A,TRUE,"4.Slutlig";"Sid2",#N/A,TRUE,"2.Värden";"Sid3",#N/A,TRUE,"3.Justering";"Sid1",#N/A,TRUE,"1.Utgångsläge"}</definedName>
    <definedName name="wrn.Bransch." localSheetId="4" hidden="1">{"Sammanst",#N/A,TRUE,"951231";"Sid4",#N/A,TRUE,"4.Slutlig";"Sid2",#N/A,TRUE,"2.Värden";"Sid3",#N/A,TRUE,"3.Justering";"Sid1",#N/A,TRUE,"1.Utgångsläge"}</definedName>
    <definedName name="wrn.Bransch." localSheetId="16" hidden="1">{"Sammanst",#N/A,TRUE,"951231";"Sid4",#N/A,TRUE,"4.Slutlig";"Sid2",#N/A,TRUE,"2.Värden";"Sid3",#N/A,TRUE,"3.Justering";"Sid1",#N/A,TRUE,"1.Utgångsläge"}</definedName>
    <definedName name="wrn.Bransch." localSheetId="52" hidden="1">{"Sammanst",#N/A,TRUE,"951231";"Sid4",#N/A,TRUE,"4.Slutlig";"Sid2",#N/A,TRUE,"2.Värden";"Sid3",#N/A,TRUE,"3.Justering";"Sid1",#N/A,TRUE,"1.Utgångsläge"}</definedName>
    <definedName name="wrn.Bransch." localSheetId="42" hidden="1">{"Sammanst",#N/A,TRUE,"951231";"Sid4",#N/A,TRUE,"4.Slutlig";"Sid2",#N/A,TRUE,"2.Värden";"Sid3",#N/A,TRUE,"3.Justering";"Sid1",#N/A,TRUE,"1.Utgångsläge"}</definedName>
    <definedName name="wrn.Bransch." localSheetId="7" hidden="1">{"Sammanst",#N/A,TRUE,"951231";"Sid4",#N/A,TRUE,"4.Slutlig";"Sid2",#N/A,TRUE,"2.Värden";"Sid3",#N/A,TRUE,"3.Justering";"Sid1",#N/A,TRUE,"1.Utgångsläge"}</definedName>
    <definedName name="wrn.Bransch." localSheetId="8" hidden="1">{"Sammanst",#N/A,TRUE,"951231";"Sid4",#N/A,TRUE,"4.Slutlig";"Sid2",#N/A,TRUE,"2.Värden";"Sid3",#N/A,TRUE,"3.Justering";"Sid1",#N/A,TRUE,"1.Utgångsläge"}</definedName>
    <definedName name="wrn.Bransch." localSheetId="6" hidden="1">{"Sammanst",#N/A,TRUE,"951231";"Sid4",#N/A,TRUE,"4.Slutlig";"Sid2",#N/A,TRUE,"2.Värden";"Sid3",#N/A,TRUE,"3.Justering";"Sid1",#N/A,TRUE,"1.Utgångsläge"}</definedName>
    <definedName name="wrn.Bransch." localSheetId="43" hidden="1">{"Sammanst",#N/A,TRUE,"951231";"Sid4",#N/A,TRUE,"4.Slutlig";"Sid2",#N/A,TRUE,"2.Värden";"Sid3",#N/A,TRUE,"3.Justering";"Sid1",#N/A,TRUE,"1.Utgångsläge"}</definedName>
    <definedName name="wrn.Bransch." localSheetId="39" hidden="1">{"Sammanst",#N/A,TRUE,"951231";"Sid4",#N/A,TRUE,"4.Slutlig";"Sid2",#N/A,TRUE,"2.Värden";"Sid3",#N/A,TRUE,"3.Justering";"Sid1",#N/A,TRUE,"1.Utgångsläge"}</definedName>
    <definedName name="wrn.Bransch." localSheetId="9" hidden="1">{"Sammanst",#N/A,TRUE,"951231";"Sid4",#N/A,TRUE,"4.Slutlig";"Sid2",#N/A,TRUE,"2.Värden";"Sid3",#N/A,TRUE,"3.Justering";"Sid1",#N/A,TRUE,"1.Utgångsläge"}</definedName>
    <definedName name="wrn.Bransch." localSheetId="37" hidden="1">{"Sammanst",#N/A,TRUE,"951231";"Sid4",#N/A,TRUE,"4.Slutlig";"Sid2",#N/A,TRUE,"2.Värden";"Sid3",#N/A,TRUE,"3.Justering";"Sid1",#N/A,TRUE,"1.Utgångsläge"}</definedName>
    <definedName name="wrn.Bransch." localSheetId="45" hidden="1">{"Sammanst",#N/A,TRUE,"951231";"Sid4",#N/A,TRUE,"4.Slutlig";"Sid2",#N/A,TRUE,"2.Värden";"Sid3",#N/A,TRUE,"3.Justering";"Sid1",#N/A,TRUE,"1.Utgångsläge"}</definedName>
    <definedName name="wrn.Bransch." localSheetId="40" hidden="1">{"Sammanst",#N/A,TRUE,"951231";"Sid4",#N/A,TRUE,"4.Slutlig";"Sid2",#N/A,TRUE,"2.Värden";"Sid3",#N/A,TRUE,"3.Justering";"Sid1",#N/A,TRUE,"1.Utgångsläge"}</definedName>
    <definedName name="wrn.Bransch." localSheetId="41" hidden="1">{"Sammanst",#N/A,TRUE,"951231";"Sid4",#N/A,TRUE,"4.Slutlig";"Sid2",#N/A,TRUE,"2.Värden";"Sid3",#N/A,TRUE,"3.Justering";"Sid1",#N/A,TRUE,"1.Utgångsläge"}</definedName>
    <definedName name="wrn.Bransch." hidden="1">{"Sammanst",#N/A,TRUE,"951231";"Sid4",#N/A,TRUE,"4.Slutlig";"Sid2",#N/A,TRUE,"2.Värden";"Sid3",#N/A,TRUE,"3.Justering";"Sid1",#N/A,TRUE,"1.Utgångsläge"}</definedName>
    <definedName name="wrn.Månadsrapport._.T." localSheetId="38" hidden="1">{"5 * utfall + budget",#N/A,FALSE,"T-0298";"5 * bolag",#N/A,FALSE,"T-0298";"Unibank, utfall alla",#N/A,FALSE,"T-0298";#N/A,#N/A,FALSE,"Koncernskulder";#N/A,#N/A,FALSE,"Koncernfakturering"}</definedName>
    <definedName name="wrn.Månadsrapport._.T." localSheetId="18" hidden="1">{"5 * utfall + budget",#N/A,FALSE,"T-0298";"5 * bolag",#N/A,FALSE,"T-0298";"Unibank, utfall alla",#N/A,FALSE,"T-0298";#N/A,#N/A,FALSE,"Koncernskulder";#N/A,#N/A,FALSE,"Koncernfakturering"}</definedName>
    <definedName name="wrn.Månadsrapport._.T." localSheetId="46" hidden="1">{"5 * utfall + budget",#N/A,FALSE,"T-0298";"5 * bolag",#N/A,FALSE,"T-0298";"Unibank, utfall alla",#N/A,FALSE,"T-0298";#N/A,#N/A,FALSE,"Koncernskulder";#N/A,#N/A,FALSE,"Koncernfakturering"}</definedName>
    <definedName name="wrn.Månadsrapport._.T." localSheetId="47" hidden="1">{"5 * utfall + budget",#N/A,FALSE,"T-0298";"5 * bolag",#N/A,FALSE,"T-0298";"Unibank, utfall alla",#N/A,FALSE,"T-0298";#N/A,#N/A,FALSE,"Koncernskulder";#N/A,#N/A,FALSE,"Koncernfakturering"}</definedName>
    <definedName name="wrn.Månadsrapport._.T." localSheetId="48" hidden="1">{"5 * utfall + budget",#N/A,FALSE,"T-0298";"5 * bolag",#N/A,FALSE,"T-0298";"Unibank, utfall alla",#N/A,FALSE,"T-0298";#N/A,#N/A,FALSE,"Koncernskulder";#N/A,#N/A,FALSE,"Koncernfakturering"}</definedName>
    <definedName name="wrn.Månadsrapport._.T." localSheetId="49" hidden="1">{"5 * utfall + budget",#N/A,FALSE,"T-0298";"5 * bolag",#N/A,FALSE,"T-0298";"Unibank, utfall alla",#N/A,FALSE,"T-0298";#N/A,#N/A,FALSE,"Koncernskulder";#N/A,#N/A,FALSE,"Koncernfakturering"}</definedName>
    <definedName name="wrn.Månadsrapport._.T." localSheetId="50" hidden="1">{"5 * utfall + budget",#N/A,FALSE,"T-0298";"5 * bolag",#N/A,FALSE,"T-0298";"Unibank, utfall alla",#N/A,FALSE,"T-0298";#N/A,#N/A,FALSE,"Koncernskulder";#N/A,#N/A,FALSE,"Koncernfakturering"}</definedName>
    <definedName name="wrn.Månadsrapport._.T." localSheetId="12" hidden="1">{"5 * utfall + budget",#N/A,FALSE,"T-0298";"5 * bolag",#N/A,FALSE,"T-0298";"Unibank, utfall alla",#N/A,FALSE,"T-0298";#N/A,#N/A,FALSE,"Koncernskulder";#N/A,#N/A,FALSE,"Koncernfakturering"}</definedName>
    <definedName name="wrn.Månadsrapport._.T." localSheetId="1" hidden="1">{"5 * utfall + budget",#N/A,FALSE,"T-0298";"5 * bolag",#N/A,FALSE,"T-0298";"Unibank, utfall alla",#N/A,FALSE,"T-0298";#N/A,#N/A,FALSE,"Koncernskulder";#N/A,#N/A,FALSE,"Koncernfakturering"}</definedName>
    <definedName name="wrn.Månadsrapport._.T." localSheetId="32" hidden="1">{"5 * utfall + budget",#N/A,FALSE,"T-0298";"5 * bolag",#N/A,FALSE,"T-0298";"Unibank, utfall alla",#N/A,FALSE,"T-0298";#N/A,#N/A,FALSE,"Koncernskulder";#N/A,#N/A,FALSE,"Koncernfakturering"}</definedName>
    <definedName name="wrn.Månadsrapport._.T." localSheetId="31" hidden="1">{"5 * utfall + budget",#N/A,FALSE,"T-0298";"5 * bolag",#N/A,FALSE,"T-0298";"Unibank, utfall alla",#N/A,FALSE,"T-0298";#N/A,#N/A,FALSE,"Koncernskulder";#N/A,#N/A,FALSE,"Koncernfakturering"}</definedName>
    <definedName name="wrn.Månadsrapport._.T." localSheetId="51" hidden="1">{"5 * utfall + budget",#N/A,FALSE,"T-0298";"5 * bolag",#N/A,FALSE,"T-0298";"Unibank, utfall alla",#N/A,FALSE,"T-0298";#N/A,#N/A,FALSE,"Koncernskulder";#N/A,#N/A,FALSE,"Koncernfakturering"}</definedName>
    <definedName name="wrn.Månadsrapport._.T." localSheetId="54" hidden="1">{"5 * utfall + budget",#N/A,FALSE,"T-0298";"5 * bolag",#N/A,FALSE,"T-0298";"Unibank, utfall alla",#N/A,FALSE,"T-0298";#N/A,#N/A,FALSE,"Koncernskulder";#N/A,#N/A,FALSE,"Koncernfakturering"}</definedName>
    <definedName name="wrn.Månadsrapport._.T." localSheetId="44" hidden="1">{"5 * utfall + budget",#N/A,FALSE,"T-0298";"5 * bolag",#N/A,FALSE,"T-0298";"Unibank, utfall alla",#N/A,FALSE,"T-0298";#N/A,#N/A,FALSE,"Koncernskulder";#N/A,#N/A,FALSE,"Koncernfakturering"}</definedName>
    <definedName name="wrn.Månadsrapport._.T." localSheetId="4" hidden="1">{"5 * utfall + budget",#N/A,FALSE,"T-0298";"5 * bolag",#N/A,FALSE,"T-0298";"Unibank, utfall alla",#N/A,FALSE,"T-0298";#N/A,#N/A,FALSE,"Koncernskulder";#N/A,#N/A,FALSE,"Koncernfakturering"}</definedName>
    <definedName name="wrn.Månadsrapport._.T." localSheetId="16" hidden="1">{"5 * utfall + budget",#N/A,FALSE,"T-0298";"5 * bolag",#N/A,FALSE,"T-0298";"Unibank, utfall alla",#N/A,FALSE,"T-0298";#N/A,#N/A,FALSE,"Koncernskulder";#N/A,#N/A,FALSE,"Koncernfakturering"}</definedName>
    <definedName name="wrn.Månadsrapport._.T." localSheetId="52" hidden="1">{"5 * utfall + budget",#N/A,FALSE,"T-0298";"5 * bolag",#N/A,FALSE,"T-0298";"Unibank, utfall alla",#N/A,FALSE,"T-0298";#N/A,#N/A,FALSE,"Koncernskulder";#N/A,#N/A,FALSE,"Koncernfakturering"}</definedName>
    <definedName name="wrn.Månadsrapport._.T." localSheetId="42" hidden="1">{"5 * utfall + budget",#N/A,FALSE,"T-0298";"5 * bolag",#N/A,FALSE,"T-0298";"Unibank, utfall alla",#N/A,FALSE,"T-0298";#N/A,#N/A,FALSE,"Koncernskulder";#N/A,#N/A,FALSE,"Koncernfakturering"}</definedName>
    <definedName name="wrn.Månadsrapport._.T." localSheetId="7" hidden="1">{"5 * utfall + budget",#N/A,FALSE,"T-0298";"5 * bolag",#N/A,FALSE,"T-0298";"Unibank, utfall alla",#N/A,FALSE,"T-0298";#N/A,#N/A,FALSE,"Koncernskulder";#N/A,#N/A,FALSE,"Koncernfakturering"}</definedName>
    <definedName name="wrn.Månadsrapport._.T." localSheetId="8" hidden="1">{"5 * utfall + budget",#N/A,FALSE,"T-0298";"5 * bolag",#N/A,FALSE,"T-0298";"Unibank, utfall alla",#N/A,FALSE,"T-0298";#N/A,#N/A,FALSE,"Koncernskulder";#N/A,#N/A,FALSE,"Koncernfakturering"}</definedName>
    <definedName name="wrn.Månadsrapport._.T." localSheetId="6" hidden="1">{"5 * utfall + budget",#N/A,FALSE,"T-0298";"5 * bolag",#N/A,FALSE,"T-0298";"Unibank, utfall alla",#N/A,FALSE,"T-0298";#N/A,#N/A,FALSE,"Koncernskulder";#N/A,#N/A,FALSE,"Koncernfakturering"}</definedName>
    <definedName name="wrn.Månadsrapport._.T." localSheetId="43" hidden="1">{"5 * utfall + budget",#N/A,FALSE,"T-0298";"5 * bolag",#N/A,FALSE,"T-0298";"Unibank, utfall alla",#N/A,FALSE,"T-0298";#N/A,#N/A,FALSE,"Koncernskulder";#N/A,#N/A,FALSE,"Koncernfakturering"}</definedName>
    <definedName name="wrn.Månadsrapport._.T." localSheetId="39" hidden="1">{"5 * utfall + budget",#N/A,FALSE,"T-0298";"5 * bolag",#N/A,FALSE,"T-0298";"Unibank, utfall alla",#N/A,FALSE,"T-0298";#N/A,#N/A,FALSE,"Koncernskulder";#N/A,#N/A,FALSE,"Koncernfakturering"}</definedName>
    <definedName name="wrn.Månadsrapport._.T." localSheetId="9" hidden="1">{"5 * utfall + budget",#N/A,FALSE,"T-0298";"5 * bolag",#N/A,FALSE,"T-0298";"Unibank, utfall alla",#N/A,FALSE,"T-0298";#N/A,#N/A,FALSE,"Koncernskulder";#N/A,#N/A,FALSE,"Koncernfakturering"}</definedName>
    <definedName name="wrn.Månadsrapport._.T." localSheetId="37" hidden="1">{"5 * utfall + budget",#N/A,FALSE,"T-0298";"5 * bolag",#N/A,FALSE,"T-0298";"Unibank, utfall alla",#N/A,FALSE,"T-0298";#N/A,#N/A,FALSE,"Koncernskulder";#N/A,#N/A,FALSE,"Koncernfakturering"}</definedName>
    <definedName name="wrn.Månadsrapport._.T." localSheetId="45" hidden="1">{"5 * utfall + budget",#N/A,FALSE,"T-0298";"5 * bolag",#N/A,FALSE,"T-0298";"Unibank, utfall alla",#N/A,FALSE,"T-0298";#N/A,#N/A,FALSE,"Koncernskulder";#N/A,#N/A,FALSE,"Koncernfakturering"}</definedName>
    <definedName name="wrn.Månadsrapport._.T." localSheetId="40" hidden="1">{"5 * utfall + budget",#N/A,FALSE,"T-0298";"5 * bolag",#N/A,FALSE,"T-0298";"Unibank, utfall alla",#N/A,FALSE,"T-0298";#N/A,#N/A,FALSE,"Koncernskulder";#N/A,#N/A,FALSE,"Koncernfakturering"}</definedName>
    <definedName name="wrn.Månadsrapport._.T." localSheetId="41" hidden="1">{"5 * utfall + budget",#N/A,FALSE,"T-0298";"5 * bolag",#N/A,FALSE,"T-0298";"Unibank, utfall alla",#N/A,FALSE,"T-0298";#N/A,#N/A,FALSE,"Koncernskulder";#N/A,#N/A,FALSE,"Koncernfakturering"}</definedName>
    <definedName name="wrn.Månadsrapport._.T." hidden="1">{"5 * utfall + budget",#N/A,FALSE,"T-0298";"5 * bolag",#N/A,FALSE,"T-0298";"Unibank, utfall alla",#N/A,FALSE,"T-0298";#N/A,#N/A,FALSE,"Koncernskulder";#N/A,#N/A,FALSE,"Koncernfakturering"}</definedName>
    <definedName name="wrn.udskriv." localSheetId="38" hidden="1">{#N/A,#N/A,TRUE,"Forside";#N/A,#N/A,TRUE,"Contents";#N/A,#N/A,TRUE,"Opera. income stat.";#N/A,#N/A,TRUE,"Business area ";#N/A,#N/A,TRUE,"Statutory income statem."}</definedName>
    <definedName name="wrn.udskriv." localSheetId="18" hidden="1">{#N/A,#N/A,TRUE,"Forside";#N/A,#N/A,TRUE,"Contents";#N/A,#N/A,TRUE,"Opera. income stat.";#N/A,#N/A,TRUE,"Business area ";#N/A,#N/A,TRUE,"Statutory income statem."}</definedName>
    <definedName name="wrn.udskriv." localSheetId="46" hidden="1">{#N/A,#N/A,TRUE,"Forside";#N/A,#N/A,TRUE,"Contents";#N/A,#N/A,TRUE,"Opera. income stat.";#N/A,#N/A,TRUE,"Business area ";#N/A,#N/A,TRUE,"Statutory income statem."}</definedName>
    <definedName name="wrn.udskriv." localSheetId="47" hidden="1">{#N/A,#N/A,TRUE,"Forside";#N/A,#N/A,TRUE,"Contents";#N/A,#N/A,TRUE,"Opera. income stat.";#N/A,#N/A,TRUE,"Business area ";#N/A,#N/A,TRUE,"Statutory income statem."}</definedName>
    <definedName name="wrn.udskriv." localSheetId="48" hidden="1">{#N/A,#N/A,TRUE,"Forside";#N/A,#N/A,TRUE,"Contents";#N/A,#N/A,TRUE,"Opera. income stat.";#N/A,#N/A,TRUE,"Business area ";#N/A,#N/A,TRUE,"Statutory income statem."}</definedName>
    <definedName name="wrn.udskriv." localSheetId="49" hidden="1">{#N/A,#N/A,TRUE,"Forside";#N/A,#N/A,TRUE,"Contents";#N/A,#N/A,TRUE,"Opera. income stat.";#N/A,#N/A,TRUE,"Business area ";#N/A,#N/A,TRUE,"Statutory income statem."}</definedName>
    <definedName name="wrn.udskriv." localSheetId="50" hidden="1">{#N/A,#N/A,TRUE,"Forside";#N/A,#N/A,TRUE,"Contents";#N/A,#N/A,TRUE,"Opera. income stat.";#N/A,#N/A,TRUE,"Business area ";#N/A,#N/A,TRUE,"Statutory income statem."}</definedName>
    <definedName name="wrn.udskriv." localSheetId="12" hidden="1">{#N/A,#N/A,TRUE,"Forside";#N/A,#N/A,TRUE,"Contents";#N/A,#N/A,TRUE,"Opera. income stat.";#N/A,#N/A,TRUE,"Business area ";#N/A,#N/A,TRUE,"Statutory income statem."}</definedName>
    <definedName name="wrn.udskriv." localSheetId="1" hidden="1">{#N/A,#N/A,TRUE,"Forside";#N/A,#N/A,TRUE,"Contents";#N/A,#N/A,TRUE,"Opera. income stat.";#N/A,#N/A,TRUE,"Business area ";#N/A,#N/A,TRUE,"Statutory income statem."}</definedName>
    <definedName name="wrn.udskriv." localSheetId="32" hidden="1">{#N/A,#N/A,TRUE,"Forside";#N/A,#N/A,TRUE,"Contents";#N/A,#N/A,TRUE,"Opera. income stat.";#N/A,#N/A,TRUE,"Business area ";#N/A,#N/A,TRUE,"Statutory income statem."}</definedName>
    <definedName name="wrn.udskriv." localSheetId="31" hidden="1">{#N/A,#N/A,TRUE,"Forside";#N/A,#N/A,TRUE,"Contents";#N/A,#N/A,TRUE,"Opera. income stat.";#N/A,#N/A,TRUE,"Business area ";#N/A,#N/A,TRUE,"Statutory income statem."}</definedName>
    <definedName name="wrn.udskriv." localSheetId="51" hidden="1">{#N/A,#N/A,TRUE,"Forside";#N/A,#N/A,TRUE,"Contents";#N/A,#N/A,TRUE,"Opera. income stat.";#N/A,#N/A,TRUE,"Business area ";#N/A,#N/A,TRUE,"Statutory income statem."}</definedName>
    <definedName name="wrn.udskriv." localSheetId="54" hidden="1">{#N/A,#N/A,TRUE,"Forside";#N/A,#N/A,TRUE,"Contents";#N/A,#N/A,TRUE,"Opera. income stat.";#N/A,#N/A,TRUE,"Business area ";#N/A,#N/A,TRUE,"Statutory income statem."}</definedName>
    <definedName name="wrn.udskriv." localSheetId="44" hidden="1">{#N/A,#N/A,TRUE,"Forside";#N/A,#N/A,TRUE,"Contents";#N/A,#N/A,TRUE,"Opera. income stat.";#N/A,#N/A,TRUE,"Business area ";#N/A,#N/A,TRUE,"Statutory income statem."}</definedName>
    <definedName name="wrn.udskriv." localSheetId="4" hidden="1">{#N/A,#N/A,TRUE,"Forside";#N/A,#N/A,TRUE,"Contents";#N/A,#N/A,TRUE,"Opera. income stat.";#N/A,#N/A,TRUE,"Business area ";#N/A,#N/A,TRUE,"Statutory income statem."}</definedName>
    <definedName name="wrn.udskriv." localSheetId="16" hidden="1">{#N/A,#N/A,TRUE,"Forside";#N/A,#N/A,TRUE,"Contents";#N/A,#N/A,TRUE,"Opera. income stat.";#N/A,#N/A,TRUE,"Business area ";#N/A,#N/A,TRUE,"Statutory income statem."}</definedName>
    <definedName name="wrn.udskriv." localSheetId="52" hidden="1">{#N/A,#N/A,TRUE,"Forside";#N/A,#N/A,TRUE,"Contents";#N/A,#N/A,TRUE,"Opera. income stat.";#N/A,#N/A,TRUE,"Business area ";#N/A,#N/A,TRUE,"Statutory income statem."}</definedName>
    <definedName name="wrn.udskriv." localSheetId="42" hidden="1">{#N/A,#N/A,TRUE,"Forside";#N/A,#N/A,TRUE,"Contents";#N/A,#N/A,TRUE,"Opera. income stat.";#N/A,#N/A,TRUE,"Business area ";#N/A,#N/A,TRUE,"Statutory income statem."}</definedName>
    <definedName name="wrn.udskriv." localSheetId="7" hidden="1">{#N/A,#N/A,TRUE,"Forside";#N/A,#N/A,TRUE,"Contents";#N/A,#N/A,TRUE,"Opera. income stat.";#N/A,#N/A,TRUE,"Business area ";#N/A,#N/A,TRUE,"Statutory income statem."}</definedName>
    <definedName name="wrn.udskriv." localSheetId="8" hidden="1">{#N/A,#N/A,TRUE,"Forside";#N/A,#N/A,TRUE,"Contents";#N/A,#N/A,TRUE,"Opera. income stat.";#N/A,#N/A,TRUE,"Business area ";#N/A,#N/A,TRUE,"Statutory income statem."}</definedName>
    <definedName name="wrn.udskriv." localSheetId="6" hidden="1">{#N/A,#N/A,TRUE,"Forside";#N/A,#N/A,TRUE,"Contents";#N/A,#N/A,TRUE,"Opera. income stat.";#N/A,#N/A,TRUE,"Business area ";#N/A,#N/A,TRUE,"Statutory income statem."}</definedName>
    <definedName name="wrn.udskriv." localSheetId="43" hidden="1">{#N/A,#N/A,TRUE,"Forside";#N/A,#N/A,TRUE,"Contents";#N/A,#N/A,TRUE,"Opera. income stat.";#N/A,#N/A,TRUE,"Business area ";#N/A,#N/A,TRUE,"Statutory income statem."}</definedName>
    <definedName name="wrn.udskriv." localSheetId="39" hidden="1">{#N/A,#N/A,TRUE,"Forside";#N/A,#N/A,TRUE,"Contents";#N/A,#N/A,TRUE,"Opera. income stat.";#N/A,#N/A,TRUE,"Business area ";#N/A,#N/A,TRUE,"Statutory income statem."}</definedName>
    <definedName name="wrn.udskriv." localSheetId="9" hidden="1">{#N/A,#N/A,TRUE,"Forside";#N/A,#N/A,TRUE,"Contents";#N/A,#N/A,TRUE,"Opera. income stat.";#N/A,#N/A,TRUE,"Business area ";#N/A,#N/A,TRUE,"Statutory income statem."}</definedName>
    <definedName name="wrn.udskriv." localSheetId="37" hidden="1">{#N/A,#N/A,TRUE,"Forside";#N/A,#N/A,TRUE,"Contents";#N/A,#N/A,TRUE,"Opera. income stat.";#N/A,#N/A,TRUE,"Business area ";#N/A,#N/A,TRUE,"Statutory income statem."}</definedName>
    <definedName name="wrn.udskriv." localSheetId="45" hidden="1">{#N/A,#N/A,TRUE,"Forside";#N/A,#N/A,TRUE,"Contents";#N/A,#N/A,TRUE,"Opera. income stat.";#N/A,#N/A,TRUE,"Business area ";#N/A,#N/A,TRUE,"Statutory income statem."}</definedName>
    <definedName name="wrn.udskriv." localSheetId="40" hidden="1">{#N/A,#N/A,TRUE,"Forside";#N/A,#N/A,TRUE,"Contents";#N/A,#N/A,TRUE,"Opera. income stat.";#N/A,#N/A,TRUE,"Business area ";#N/A,#N/A,TRUE,"Statutory income statem."}</definedName>
    <definedName name="wrn.udskriv." localSheetId="41" hidden="1">{#N/A,#N/A,TRUE,"Forside";#N/A,#N/A,TRUE,"Contents";#N/A,#N/A,TRUE,"Opera. income stat.";#N/A,#N/A,TRUE,"Business area ";#N/A,#N/A,TRUE,"Statutory income statem."}</definedName>
    <definedName name="wrn.udskriv." hidden="1">{#N/A,#N/A,TRUE,"Forside";#N/A,#N/A,TRUE,"Contents";#N/A,#N/A,TRUE,"Opera. income stat.";#N/A,#N/A,TRUE,"Business area ";#N/A,#N/A,TRUE,"Statutory income statem."}</definedName>
    <definedName name="wsCompanyCode" localSheetId="38">[98]Content!$I$5</definedName>
    <definedName name="wsCompanyCode" localSheetId="51">[98]Content!$I$5</definedName>
    <definedName name="wsCompanyCode" localSheetId="54">[99]Content!$I$5</definedName>
    <definedName name="wsCompanyCode" localSheetId="52">[100]Content!$I$5</definedName>
    <definedName name="wsCompanyCode" localSheetId="7">[101]Content!$I$5</definedName>
    <definedName name="wsCompanyCode" localSheetId="8">[101]Content!$I$5</definedName>
    <definedName name="wsCompanyCode" localSheetId="6">[101]Content!$I$5</definedName>
    <definedName name="wsCompanyCode">[102]Content!$I$5</definedName>
    <definedName name="wsCompilDate" localSheetId="38">[98]Content!$K$6</definedName>
    <definedName name="wsCompilDate" localSheetId="51">[98]Content!$K$6</definedName>
    <definedName name="wsCompilDate" localSheetId="54">[99]Content!$K$6</definedName>
    <definedName name="wsCompilDate" localSheetId="52">[100]Content!$K$6</definedName>
    <definedName name="wsCompilDate" localSheetId="7">[101]Content!$K$6</definedName>
    <definedName name="wsCompilDate" localSheetId="8">[101]Content!$K$6</definedName>
    <definedName name="wsCompilDate" localSheetId="6">[101]Content!$K$6</definedName>
    <definedName name="wsCompilDate">[102]Content!$K$6</definedName>
    <definedName name="wsCompiler" localSheetId="38">[98]Content!$I$6</definedName>
    <definedName name="wsCompiler" localSheetId="51">[98]Content!$I$6</definedName>
    <definedName name="wsCompiler" localSheetId="54">[99]Content!$I$6</definedName>
    <definedName name="wsCompiler" localSheetId="52">[100]Content!$I$6</definedName>
    <definedName name="wsCompiler" localSheetId="7">[101]Content!$I$6</definedName>
    <definedName name="wsCompiler" localSheetId="8">[101]Content!$I$6</definedName>
    <definedName name="wsCompiler" localSheetId="6">[101]Content!$I$6</definedName>
    <definedName name="wsCompiler">[102]Content!$I$6</definedName>
    <definedName name="wsCurrency" localSheetId="38">[98]Content!$D$6</definedName>
    <definedName name="wsCurrency" localSheetId="51">[98]Content!$D$6</definedName>
    <definedName name="wsCurrency" localSheetId="54">[99]Content!$D$6</definedName>
    <definedName name="wsCurrency" localSheetId="52">[100]Content!$D$6</definedName>
    <definedName name="wsCurrency" localSheetId="7">[101]Content!$D$6</definedName>
    <definedName name="wsCurrency" localSheetId="8">[101]Content!$D$6</definedName>
    <definedName name="wsCurrency" localSheetId="6">[101]Content!$D$6</definedName>
    <definedName name="wsCurrency">[102]Content!$D$6</definedName>
    <definedName name="wsFilename" localSheetId="38">[98]_Settings!#REF!</definedName>
    <definedName name="wsFilename" localSheetId="32">[103]_Settings!#REF!</definedName>
    <definedName name="wsFilename" localSheetId="31">[103]_Settings!#REF!</definedName>
    <definedName name="wsFilename" localSheetId="51">[98]_Settings!#REF!</definedName>
    <definedName name="wsFilename" localSheetId="54">[99]_Settings!#REF!</definedName>
    <definedName name="wsFilename" localSheetId="4">[98]_Settings!#REF!</definedName>
    <definedName name="wsFilename" localSheetId="52">[100]_Settings!#REF!</definedName>
    <definedName name="wsFilename" localSheetId="7">[101]_Settings!#REF!</definedName>
    <definedName name="wsFilename" localSheetId="8">[101]_Settings!#REF!</definedName>
    <definedName name="wsFilename" localSheetId="6">[101]_Settings!#REF!</definedName>
    <definedName name="wsFilename">[102]_Settings!#REF!</definedName>
    <definedName name="wsRepEntity" localSheetId="38">[98]Content!$D$5</definedName>
    <definedName name="wsRepEntity" localSheetId="51">[98]Content!$D$5</definedName>
    <definedName name="wsRepEntity" localSheetId="54">[99]Content!$D$5</definedName>
    <definedName name="wsRepEntity" localSheetId="52">[100]Content!$D$5</definedName>
    <definedName name="wsRepEntity" localSheetId="7">[101]Content!$D$5</definedName>
    <definedName name="wsRepEntity" localSheetId="8">[101]Content!$D$5</definedName>
    <definedName name="wsRepEntity" localSheetId="6">[101]Content!$D$5</definedName>
    <definedName name="wsRepEntity">[102]Content!$D$5</definedName>
    <definedName name="wsTxtRepPeriod" localSheetId="38">[98]_Settings!$B$4</definedName>
    <definedName name="wsTxtRepPeriod" localSheetId="51">[98]_Settings!$B$4</definedName>
    <definedName name="wsTxtRepPeriod" localSheetId="54">[99]_Settings!$B$4</definedName>
    <definedName name="wsTxtRepPeriod" localSheetId="52">[100]_Settings!$B$4</definedName>
    <definedName name="wsTxtRepPeriod" localSheetId="7">[101]_Settings!$B$4</definedName>
    <definedName name="wsTxtRepPeriod" localSheetId="8">[101]_Settings!$B$4</definedName>
    <definedName name="wsTxtRepPeriod" localSheetId="6">[101]_Settings!$B$4</definedName>
    <definedName name="wsTxtRepPeriod">[102]_Settings!$B$4</definedName>
    <definedName name="vuosi" localSheetId="38">[78]Syöttöpohja!$U$2</definedName>
    <definedName name="vuosi" localSheetId="51">[78]Syöttöpohja!$U$2</definedName>
    <definedName name="vuosi" localSheetId="54">[79]Syöttöpohja!$U$2</definedName>
    <definedName name="vuosi" localSheetId="52">[80]Syöttöpohja!$U$2</definedName>
    <definedName name="vuosi" localSheetId="7">[81]Syöttöpohja!$U$2</definedName>
    <definedName name="vuosi" localSheetId="8">[81]Syöttöpohja!$U$2</definedName>
    <definedName name="vuosi" localSheetId="6">[81]Syöttöpohja!$U$2</definedName>
    <definedName name="vuosi">[82]Syöttöpohja!$U$2</definedName>
    <definedName name="xx" localSheetId="38" hidden="1">{#N/A,#N/A,TRUE,"Forside";#N/A,#N/A,TRUE,"Contents";#N/A,#N/A,TRUE,"Opera. income stat.";#N/A,#N/A,TRUE,"Business area ";#N/A,#N/A,TRUE,"Statutory income statem."}</definedName>
    <definedName name="xx" localSheetId="18" hidden="1">{#N/A,#N/A,TRUE,"Forside";#N/A,#N/A,TRUE,"Contents";#N/A,#N/A,TRUE,"Opera. income stat.";#N/A,#N/A,TRUE,"Business area ";#N/A,#N/A,TRUE,"Statutory income statem."}</definedName>
    <definedName name="xx" localSheetId="46" hidden="1">{#N/A,#N/A,TRUE,"Forside";#N/A,#N/A,TRUE,"Contents";#N/A,#N/A,TRUE,"Opera. income stat.";#N/A,#N/A,TRUE,"Business area ";#N/A,#N/A,TRUE,"Statutory income statem."}</definedName>
    <definedName name="xx" localSheetId="47" hidden="1">{#N/A,#N/A,TRUE,"Forside";#N/A,#N/A,TRUE,"Contents";#N/A,#N/A,TRUE,"Opera. income stat.";#N/A,#N/A,TRUE,"Business area ";#N/A,#N/A,TRUE,"Statutory income statem."}</definedName>
    <definedName name="xx" localSheetId="48" hidden="1">{#N/A,#N/A,TRUE,"Forside";#N/A,#N/A,TRUE,"Contents";#N/A,#N/A,TRUE,"Opera. income stat.";#N/A,#N/A,TRUE,"Business area ";#N/A,#N/A,TRUE,"Statutory income statem."}</definedName>
    <definedName name="xx" localSheetId="49" hidden="1">{#N/A,#N/A,TRUE,"Forside";#N/A,#N/A,TRUE,"Contents";#N/A,#N/A,TRUE,"Opera. income stat.";#N/A,#N/A,TRUE,"Business area ";#N/A,#N/A,TRUE,"Statutory income statem."}</definedName>
    <definedName name="xx" localSheetId="50" hidden="1">{#N/A,#N/A,TRUE,"Forside";#N/A,#N/A,TRUE,"Contents";#N/A,#N/A,TRUE,"Opera. income stat.";#N/A,#N/A,TRUE,"Business area ";#N/A,#N/A,TRUE,"Statutory income statem."}</definedName>
    <definedName name="xx" localSheetId="12" hidden="1">{#N/A,#N/A,TRUE,"Forside";#N/A,#N/A,TRUE,"Contents";#N/A,#N/A,TRUE,"Opera. income stat.";#N/A,#N/A,TRUE,"Business area ";#N/A,#N/A,TRUE,"Statutory income statem."}</definedName>
    <definedName name="xx" localSheetId="1" hidden="1">{#N/A,#N/A,TRUE,"Forside";#N/A,#N/A,TRUE,"Contents";#N/A,#N/A,TRUE,"Opera. income stat.";#N/A,#N/A,TRUE,"Business area ";#N/A,#N/A,TRUE,"Statutory income statem."}</definedName>
    <definedName name="xx" localSheetId="32" hidden="1">{#N/A,#N/A,TRUE,"Forside";#N/A,#N/A,TRUE,"Contents";#N/A,#N/A,TRUE,"Opera. income stat.";#N/A,#N/A,TRUE,"Business area ";#N/A,#N/A,TRUE,"Statutory income statem."}</definedName>
    <definedName name="xx" localSheetId="31" hidden="1">{#N/A,#N/A,TRUE,"Forside";#N/A,#N/A,TRUE,"Contents";#N/A,#N/A,TRUE,"Opera. income stat.";#N/A,#N/A,TRUE,"Business area ";#N/A,#N/A,TRUE,"Statutory income statem."}</definedName>
    <definedName name="xx" localSheetId="51" hidden="1">{#N/A,#N/A,TRUE,"Forside";#N/A,#N/A,TRUE,"Contents";#N/A,#N/A,TRUE,"Opera. income stat.";#N/A,#N/A,TRUE,"Business area ";#N/A,#N/A,TRUE,"Statutory income statem."}</definedName>
    <definedName name="xx" localSheetId="54" hidden="1">{#N/A,#N/A,TRUE,"Forside";#N/A,#N/A,TRUE,"Contents";#N/A,#N/A,TRUE,"Opera. income stat.";#N/A,#N/A,TRUE,"Business area ";#N/A,#N/A,TRUE,"Statutory income statem."}</definedName>
    <definedName name="xx" localSheetId="44" hidden="1">{#N/A,#N/A,TRUE,"Forside";#N/A,#N/A,TRUE,"Contents";#N/A,#N/A,TRUE,"Opera. income stat.";#N/A,#N/A,TRUE,"Business area ";#N/A,#N/A,TRUE,"Statutory income statem."}</definedName>
    <definedName name="xx" localSheetId="4" hidden="1">{#N/A,#N/A,TRUE,"Forside";#N/A,#N/A,TRUE,"Contents";#N/A,#N/A,TRUE,"Opera. income stat.";#N/A,#N/A,TRUE,"Business area ";#N/A,#N/A,TRUE,"Statutory income statem."}</definedName>
    <definedName name="xx" localSheetId="16" hidden="1">{#N/A,#N/A,TRUE,"Forside";#N/A,#N/A,TRUE,"Contents";#N/A,#N/A,TRUE,"Opera. income stat.";#N/A,#N/A,TRUE,"Business area ";#N/A,#N/A,TRUE,"Statutory income statem."}</definedName>
    <definedName name="xx" localSheetId="52" hidden="1">{#N/A,#N/A,TRUE,"Forside";#N/A,#N/A,TRUE,"Contents";#N/A,#N/A,TRUE,"Opera. income stat.";#N/A,#N/A,TRUE,"Business area ";#N/A,#N/A,TRUE,"Statutory income statem."}</definedName>
    <definedName name="xx" localSheetId="42" hidden="1">{#N/A,#N/A,TRUE,"Forside";#N/A,#N/A,TRUE,"Contents";#N/A,#N/A,TRUE,"Opera. income stat.";#N/A,#N/A,TRUE,"Business area ";#N/A,#N/A,TRUE,"Statutory income statem."}</definedName>
    <definedName name="xx" localSheetId="7" hidden="1">{#N/A,#N/A,TRUE,"Forside";#N/A,#N/A,TRUE,"Contents";#N/A,#N/A,TRUE,"Opera. income stat.";#N/A,#N/A,TRUE,"Business area ";#N/A,#N/A,TRUE,"Statutory income statem."}</definedName>
    <definedName name="xx" localSheetId="8" hidden="1">{#N/A,#N/A,TRUE,"Forside";#N/A,#N/A,TRUE,"Contents";#N/A,#N/A,TRUE,"Opera. income stat.";#N/A,#N/A,TRUE,"Business area ";#N/A,#N/A,TRUE,"Statutory income statem."}</definedName>
    <definedName name="xx" localSheetId="6" hidden="1">{#N/A,#N/A,TRUE,"Forside";#N/A,#N/A,TRUE,"Contents";#N/A,#N/A,TRUE,"Opera. income stat.";#N/A,#N/A,TRUE,"Business area ";#N/A,#N/A,TRUE,"Statutory income statem."}</definedName>
    <definedName name="xx" localSheetId="43" hidden="1">{#N/A,#N/A,TRUE,"Forside";#N/A,#N/A,TRUE,"Contents";#N/A,#N/A,TRUE,"Opera. income stat.";#N/A,#N/A,TRUE,"Business area ";#N/A,#N/A,TRUE,"Statutory income statem."}</definedName>
    <definedName name="xx" localSheetId="39" hidden="1">{#N/A,#N/A,TRUE,"Forside";#N/A,#N/A,TRUE,"Contents";#N/A,#N/A,TRUE,"Opera. income stat.";#N/A,#N/A,TRUE,"Business area ";#N/A,#N/A,TRUE,"Statutory income statem."}</definedName>
    <definedName name="xx" localSheetId="9" hidden="1">{#N/A,#N/A,TRUE,"Forside";#N/A,#N/A,TRUE,"Contents";#N/A,#N/A,TRUE,"Opera. income stat.";#N/A,#N/A,TRUE,"Business area ";#N/A,#N/A,TRUE,"Statutory income statem."}</definedName>
    <definedName name="xx" localSheetId="37" hidden="1">{#N/A,#N/A,TRUE,"Forside";#N/A,#N/A,TRUE,"Contents";#N/A,#N/A,TRUE,"Opera. income stat.";#N/A,#N/A,TRUE,"Business area ";#N/A,#N/A,TRUE,"Statutory income statem."}</definedName>
    <definedName name="xx" localSheetId="45" hidden="1">{#N/A,#N/A,TRUE,"Forside";#N/A,#N/A,TRUE,"Contents";#N/A,#N/A,TRUE,"Opera. income stat.";#N/A,#N/A,TRUE,"Business area ";#N/A,#N/A,TRUE,"Statutory income statem."}</definedName>
    <definedName name="xx" localSheetId="40" hidden="1">{#N/A,#N/A,TRUE,"Forside";#N/A,#N/A,TRUE,"Contents";#N/A,#N/A,TRUE,"Opera. income stat.";#N/A,#N/A,TRUE,"Business area ";#N/A,#N/A,TRUE,"Statutory income statem."}</definedName>
    <definedName name="xx" localSheetId="41" hidden="1">{#N/A,#N/A,TRUE,"Forside";#N/A,#N/A,TRUE,"Contents";#N/A,#N/A,TRUE,"Opera. income stat.";#N/A,#N/A,TRUE,"Business area ";#N/A,#N/A,TRUE,"Statutory income statem."}</definedName>
    <definedName name="xx" hidden="1">{#N/A,#N/A,TRUE,"Forside";#N/A,#N/A,TRUE,"Contents";#N/A,#N/A,TRUE,"Opera. income stat.";#N/A,#N/A,TRUE,"Business area ";#N/A,#N/A,TRUE,"Statutory income statem."}</definedName>
    <definedName name="xxx" localSheetId="38" hidden="1">{"5 * utfall + budget",#N/A,FALSE,"T-0298";"5 * bolag",#N/A,FALSE,"T-0298";"Unibank, utfall alla",#N/A,FALSE,"T-0298";#N/A,#N/A,FALSE,"Koncernskulder";#N/A,#N/A,FALSE,"Koncernfakturering"}</definedName>
    <definedName name="xxx" localSheetId="18" hidden="1">{"5 * utfall + budget",#N/A,FALSE,"T-0298";"5 * bolag",#N/A,FALSE,"T-0298";"Unibank, utfall alla",#N/A,FALSE,"T-0298";#N/A,#N/A,FALSE,"Koncernskulder";#N/A,#N/A,FALSE,"Koncernfakturering"}</definedName>
    <definedName name="xxx" localSheetId="46" hidden="1">{"5 * utfall + budget",#N/A,FALSE,"T-0298";"5 * bolag",#N/A,FALSE,"T-0298";"Unibank, utfall alla",#N/A,FALSE,"T-0298";#N/A,#N/A,FALSE,"Koncernskulder";#N/A,#N/A,FALSE,"Koncernfakturering"}</definedName>
    <definedName name="xxx" localSheetId="47" hidden="1">{"5 * utfall + budget",#N/A,FALSE,"T-0298";"5 * bolag",#N/A,FALSE,"T-0298";"Unibank, utfall alla",#N/A,FALSE,"T-0298";#N/A,#N/A,FALSE,"Koncernskulder";#N/A,#N/A,FALSE,"Koncernfakturering"}</definedName>
    <definedName name="xxx" localSheetId="48" hidden="1">{"5 * utfall + budget",#N/A,FALSE,"T-0298";"5 * bolag",#N/A,FALSE,"T-0298";"Unibank, utfall alla",#N/A,FALSE,"T-0298";#N/A,#N/A,FALSE,"Koncernskulder";#N/A,#N/A,FALSE,"Koncernfakturering"}</definedName>
    <definedName name="xxx" localSheetId="49" hidden="1">{"5 * utfall + budget",#N/A,FALSE,"T-0298";"5 * bolag",#N/A,FALSE,"T-0298";"Unibank, utfall alla",#N/A,FALSE,"T-0298";#N/A,#N/A,FALSE,"Koncernskulder";#N/A,#N/A,FALSE,"Koncernfakturering"}</definedName>
    <definedName name="xxx" localSheetId="50" hidden="1">{"5 * utfall + budget",#N/A,FALSE,"T-0298";"5 * bolag",#N/A,FALSE,"T-0298";"Unibank, utfall alla",#N/A,FALSE,"T-0298";#N/A,#N/A,FALSE,"Koncernskulder";#N/A,#N/A,FALSE,"Koncernfakturering"}</definedName>
    <definedName name="xxx" localSheetId="12" hidden="1">{"5 * utfall + budget",#N/A,FALSE,"T-0298";"5 * bolag",#N/A,FALSE,"T-0298";"Unibank, utfall alla",#N/A,FALSE,"T-0298";#N/A,#N/A,FALSE,"Koncernskulder";#N/A,#N/A,FALSE,"Koncernfakturering"}</definedName>
    <definedName name="xxx" localSheetId="1" hidden="1">{"5 * utfall + budget",#N/A,FALSE,"T-0298";"5 * bolag",#N/A,FALSE,"T-0298";"Unibank, utfall alla",#N/A,FALSE,"T-0298";#N/A,#N/A,FALSE,"Koncernskulder";#N/A,#N/A,FALSE,"Koncernfakturering"}</definedName>
    <definedName name="xxx" localSheetId="32" hidden="1">{"5 * utfall + budget",#N/A,FALSE,"T-0298";"5 * bolag",#N/A,FALSE,"T-0298";"Unibank, utfall alla",#N/A,FALSE,"T-0298";#N/A,#N/A,FALSE,"Koncernskulder";#N/A,#N/A,FALSE,"Koncernfakturering"}</definedName>
    <definedName name="xxx" localSheetId="31" hidden="1">{"5 * utfall + budget",#N/A,FALSE,"T-0298";"5 * bolag",#N/A,FALSE,"T-0298";"Unibank, utfall alla",#N/A,FALSE,"T-0298";#N/A,#N/A,FALSE,"Koncernskulder";#N/A,#N/A,FALSE,"Koncernfakturering"}</definedName>
    <definedName name="xxx" localSheetId="51" hidden="1">{"5 * utfall + budget",#N/A,FALSE,"T-0298";"5 * bolag",#N/A,FALSE,"T-0298";"Unibank, utfall alla",#N/A,FALSE,"T-0298";#N/A,#N/A,FALSE,"Koncernskulder";#N/A,#N/A,FALSE,"Koncernfakturering"}</definedName>
    <definedName name="xxx" localSheetId="54" hidden="1">{"5 * utfall + budget",#N/A,FALSE,"T-0298";"5 * bolag",#N/A,FALSE,"T-0298";"Unibank, utfall alla",#N/A,FALSE,"T-0298";#N/A,#N/A,FALSE,"Koncernskulder";#N/A,#N/A,FALSE,"Koncernfakturering"}</definedName>
    <definedName name="xxx" localSheetId="44" hidden="1">{"5 * utfall + budget",#N/A,FALSE,"T-0298";"5 * bolag",#N/A,FALSE,"T-0298";"Unibank, utfall alla",#N/A,FALSE,"T-0298";#N/A,#N/A,FALSE,"Koncernskulder";#N/A,#N/A,FALSE,"Koncernfakturering"}</definedName>
    <definedName name="xxx" localSheetId="4" hidden="1">{"5 * utfall + budget",#N/A,FALSE,"T-0298";"5 * bolag",#N/A,FALSE,"T-0298";"Unibank, utfall alla",#N/A,FALSE,"T-0298";#N/A,#N/A,FALSE,"Koncernskulder";#N/A,#N/A,FALSE,"Koncernfakturering"}</definedName>
    <definedName name="xxx" localSheetId="16" hidden="1">{"5 * utfall + budget",#N/A,FALSE,"T-0298";"5 * bolag",#N/A,FALSE,"T-0298";"Unibank, utfall alla",#N/A,FALSE,"T-0298";#N/A,#N/A,FALSE,"Koncernskulder";#N/A,#N/A,FALSE,"Koncernfakturering"}</definedName>
    <definedName name="xxx" localSheetId="52" hidden="1">{"5 * utfall + budget",#N/A,FALSE,"T-0298";"5 * bolag",#N/A,FALSE,"T-0298";"Unibank, utfall alla",#N/A,FALSE,"T-0298";#N/A,#N/A,FALSE,"Koncernskulder";#N/A,#N/A,FALSE,"Koncernfakturering"}</definedName>
    <definedName name="xxx" localSheetId="42" hidden="1">{"5 * utfall + budget",#N/A,FALSE,"T-0298";"5 * bolag",#N/A,FALSE,"T-0298";"Unibank, utfall alla",#N/A,FALSE,"T-0298";#N/A,#N/A,FALSE,"Koncernskulder";#N/A,#N/A,FALSE,"Koncernfakturering"}</definedName>
    <definedName name="xxx" localSheetId="7" hidden="1">{"5 * utfall + budget",#N/A,FALSE,"T-0298";"5 * bolag",#N/A,FALSE,"T-0298";"Unibank, utfall alla",#N/A,FALSE,"T-0298";#N/A,#N/A,FALSE,"Koncernskulder";#N/A,#N/A,FALSE,"Koncernfakturering"}</definedName>
    <definedName name="xxx" localSheetId="8" hidden="1">{"5 * utfall + budget",#N/A,FALSE,"T-0298";"5 * bolag",#N/A,FALSE,"T-0298";"Unibank, utfall alla",#N/A,FALSE,"T-0298";#N/A,#N/A,FALSE,"Koncernskulder";#N/A,#N/A,FALSE,"Koncernfakturering"}</definedName>
    <definedName name="xxx" localSheetId="6" hidden="1">{"5 * utfall + budget",#N/A,FALSE,"T-0298";"5 * bolag",#N/A,FALSE,"T-0298";"Unibank, utfall alla",#N/A,FALSE,"T-0298";#N/A,#N/A,FALSE,"Koncernskulder";#N/A,#N/A,FALSE,"Koncernfakturering"}</definedName>
    <definedName name="xxx" localSheetId="43" hidden="1">{"5 * utfall + budget",#N/A,FALSE,"T-0298";"5 * bolag",#N/A,FALSE,"T-0298";"Unibank, utfall alla",#N/A,FALSE,"T-0298";#N/A,#N/A,FALSE,"Koncernskulder";#N/A,#N/A,FALSE,"Koncernfakturering"}</definedName>
    <definedName name="xxx" localSheetId="39" hidden="1">{"5 * utfall + budget",#N/A,FALSE,"T-0298";"5 * bolag",#N/A,FALSE,"T-0298";"Unibank, utfall alla",#N/A,FALSE,"T-0298";#N/A,#N/A,FALSE,"Koncernskulder";#N/A,#N/A,FALSE,"Koncernfakturering"}</definedName>
    <definedName name="xxx" localSheetId="9" hidden="1">{"5 * utfall + budget",#N/A,FALSE,"T-0298";"5 * bolag",#N/A,FALSE,"T-0298";"Unibank, utfall alla",#N/A,FALSE,"T-0298";#N/A,#N/A,FALSE,"Koncernskulder";#N/A,#N/A,FALSE,"Koncernfakturering"}</definedName>
    <definedName name="xxx" localSheetId="37" hidden="1">{"5 * utfall + budget",#N/A,FALSE,"T-0298";"5 * bolag",#N/A,FALSE,"T-0298";"Unibank, utfall alla",#N/A,FALSE,"T-0298";#N/A,#N/A,FALSE,"Koncernskulder";#N/A,#N/A,FALSE,"Koncernfakturering"}</definedName>
    <definedName name="xxx" localSheetId="45" hidden="1">{"5 * utfall + budget",#N/A,FALSE,"T-0298";"5 * bolag",#N/A,FALSE,"T-0298";"Unibank, utfall alla",#N/A,FALSE,"T-0298";#N/A,#N/A,FALSE,"Koncernskulder";#N/A,#N/A,FALSE,"Koncernfakturering"}</definedName>
    <definedName name="xxx" localSheetId="40" hidden="1">{"5 * utfall + budget",#N/A,FALSE,"T-0298";"5 * bolag",#N/A,FALSE,"T-0298";"Unibank, utfall alla",#N/A,FALSE,"T-0298";#N/A,#N/A,FALSE,"Koncernskulder";#N/A,#N/A,FALSE,"Koncernfakturering"}</definedName>
    <definedName name="xxx" localSheetId="41" hidden="1">{"5 * utfall + budget",#N/A,FALSE,"T-0298";"5 * bolag",#N/A,FALSE,"T-0298";"Unibank, utfall alla",#N/A,FALSE,"T-0298";#N/A,#N/A,FALSE,"Koncernskulder";#N/A,#N/A,FALSE,"Koncernfakturering"}</definedName>
    <definedName name="xxx" hidden="1">{"5 * utfall + budget",#N/A,FALSE,"T-0298";"5 * bolag",#N/A,FALSE,"T-0298";"Unibank, utfall alla",#N/A,FALSE,"T-0298";#N/A,#N/A,FALSE,"Koncernskulder";#N/A,#N/A,FALSE,"Koncernfakturering"}</definedName>
    <definedName name="xxxx" localSheetId="38" hidden="1">{#N/A,#N/A,TRUE,"Forside";#N/A,#N/A,TRUE,"Contents";#N/A,#N/A,TRUE,"Opera. income stat.";#N/A,#N/A,TRUE,"Business area ";#N/A,#N/A,TRUE,"Statutory income statem."}</definedName>
    <definedName name="xxxx" localSheetId="18" hidden="1">{#N/A,#N/A,TRUE,"Forside";#N/A,#N/A,TRUE,"Contents";#N/A,#N/A,TRUE,"Opera. income stat.";#N/A,#N/A,TRUE,"Business area ";#N/A,#N/A,TRUE,"Statutory income statem."}</definedName>
    <definedName name="xxxx" localSheetId="46" hidden="1">{#N/A,#N/A,TRUE,"Forside";#N/A,#N/A,TRUE,"Contents";#N/A,#N/A,TRUE,"Opera. income stat.";#N/A,#N/A,TRUE,"Business area ";#N/A,#N/A,TRUE,"Statutory income statem."}</definedName>
    <definedName name="xxxx" localSheetId="47" hidden="1">{#N/A,#N/A,TRUE,"Forside";#N/A,#N/A,TRUE,"Contents";#N/A,#N/A,TRUE,"Opera. income stat.";#N/A,#N/A,TRUE,"Business area ";#N/A,#N/A,TRUE,"Statutory income statem."}</definedName>
    <definedName name="xxxx" localSheetId="48" hidden="1">{#N/A,#N/A,TRUE,"Forside";#N/A,#N/A,TRUE,"Contents";#N/A,#N/A,TRUE,"Opera. income stat.";#N/A,#N/A,TRUE,"Business area ";#N/A,#N/A,TRUE,"Statutory income statem."}</definedName>
    <definedName name="xxxx" localSheetId="49" hidden="1">{#N/A,#N/A,TRUE,"Forside";#N/A,#N/A,TRUE,"Contents";#N/A,#N/A,TRUE,"Opera. income stat.";#N/A,#N/A,TRUE,"Business area ";#N/A,#N/A,TRUE,"Statutory income statem."}</definedName>
    <definedName name="xxxx" localSheetId="50" hidden="1">{#N/A,#N/A,TRUE,"Forside";#N/A,#N/A,TRUE,"Contents";#N/A,#N/A,TRUE,"Opera. income stat.";#N/A,#N/A,TRUE,"Business area ";#N/A,#N/A,TRUE,"Statutory income statem."}</definedName>
    <definedName name="xxxx" localSheetId="12" hidden="1">{#N/A,#N/A,TRUE,"Forside";#N/A,#N/A,TRUE,"Contents";#N/A,#N/A,TRUE,"Opera. income stat.";#N/A,#N/A,TRUE,"Business area ";#N/A,#N/A,TRUE,"Statutory income statem."}</definedName>
    <definedName name="xxxx" localSheetId="1" hidden="1">{#N/A,#N/A,TRUE,"Forside";#N/A,#N/A,TRUE,"Contents";#N/A,#N/A,TRUE,"Opera. income stat.";#N/A,#N/A,TRUE,"Business area ";#N/A,#N/A,TRUE,"Statutory income statem."}</definedName>
    <definedName name="xxxx" localSheetId="32" hidden="1">{#N/A,#N/A,TRUE,"Forside";#N/A,#N/A,TRUE,"Contents";#N/A,#N/A,TRUE,"Opera. income stat.";#N/A,#N/A,TRUE,"Business area ";#N/A,#N/A,TRUE,"Statutory income statem."}</definedName>
    <definedName name="xxxx" localSheetId="31" hidden="1">{#N/A,#N/A,TRUE,"Forside";#N/A,#N/A,TRUE,"Contents";#N/A,#N/A,TRUE,"Opera. income stat.";#N/A,#N/A,TRUE,"Business area ";#N/A,#N/A,TRUE,"Statutory income statem."}</definedName>
    <definedName name="xxxx" localSheetId="51" hidden="1">{#N/A,#N/A,TRUE,"Forside";#N/A,#N/A,TRUE,"Contents";#N/A,#N/A,TRUE,"Opera. income stat.";#N/A,#N/A,TRUE,"Business area ";#N/A,#N/A,TRUE,"Statutory income statem."}</definedName>
    <definedName name="xxxx" localSheetId="54" hidden="1">{#N/A,#N/A,TRUE,"Forside";#N/A,#N/A,TRUE,"Contents";#N/A,#N/A,TRUE,"Opera. income stat.";#N/A,#N/A,TRUE,"Business area ";#N/A,#N/A,TRUE,"Statutory income statem."}</definedName>
    <definedName name="xxxx" localSheetId="44" hidden="1">{#N/A,#N/A,TRUE,"Forside";#N/A,#N/A,TRUE,"Contents";#N/A,#N/A,TRUE,"Opera. income stat.";#N/A,#N/A,TRUE,"Business area ";#N/A,#N/A,TRUE,"Statutory income statem."}</definedName>
    <definedName name="xxxx" localSheetId="4" hidden="1">{#N/A,#N/A,TRUE,"Forside";#N/A,#N/A,TRUE,"Contents";#N/A,#N/A,TRUE,"Opera. income stat.";#N/A,#N/A,TRUE,"Business area ";#N/A,#N/A,TRUE,"Statutory income statem."}</definedName>
    <definedName name="xxxx" localSheetId="16" hidden="1">{#N/A,#N/A,TRUE,"Forside";#N/A,#N/A,TRUE,"Contents";#N/A,#N/A,TRUE,"Opera. income stat.";#N/A,#N/A,TRUE,"Business area ";#N/A,#N/A,TRUE,"Statutory income statem."}</definedName>
    <definedName name="xxxx" localSheetId="52" hidden="1">{#N/A,#N/A,TRUE,"Forside";#N/A,#N/A,TRUE,"Contents";#N/A,#N/A,TRUE,"Opera. income stat.";#N/A,#N/A,TRUE,"Business area ";#N/A,#N/A,TRUE,"Statutory income statem."}</definedName>
    <definedName name="xxxx" localSheetId="42" hidden="1">{#N/A,#N/A,TRUE,"Forside";#N/A,#N/A,TRUE,"Contents";#N/A,#N/A,TRUE,"Opera. income stat.";#N/A,#N/A,TRUE,"Business area ";#N/A,#N/A,TRUE,"Statutory income statem."}</definedName>
    <definedName name="xxxx" localSheetId="7" hidden="1">{#N/A,#N/A,TRUE,"Forside";#N/A,#N/A,TRUE,"Contents";#N/A,#N/A,TRUE,"Opera. income stat.";#N/A,#N/A,TRUE,"Business area ";#N/A,#N/A,TRUE,"Statutory income statem."}</definedName>
    <definedName name="xxxx" localSheetId="8" hidden="1">{#N/A,#N/A,TRUE,"Forside";#N/A,#N/A,TRUE,"Contents";#N/A,#N/A,TRUE,"Opera. income stat.";#N/A,#N/A,TRUE,"Business area ";#N/A,#N/A,TRUE,"Statutory income statem."}</definedName>
    <definedName name="xxxx" localSheetId="6" hidden="1">{#N/A,#N/A,TRUE,"Forside";#N/A,#N/A,TRUE,"Contents";#N/A,#N/A,TRUE,"Opera. income stat.";#N/A,#N/A,TRUE,"Business area ";#N/A,#N/A,TRUE,"Statutory income statem."}</definedName>
    <definedName name="xxxx" localSheetId="43" hidden="1">{#N/A,#N/A,TRUE,"Forside";#N/A,#N/A,TRUE,"Contents";#N/A,#N/A,TRUE,"Opera. income stat.";#N/A,#N/A,TRUE,"Business area ";#N/A,#N/A,TRUE,"Statutory income statem."}</definedName>
    <definedName name="xxxx" localSheetId="39" hidden="1">{#N/A,#N/A,TRUE,"Forside";#N/A,#N/A,TRUE,"Contents";#N/A,#N/A,TRUE,"Opera. income stat.";#N/A,#N/A,TRUE,"Business area ";#N/A,#N/A,TRUE,"Statutory income statem."}</definedName>
    <definedName name="xxxx" localSheetId="9" hidden="1">{#N/A,#N/A,TRUE,"Forside";#N/A,#N/A,TRUE,"Contents";#N/A,#N/A,TRUE,"Opera. income stat.";#N/A,#N/A,TRUE,"Business area ";#N/A,#N/A,TRUE,"Statutory income statem."}</definedName>
    <definedName name="xxxx" localSheetId="37" hidden="1">{#N/A,#N/A,TRUE,"Forside";#N/A,#N/A,TRUE,"Contents";#N/A,#N/A,TRUE,"Opera. income stat.";#N/A,#N/A,TRUE,"Business area ";#N/A,#N/A,TRUE,"Statutory income statem."}</definedName>
    <definedName name="xxxx" localSheetId="45" hidden="1">{#N/A,#N/A,TRUE,"Forside";#N/A,#N/A,TRUE,"Contents";#N/A,#N/A,TRUE,"Opera. income stat.";#N/A,#N/A,TRUE,"Business area ";#N/A,#N/A,TRUE,"Statutory income statem."}</definedName>
    <definedName name="xxxx" localSheetId="40" hidden="1">{#N/A,#N/A,TRUE,"Forside";#N/A,#N/A,TRUE,"Contents";#N/A,#N/A,TRUE,"Opera. income stat.";#N/A,#N/A,TRUE,"Business area ";#N/A,#N/A,TRUE,"Statutory income statem."}</definedName>
    <definedName name="xxxx" localSheetId="41" hidden="1">{#N/A,#N/A,TRUE,"Forside";#N/A,#N/A,TRUE,"Contents";#N/A,#N/A,TRUE,"Opera. income stat.";#N/A,#N/A,TRUE,"Business area ";#N/A,#N/A,TRUE,"Statutory income statem."}</definedName>
    <definedName name="xxxx" hidden="1">{#N/A,#N/A,TRUE,"Forside";#N/A,#N/A,TRUE,"Contents";#N/A,#N/A,TRUE,"Opera. income stat.";#N/A,#N/A,TRUE,"Business area ";#N/A,#N/A,TRUE,"Statutory income statem."}</definedName>
    <definedName name="Year1" localSheetId="38">[6]XXX!$C$26</definedName>
    <definedName name="Year1" localSheetId="51">[6]XXX!$C$26</definedName>
    <definedName name="Year1" localSheetId="54">[7]XXX!$C$26</definedName>
    <definedName name="Year1" localSheetId="52">[8]XXX!$C$26</definedName>
    <definedName name="Year1" localSheetId="7">[9]XXX!$C$26</definedName>
    <definedName name="Year1" localSheetId="8">[9]XXX!$C$26</definedName>
    <definedName name="Year1" localSheetId="6">[9]XXX!$C$26</definedName>
    <definedName name="Year1">[10]XXX!$C$26</definedName>
    <definedName name="Ytd" localSheetId="38">'[38]Raw Data Sheet'!$A$39</definedName>
    <definedName name="Ytd" localSheetId="51">'[38]Raw Data Sheet'!$A$39</definedName>
    <definedName name="Ytd" localSheetId="54">'[39]Raw Data Sheet'!$A$39</definedName>
    <definedName name="Ytd" localSheetId="52">'[40]Raw Data Sheet'!$A$39</definedName>
    <definedName name="Ytd" localSheetId="7">'[41]Raw Data Sheet'!$A$39</definedName>
    <definedName name="Ytd" localSheetId="8">'[41]Raw Data Sheet'!$A$39</definedName>
    <definedName name="Ytd" localSheetId="6">'[41]Raw Data Sheet'!$A$39</definedName>
    <definedName name="Ytd">'[42]Raw Data Sheet'!$A$39</definedName>
    <definedName name="YTDLY" localSheetId="38">[48]Sheet1!$G$4</definedName>
    <definedName name="YTDLY" localSheetId="51">[48]Sheet1!$G$4</definedName>
    <definedName name="YTDLY" localSheetId="54">[49]Sheet1!$G$4</definedName>
    <definedName name="YTDLY" localSheetId="52">[50]Sheet1!$G$4</definedName>
    <definedName name="YTDLY" localSheetId="7">[51]Sheet1!$G$4</definedName>
    <definedName name="YTDLY" localSheetId="8">[51]Sheet1!$G$4</definedName>
    <definedName name="YTDLY" localSheetId="6">[51]Sheet1!$G$4</definedName>
    <definedName name="YTDLY">[52]Sheet1!$G$4</definedName>
    <definedName name="YTDTY" localSheetId="38">[48]Sheet1!$F$4</definedName>
    <definedName name="YTDTY" localSheetId="51">[48]Sheet1!$F$4</definedName>
    <definedName name="YTDTY" localSheetId="54">[49]Sheet1!$F$4</definedName>
    <definedName name="YTDTY" localSheetId="52">[50]Sheet1!$F$4</definedName>
    <definedName name="YTDTY" localSheetId="7">[51]Sheet1!$F$4</definedName>
    <definedName name="YTDTY" localSheetId="8">[51]Sheet1!$F$4</definedName>
    <definedName name="YTDTY" localSheetId="6">[51]Sheet1!$F$4</definedName>
    <definedName name="YTDTY">[52]Sheet1!$F$4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186" l="1"/>
  <c r="B7" i="1186"/>
  <c r="C7" i="1186"/>
  <c r="D7" i="1186"/>
  <c r="E7" i="1186"/>
  <c r="F7" i="1186"/>
  <c r="G7" i="1186"/>
  <c r="B8" i="1186"/>
  <c r="C8" i="1186"/>
  <c r="D8" i="1186"/>
  <c r="E8" i="1186"/>
  <c r="F8" i="1186"/>
  <c r="G8" i="1186"/>
  <c r="B9" i="1186"/>
  <c r="C9" i="1186"/>
  <c r="D9" i="1186"/>
  <c r="E9" i="1186"/>
  <c r="F9" i="1186"/>
  <c r="G9" i="1186"/>
  <c r="B10" i="1186"/>
  <c r="C10" i="1186"/>
  <c r="D10" i="1186"/>
  <c r="E10" i="1186"/>
  <c r="F10" i="1186"/>
  <c r="G10" i="1186"/>
  <c r="B11" i="1186"/>
  <c r="C11" i="1186"/>
  <c r="D11" i="1186"/>
  <c r="E11" i="1186"/>
  <c r="F11" i="1186"/>
  <c r="G11" i="1186"/>
  <c r="B12" i="1186"/>
  <c r="C12" i="1186"/>
  <c r="D12" i="1186"/>
  <c r="E12" i="1186"/>
  <c r="F12" i="1186"/>
  <c r="G12" i="1186"/>
  <c r="B13" i="1186"/>
  <c r="C13" i="1186"/>
  <c r="D13" i="1186"/>
  <c r="E13" i="1186"/>
  <c r="F13" i="1186"/>
  <c r="G13" i="1186"/>
  <c r="B14" i="1186"/>
  <c r="C14" i="1186"/>
  <c r="D14" i="1186"/>
  <c r="E14" i="1186"/>
  <c r="F14" i="1186"/>
  <c r="G14" i="1186"/>
  <c r="B15" i="1186"/>
  <c r="C15" i="1186"/>
  <c r="D15" i="1186"/>
  <c r="E15" i="1186"/>
  <c r="F15" i="1186"/>
  <c r="G15" i="1186"/>
  <c r="B16" i="1186"/>
  <c r="C16" i="1186"/>
  <c r="D16" i="1186"/>
  <c r="E16" i="1186"/>
  <c r="F16" i="1186"/>
  <c r="G16" i="1186"/>
  <c r="B17" i="1186"/>
  <c r="C17" i="1186"/>
  <c r="D17" i="1186"/>
  <c r="E17" i="1186"/>
  <c r="F17" i="1186"/>
  <c r="G17" i="1186"/>
  <c r="B18" i="1186"/>
  <c r="C18" i="1186"/>
  <c r="D18" i="1186"/>
  <c r="E18" i="1186"/>
  <c r="F18" i="1186"/>
  <c r="G18" i="1186"/>
  <c r="B19" i="1186"/>
  <c r="C19" i="1186"/>
  <c r="D19" i="1186"/>
  <c r="E19" i="1186"/>
  <c r="F19" i="1186"/>
  <c r="G19" i="1186"/>
  <c r="B20" i="1186"/>
  <c r="C20" i="1186"/>
  <c r="D20" i="1186"/>
  <c r="E20" i="1186"/>
  <c r="F20" i="1186"/>
  <c r="G20" i="1186"/>
  <c r="B21" i="1186"/>
  <c r="C21" i="1186"/>
  <c r="D21" i="1186"/>
  <c r="E21" i="1186"/>
  <c r="F21" i="1186"/>
  <c r="G21" i="1186"/>
  <c r="B22" i="1186"/>
  <c r="C22" i="1186"/>
  <c r="D22" i="1186"/>
  <c r="E22" i="1186"/>
  <c r="F22" i="1186"/>
  <c r="G22" i="1186"/>
  <c r="B23" i="1186"/>
  <c r="C23" i="1186"/>
  <c r="D23" i="1186"/>
  <c r="E23" i="1186"/>
  <c r="F23" i="1186"/>
  <c r="G23" i="1186"/>
  <c r="B24" i="1186"/>
  <c r="C24" i="1186"/>
  <c r="D24" i="1186"/>
  <c r="E24" i="1186"/>
  <c r="F24" i="1186"/>
  <c r="G24" i="1186"/>
  <c r="B25" i="1186"/>
  <c r="C25" i="1186"/>
  <c r="D25" i="1186"/>
  <c r="E25" i="1186"/>
  <c r="F25" i="1186"/>
  <c r="G25" i="1186"/>
  <c r="B26" i="1186"/>
  <c r="C26" i="1186"/>
  <c r="D26" i="1186"/>
  <c r="E26" i="1186"/>
  <c r="F26" i="1186"/>
  <c r="G26" i="1186"/>
  <c r="B27" i="1186"/>
  <c r="C27" i="1186"/>
  <c r="D27" i="1186"/>
  <c r="E27" i="1186"/>
  <c r="F27" i="1186"/>
  <c r="G27" i="1186"/>
  <c r="B28" i="1186"/>
  <c r="C28" i="1186"/>
  <c r="D28" i="1186"/>
  <c r="E28" i="1186"/>
  <c r="F28" i="1186"/>
  <c r="G28" i="1186"/>
  <c r="B29" i="1186"/>
  <c r="C29" i="1186"/>
  <c r="F29" i="1186"/>
  <c r="G29" i="1186"/>
  <c r="B45" i="1186"/>
  <c r="A51" i="1185"/>
  <c r="B20" i="1183"/>
  <c r="B34" i="1183"/>
  <c r="B36" i="1183"/>
  <c r="B38" i="1183"/>
  <c r="B40" i="1183"/>
  <c r="B43" i="1183"/>
  <c r="B47" i="1183"/>
  <c r="A2" i="1180"/>
  <c r="B38" i="1177"/>
  <c r="B39" i="1177"/>
  <c r="B40" i="1177"/>
  <c r="B41" i="1177"/>
  <c r="B42" i="1177"/>
  <c r="B43" i="1177"/>
  <c r="B53" i="1177"/>
  <c r="B8" i="1176"/>
  <c r="C8" i="1176"/>
  <c r="C20" i="1176" s="1"/>
  <c r="D8" i="1176"/>
  <c r="E8" i="1176"/>
  <c r="I8" i="1176"/>
  <c r="I20" i="1176" s="1"/>
  <c r="G12" i="1176"/>
  <c r="G13" i="1176"/>
  <c r="B18" i="1176"/>
  <c r="C18" i="1176"/>
  <c r="D18" i="1176"/>
  <c r="E18" i="1176"/>
  <c r="I18" i="1176"/>
  <c r="E20" i="1176"/>
  <c r="B26" i="1176"/>
  <c r="D26" i="1176"/>
  <c r="U14" i="1175"/>
  <c r="U26" i="1175"/>
  <c r="D4" i="1175"/>
  <c r="D5" i="1175"/>
  <c r="D6" i="1175"/>
  <c r="D7" i="1175"/>
  <c r="D8" i="1175"/>
  <c r="D9" i="1175"/>
  <c r="D10" i="1175"/>
  <c r="D11" i="1175"/>
  <c r="D12" i="1175"/>
  <c r="D13" i="1175"/>
  <c r="B14" i="1175"/>
  <c r="H14" i="1175"/>
  <c r="I14" i="1175"/>
  <c r="J14" i="1175"/>
  <c r="K14" i="1175"/>
  <c r="S14" i="1175"/>
  <c r="T14" i="1175"/>
  <c r="D20" i="1175"/>
  <c r="D21" i="1175"/>
  <c r="D22" i="1175"/>
  <c r="D23" i="1175"/>
  <c r="C25" i="1175"/>
  <c r="P25" i="1175"/>
  <c r="B26" i="1175"/>
  <c r="E26" i="1175"/>
  <c r="F26" i="1175"/>
  <c r="G26" i="1175"/>
  <c r="H26" i="1175"/>
  <c r="I26" i="1175"/>
  <c r="J26" i="1175"/>
  <c r="K26" i="1175"/>
  <c r="S26" i="1175"/>
  <c r="T26" i="1175"/>
  <c r="D20" i="1176" l="1"/>
  <c r="B20" i="1176"/>
  <c r="D14" i="1175"/>
  <c r="D26" i="1175"/>
  <c r="AW9" i="1160" l="1"/>
  <c r="B11" i="1160"/>
  <c r="B16" i="1160" s="1"/>
  <c r="B18" i="1160" s="1"/>
  <c r="B20" i="1160" s="1"/>
  <c r="B24" i="1160" s="1"/>
  <c r="C11" i="1160"/>
  <c r="C16" i="1160" s="1"/>
  <c r="C18" i="1160" s="1"/>
  <c r="C20" i="1160" s="1"/>
  <c r="C24" i="1160" s="1"/>
  <c r="D11" i="1160"/>
  <c r="E11" i="1160"/>
  <c r="F11" i="1160"/>
  <c r="G11" i="1160"/>
  <c r="H11" i="1160"/>
  <c r="I11" i="1160"/>
  <c r="J11" i="1160"/>
  <c r="K11" i="1160"/>
  <c r="L11" i="1160"/>
  <c r="M11" i="1160"/>
  <c r="N11" i="1160"/>
  <c r="AD11" i="1160"/>
  <c r="AD12" i="1160" s="1"/>
  <c r="AE11" i="1160"/>
  <c r="AE12" i="1160" s="1"/>
  <c r="AF11" i="1160"/>
  <c r="AG11" i="1160"/>
  <c r="AG18" i="1160" s="1"/>
  <c r="AG20" i="1160" s="1"/>
  <c r="AG23" i="1160" s="1"/>
  <c r="AH11" i="1160"/>
  <c r="AH18" i="1160" s="1"/>
  <c r="AH20" i="1160" s="1"/>
  <c r="AH23" i="1160" s="1"/>
  <c r="AI11" i="1160"/>
  <c r="AJ11" i="1160"/>
  <c r="AK11" i="1160"/>
  <c r="AL11" i="1160"/>
  <c r="AM11" i="1160"/>
  <c r="AN11" i="1160"/>
  <c r="AO11" i="1160"/>
  <c r="AO18" i="1160" s="1"/>
  <c r="AO20" i="1160" s="1"/>
  <c r="AO23" i="1160" s="1"/>
  <c r="AP11" i="1160"/>
  <c r="AP18" i="1160" s="1"/>
  <c r="AP20" i="1160" s="1"/>
  <c r="AP23" i="1160" s="1"/>
  <c r="AV11" i="1160"/>
  <c r="AV30" i="1160" s="1"/>
  <c r="AW11" i="1160"/>
  <c r="AY11" i="1160"/>
  <c r="BA11" i="1160"/>
  <c r="BB11" i="1160"/>
  <c r="BB30" i="1160" s="1"/>
  <c r="AV12" i="1160"/>
  <c r="AW12" i="1160"/>
  <c r="AX12" i="1160"/>
  <c r="AY12" i="1160"/>
  <c r="AZ12" i="1160"/>
  <c r="BA12" i="1160"/>
  <c r="BB12" i="1160"/>
  <c r="B15" i="1160"/>
  <c r="C15" i="1160"/>
  <c r="D15" i="1160"/>
  <c r="E15" i="1160"/>
  <c r="E16" i="1160" s="1"/>
  <c r="E18" i="1160" s="1"/>
  <c r="E20" i="1160" s="1"/>
  <c r="E24" i="1160" s="1"/>
  <c r="F15" i="1160"/>
  <c r="G15" i="1160"/>
  <c r="H15" i="1160"/>
  <c r="I15" i="1160"/>
  <c r="D16" i="1160"/>
  <c r="D18" i="1160" s="1"/>
  <c r="D20" i="1160" s="1"/>
  <c r="D24" i="1160" s="1"/>
  <c r="AD16" i="1160"/>
  <c r="AD17" i="1160" s="1"/>
  <c r="AE16" i="1160"/>
  <c r="AE17" i="1160" s="1"/>
  <c r="AF16" i="1160"/>
  <c r="AG16" i="1160"/>
  <c r="AH16" i="1160"/>
  <c r="AI16" i="1160"/>
  <c r="AJ16" i="1160"/>
  <c r="AK16" i="1160"/>
  <c r="AK18" i="1160" s="1"/>
  <c r="AK20" i="1160" s="1"/>
  <c r="AK23" i="1160" s="1"/>
  <c r="AL16" i="1160"/>
  <c r="AM16" i="1160"/>
  <c r="AN16" i="1160"/>
  <c r="AO16" i="1160"/>
  <c r="AP16" i="1160"/>
  <c r="F18" i="1160"/>
  <c r="G18" i="1160"/>
  <c r="G20" i="1160" s="1"/>
  <c r="H18" i="1160"/>
  <c r="AI18" i="1160"/>
  <c r="AI20" i="1160" s="1"/>
  <c r="AI23" i="1160" s="1"/>
  <c r="AJ18" i="1160"/>
  <c r="AJ20" i="1160" s="1"/>
  <c r="AJ23" i="1160" s="1"/>
  <c r="AF19" i="1160"/>
  <c r="F20" i="1160"/>
  <c r="H20" i="1160"/>
  <c r="H24" i="1160" s="1"/>
  <c r="I20" i="1160"/>
  <c r="I24" i="1160" s="1"/>
  <c r="AG21" i="1160"/>
  <c r="AH21" i="1160"/>
  <c r="AI21" i="1160"/>
  <c r="AJ21" i="1160"/>
  <c r="AK21" i="1160"/>
  <c r="AL21" i="1160"/>
  <c r="AM21" i="1160"/>
  <c r="AN21" i="1160"/>
  <c r="AO21" i="1160"/>
  <c r="AP21" i="1160"/>
  <c r="AK26" i="1160"/>
  <c r="AL26" i="1160"/>
  <c r="AM26" i="1160"/>
  <c r="AN26" i="1160"/>
  <c r="AO26" i="1160"/>
  <c r="AP26" i="1160"/>
  <c r="AW27" i="1160"/>
  <c r="AV28" i="1160"/>
  <c r="AW28" i="1160"/>
  <c r="AX28" i="1160"/>
  <c r="AX30" i="1160" s="1"/>
  <c r="AY28" i="1160"/>
  <c r="AZ28" i="1160"/>
  <c r="BA28" i="1160"/>
  <c r="BB28" i="1160"/>
  <c r="D29" i="1160"/>
  <c r="F29" i="1160"/>
  <c r="P30" i="1160"/>
  <c r="Q30" i="1160"/>
  <c r="R30" i="1160"/>
  <c r="S30" i="1160"/>
  <c r="T30" i="1160"/>
  <c r="U30" i="1160"/>
  <c r="V30" i="1160"/>
  <c r="W30" i="1160"/>
  <c r="AR30" i="1160"/>
  <c r="AS30" i="1160"/>
  <c r="AT30" i="1160"/>
  <c r="AU30" i="1160"/>
  <c r="BC30" i="1160"/>
  <c r="BD30" i="1160"/>
  <c r="P50" i="1160"/>
  <c r="Q50" i="1160"/>
  <c r="Q60" i="1160" s="1"/>
  <c r="R50" i="1160"/>
  <c r="S50" i="1160"/>
  <c r="S60" i="1160" s="1"/>
  <c r="T50" i="1160"/>
  <c r="U50" i="1160"/>
  <c r="V50" i="1160"/>
  <c r="W50" i="1160"/>
  <c r="W60" i="1160" s="1"/>
  <c r="AR50" i="1160"/>
  <c r="AS50" i="1160"/>
  <c r="AT50" i="1160"/>
  <c r="AU50" i="1160"/>
  <c r="AV50" i="1160"/>
  <c r="AW50" i="1160"/>
  <c r="AX50" i="1160"/>
  <c r="AY50" i="1160"/>
  <c r="AZ50" i="1160"/>
  <c r="BA50" i="1160"/>
  <c r="BB50" i="1160"/>
  <c r="BC50" i="1160"/>
  <c r="BD50" i="1160"/>
  <c r="P59" i="1160"/>
  <c r="Q59" i="1160"/>
  <c r="R59" i="1160"/>
  <c r="S59" i="1160"/>
  <c r="T59" i="1160"/>
  <c r="T60" i="1160" s="1"/>
  <c r="U59" i="1160"/>
  <c r="V59" i="1160"/>
  <c r="V60" i="1160" s="1"/>
  <c r="AR59" i="1160"/>
  <c r="AS59" i="1160"/>
  <c r="AT59" i="1160"/>
  <c r="AT60" i="1160" s="1"/>
  <c r="AU59" i="1160"/>
  <c r="AU60" i="1160" s="1"/>
  <c r="AV59" i="1160"/>
  <c r="AV60" i="1160" s="1"/>
  <c r="AW59" i="1160"/>
  <c r="AW60" i="1160" s="1"/>
  <c r="AX59" i="1160"/>
  <c r="AY59" i="1160"/>
  <c r="AY60" i="1160" s="1"/>
  <c r="AZ59" i="1160"/>
  <c r="BA59" i="1160"/>
  <c r="BB59" i="1160"/>
  <c r="BC59" i="1160"/>
  <c r="BC60" i="1160" s="1"/>
  <c r="BD59" i="1160"/>
  <c r="R60" i="1160"/>
  <c r="AX60" i="1160"/>
  <c r="BB60" i="1160"/>
  <c r="BD60" i="1160"/>
  <c r="AW30" i="1160" l="1"/>
  <c r="AM18" i="1160"/>
  <c r="AM20" i="1160" s="1"/>
  <c r="AM23" i="1160" s="1"/>
  <c r="BA60" i="1160"/>
  <c r="AS60" i="1160"/>
  <c r="P60" i="1160"/>
  <c r="U60" i="1160"/>
  <c r="AL18" i="1160"/>
  <c r="AL20" i="1160" s="1"/>
  <c r="AL23" i="1160" s="1"/>
  <c r="AZ60" i="1160"/>
  <c r="AR60" i="1160"/>
  <c r="AN18" i="1160"/>
  <c r="AN20" i="1160" s="1"/>
  <c r="AN23" i="1160" s="1"/>
  <c r="AF18" i="1160"/>
  <c r="AF20" i="1160" s="1"/>
  <c r="AF23" i="1160" s="1"/>
  <c r="BA30" i="1160"/>
  <c r="AY30" i="1160"/>
  <c r="AZ30" i="1160"/>
  <c r="AE18" i="1160"/>
  <c r="AE20" i="1160" s="1"/>
  <c r="AD18" i="1160"/>
  <c r="AD20" i="1160" s="1"/>
  <c r="B33" i="1030"/>
  <c r="B22" i="1030"/>
  <c r="B11" i="1030"/>
  <c r="AE23" i="1160" l="1"/>
  <c r="AE21" i="1160"/>
  <c r="AD23" i="1160"/>
  <c r="AD21" i="1160"/>
  <c r="K7" i="1030"/>
  <c r="K9" i="1030"/>
  <c r="D11" i="1030"/>
  <c r="E6" i="1030" s="1"/>
  <c r="F11" i="1030"/>
  <c r="G6" i="1030" s="1"/>
  <c r="H11" i="1030"/>
  <c r="I6" i="1030" s="1"/>
  <c r="J11" i="1030"/>
  <c r="K6" i="1030" s="1"/>
  <c r="B21" i="1156"/>
  <c r="B22" i="1156"/>
  <c r="B23" i="1156"/>
  <c r="B24" i="1156"/>
  <c r="B25" i="1156"/>
  <c r="B26" i="1156"/>
  <c r="B27" i="1156"/>
  <c r="B28" i="1156"/>
  <c r="B29" i="1156"/>
  <c r="B30" i="1156"/>
  <c r="B31" i="1156"/>
  <c r="B32" i="1156"/>
  <c r="B33" i="1156"/>
  <c r="B34" i="1156"/>
  <c r="I8" i="1030" l="1"/>
  <c r="I7" i="1030"/>
  <c r="G9" i="1030"/>
  <c r="G7" i="1030"/>
  <c r="E9" i="1030"/>
  <c r="E7" i="1030"/>
  <c r="G8" i="1030"/>
  <c r="E8" i="1030"/>
  <c r="I9" i="1030"/>
  <c r="K8" i="1030"/>
  <c r="H35" i="1146"/>
  <c r="H34" i="1146"/>
  <c r="H33" i="1146"/>
  <c r="H32" i="1146"/>
  <c r="H31" i="1146"/>
  <c r="H30" i="1146"/>
  <c r="H29" i="1146"/>
  <c r="H28" i="1146"/>
</calcChain>
</file>

<file path=xl/sharedStrings.xml><?xml version="1.0" encoding="utf-8"?>
<sst xmlns="http://schemas.openxmlformats.org/spreadsheetml/2006/main" count="6969" uniqueCount="1655">
  <si>
    <t xml:space="preserve"> </t>
  </si>
  <si>
    <t>100.0%</t>
  </si>
  <si>
    <t>Other</t>
  </si>
  <si>
    <t>Varma Mutual Pension Insurance</t>
  </si>
  <si>
    <t>Nordea Funds</t>
  </si>
  <si>
    <t>First Swedish National Pension Fund</t>
  </si>
  <si>
    <t>Vanguard Funds</t>
  </si>
  <si>
    <t>BlackRock</t>
  </si>
  <si>
    <t>Swedbank Robur Funds</t>
  </si>
  <si>
    <t>Alecta</t>
  </si>
  <si>
    <t>Nordea Fonden</t>
  </si>
  <si>
    <t>Sampo Plc</t>
  </si>
  <si>
    <t>No.of shares, mill</t>
  </si>
  <si>
    <t>Largest shareholders</t>
  </si>
  <si>
    <t>Aaa*</t>
  </si>
  <si>
    <t>Nordea Mortgage Bank Plc</t>
  </si>
  <si>
    <t>AAA*</t>
  </si>
  <si>
    <t>Nordea Kredit Realkreditaktieselskab</t>
  </si>
  <si>
    <t>Nordea Hypotek AB (publ)</t>
  </si>
  <si>
    <t>R-1 (mid)</t>
  </si>
  <si>
    <t>F1+</t>
  </si>
  <si>
    <t>A-1+</t>
  </si>
  <si>
    <t>Aa3</t>
  </si>
  <si>
    <t>P-1</t>
  </si>
  <si>
    <t>Long</t>
  </si>
  <si>
    <t>Short</t>
  </si>
  <si>
    <t>Fitch</t>
  </si>
  <si>
    <t>S&amp;P</t>
  </si>
  <si>
    <t>Moody's</t>
  </si>
  <si>
    <t xml:space="preserve"> - Solvency</t>
  </si>
  <si>
    <t xml:space="preserve"> - Nordea Finance</t>
  </si>
  <si>
    <t>Business areas</t>
  </si>
  <si>
    <t xml:space="preserve"> - Net loan losses</t>
  </si>
  <si>
    <t xml:space="preserve"> - Macroeconomic data </t>
  </si>
  <si>
    <t xml:space="preserve"> - Other expenses</t>
  </si>
  <si>
    <t xml:space="preserve"> - Net interest income development</t>
  </si>
  <si>
    <t xml:space="preserve"> - Business area overview</t>
  </si>
  <si>
    <t xml:space="preserve"> - Quarterly development Balance sheet</t>
  </si>
  <si>
    <t xml:space="preserve"> - Liquidity buffer</t>
  </si>
  <si>
    <t xml:space="preserve"> - Short-term funding</t>
  </si>
  <si>
    <t xml:space="preserve"> - Capital position</t>
  </si>
  <si>
    <t xml:space="preserve"> - LTV distribution</t>
  </si>
  <si>
    <t>Key financial figures</t>
  </si>
  <si>
    <t xml:space="preserve"> - Loans and impairment</t>
  </si>
  <si>
    <t xml:space="preserve"> - Lending, loan losses and impaired loans</t>
  </si>
  <si>
    <t xml:space="preserve"> - Nordea’s largest shareholders</t>
  </si>
  <si>
    <t>Risk, liquidity and capital management</t>
  </si>
  <si>
    <t>Contents</t>
  </si>
  <si>
    <t/>
  </si>
  <si>
    <t>-</t>
  </si>
  <si>
    <t xml:space="preserve">Total liabilities and equity </t>
  </si>
  <si>
    <t xml:space="preserve">Total equity </t>
  </si>
  <si>
    <t xml:space="preserve">Retained earnings </t>
  </si>
  <si>
    <t xml:space="preserve">Other reserves </t>
  </si>
  <si>
    <t xml:space="preserve">Share premium reserve </t>
  </si>
  <si>
    <t xml:space="preserve">Share capital </t>
  </si>
  <si>
    <t xml:space="preserve">Non-controlling interests </t>
  </si>
  <si>
    <t>Operating profit</t>
  </si>
  <si>
    <t>Equity</t>
  </si>
  <si>
    <t>14.0</t>
  </si>
  <si>
    <t>Net loan losses</t>
  </si>
  <si>
    <t xml:space="preserve">Total liabilities </t>
  </si>
  <si>
    <t>13.4</t>
  </si>
  <si>
    <t>16.7</t>
  </si>
  <si>
    <t>17.5</t>
  </si>
  <si>
    <t>17.7</t>
  </si>
  <si>
    <t>24.6</t>
  </si>
  <si>
    <t>23.5</t>
  </si>
  <si>
    <t>24.3</t>
  </si>
  <si>
    <t>Liabilities held for sale</t>
  </si>
  <si>
    <t xml:space="preserve">Subordinated liabilities </t>
  </si>
  <si>
    <t>Other expenses</t>
  </si>
  <si>
    <t xml:space="preserve">Retirement benefit obligations </t>
  </si>
  <si>
    <t>Staff costs</t>
  </si>
  <si>
    <t xml:space="preserve">Provisions </t>
  </si>
  <si>
    <t xml:space="preserve">Deferred tax liabilities </t>
  </si>
  <si>
    <t>16.2</t>
  </si>
  <si>
    <t>18.1</t>
  </si>
  <si>
    <t>20.6</t>
  </si>
  <si>
    <t>21.6</t>
  </si>
  <si>
    <t>Other income</t>
  </si>
  <si>
    <t xml:space="preserve">Accrued expenses and prepaid income </t>
  </si>
  <si>
    <t>11.4</t>
  </si>
  <si>
    <t>12.2</t>
  </si>
  <si>
    <t>14.3</t>
  </si>
  <si>
    <t>15.7</t>
  </si>
  <si>
    <t>17.6</t>
  </si>
  <si>
    <t>18.5</t>
  </si>
  <si>
    <t>Equity method</t>
  </si>
  <si>
    <t xml:space="preserve">Other liabilities </t>
  </si>
  <si>
    <t>10.3</t>
  </si>
  <si>
    <t>11.2</t>
  </si>
  <si>
    <t>13.1</t>
  </si>
  <si>
    <t>14.9</t>
  </si>
  <si>
    <t>16.5</t>
  </si>
  <si>
    <t xml:space="preserve">Current tax liabilities </t>
  </si>
  <si>
    <t>Net fee and commission income</t>
  </si>
  <si>
    <t xml:space="preserve">Fair value changes of hedged items in portfolio hedge of interest rate risk </t>
  </si>
  <si>
    <t xml:space="preserve">Derivatives </t>
  </si>
  <si>
    <t>158.1</t>
  </si>
  <si>
    <t>187.4</t>
  </si>
  <si>
    <t>218.3</t>
  </si>
  <si>
    <t>232.1</t>
  </si>
  <si>
    <t>262.2</t>
  </si>
  <si>
    <t>288.2</t>
  </si>
  <si>
    <t>EURm</t>
  </si>
  <si>
    <t xml:space="preserve">Debt securities in issue </t>
  </si>
  <si>
    <t>11.3</t>
  </si>
  <si>
    <t>11.5</t>
  </si>
  <si>
    <t>10.6</t>
  </si>
  <si>
    <t>11.6</t>
  </si>
  <si>
    <t xml:space="preserve">Return on equity, % </t>
  </si>
  <si>
    <t xml:space="preserve">Liabilities to policyholders </t>
  </si>
  <si>
    <t>Weighted average number of diluted shares, million</t>
  </si>
  <si>
    <t>Nordea Group</t>
  </si>
  <si>
    <t>Personal Banking</t>
  </si>
  <si>
    <t>Deposits in pooled schemes and unit-linked investment contacts</t>
  </si>
  <si>
    <t xml:space="preserve">Deposits and borrowings from the public </t>
  </si>
  <si>
    <t>5.56</t>
  </si>
  <si>
    <t>6.07</t>
  </si>
  <si>
    <t>6.47</t>
  </si>
  <si>
    <t>6.96</t>
  </si>
  <si>
    <t>7.27</t>
  </si>
  <si>
    <t>7.69</t>
  </si>
  <si>
    <t xml:space="preserve">Deposits by credit institutions </t>
  </si>
  <si>
    <t>0.25</t>
  </si>
  <si>
    <t>0.29</t>
  </si>
  <si>
    <t>0.26</t>
  </si>
  <si>
    <t>0.34</t>
  </si>
  <si>
    <t>0.43</t>
  </si>
  <si>
    <t>0.62</t>
  </si>
  <si>
    <t>0.64</t>
  </si>
  <si>
    <t>Liabilities</t>
  </si>
  <si>
    <t>7.10</t>
  </si>
  <si>
    <t>8.16</t>
  </si>
  <si>
    <t>5.98</t>
  </si>
  <si>
    <t>7.24</t>
  </si>
  <si>
    <t>9.78</t>
  </si>
  <si>
    <t>9.68</t>
  </si>
  <si>
    <t>10.15</t>
  </si>
  <si>
    <t>0.60</t>
  </si>
  <si>
    <t>0.66</t>
  </si>
  <si>
    <t>0.65</t>
  </si>
  <si>
    <t>0.77</t>
  </si>
  <si>
    <t>0.83</t>
  </si>
  <si>
    <t>0.91</t>
  </si>
  <si>
    <t xml:space="preserve">Diluted earnings per share, EUR </t>
  </si>
  <si>
    <t xml:space="preserve">Total assets </t>
  </si>
  <si>
    <t>Ratios and key figures</t>
  </si>
  <si>
    <t>Assets held for sale</t>
  </si>
  <si>
    <t xml:space="preserve">Prepaid expenses and accrued income </t>
  </si>
  <si>
    <t xml:space="preserve">Other assets </t>
  </si>
  <si>
    <t>Diluted earnings per share, EUR</t>
  </si>
  <si>
    <t xml:space="preserve">Retirement benefit assets </t>
  </si>
  <si>
    <t>Q1/15</t>
  </si>
  <si>
    <t>Q2/15</t>
  </si>
  <si>
    <t>Q3/15</t>
  </si>
  <si>
    <t>Q4/15</t>
  </si>
  <si>
    <t>Q1/16</t>
  </si>
  <si>
    <t>Q2/16</t>
  </si>
  <si>
    <t>Q3/16</t>
  </si>
  <si>
    <t>Q4/16</t>
  </si>
  <si>
    <t>Q1/17</t>
  </si>
  <si>
    <t>Q2/17</t>
  </si>
  <si>
    <t>Net profit for the period</t>
  </si>
  <si>
    <t xml:space="preserve">Current tax assets </t>
  </si>
  <si>
    <t xml:space="preserve">Deferred tax assets </t>
  </si>
  <si>
    <t>Net profit for the period from discontinued operations after tax</t>
  </si>
  <si>
    <t>Investment property</t>
  </si>
  <si>
    <t>Net profit (continuing operations)</t>
  </si>
  <si>
    <t>Income tax expense</t>
  </si>
  <si>
    <t>Net profit for period from continuing operations</t>
  </si>
  <si>
    <t xml:space="preserve">Intangible assets </t>
  </si>
  <si>
    <t xml:space="preserve">Investments in associated undertakings </t>
  </si>
  <si>
    <t>Profit before loan losses</t>
  </si>
  <si>
    <t>Total operating expenses</t>
  </si>
  <si>
    <t>Shares</t>
  </si>
  <si>
    <t>Depreciation tangible and intangible assets</t>
  </si>
  <si>
    <t xml:space="preserve">Financial instruments pledged as collateral </t>
  </si>
  <si>
    <t>11 24</t>
  </si>
  <si>
    <t xml:space="preserve">Interest-bearing securities </t>
  </si>
  <si>
    <t xml:space="preserve">Loans to the public </t>
  </si>
  <si>
    <t xml:space="preserve">Loans to credit institutions </t>
  </si>
  <si>
    <t>Total operating income</t>
  </si>
  <si>
    <t>Loans to central banks</t>
  </si>
  <si>
    <t xml:space="preserve">Cash and balances with central banks </t>
  </si>
  <si>
    <t>Net result from items at fair value</t>
  </si>
  <si>
    <t>Assets</t>
  </si>
  <si>
    <t xml:space="preserve">Net fee and commission income </t>
  </si>
  <si>
    <t>Net interest income</t>
  </si>
  <si>
    <t>Q1</t>
  </si>
  <si>
    <t>Q2</t>
  </si>
  <si>
    <t>Balance sheet</t>
  </si>
  <si>
    <t>Income statement</t>
  </si>
  <si>
    <t>Historical numbers for 2014 restated following that IT Poland is included in continuing operations</t>
  </si>
  <si>
    <t>NII end of period</t>
  </si>
  <si>
    <t>Day count</t>
  </si>
  <si>
    <t>Volume driven NII</t>
  </si>
  <si>
    <t>Margin driven NII</t>
  </si>
  <si>
    <t>NII beginning of period</t>
  </si>
  <si>
    <r>
      <rPr>
        <sz val="8"/>
        <color rgb="FF000000"/>
        <rFont val="Arial"/>
        <family val="2"/>
      </rPr>
      <t>- of which collective</t>
    </r>
  </si>
  <si>
    <r>
      <rPr>
        <sz val="8"/>
        <color rgb="FF000000"/>
        <rFont val="Arial"/>
        <family val="2"/>
      </rPr>
      <t>- of which individual</t>
    </r>
  </si>
  <si>
    <r>
      <rPr>
        <sz val="8"/>
        <color rgb="FF000000"/>
        <rFont val="Arial"/>
        <family val="2"/>
      </rPr>
      <t>Loan loss ratio, basis points</t>
    </r>
    <r>
      <rPr>
        <vertAlign val="superscript"/>
        <sz val="8"/>
        <color rgb="FF000000"/>
        <rFont val="Arial"/>
        <family val="2"/>
      </rPr>
      <t xml:space="preserve"> </t>
    </r>
  </si>
  <si>
    <t>Q3</t>
  </si>
  <si>
    <t>Q4</t>
  </si>
  <si>
    <t>Full year</t>
  </si>
  <si>
    <t>Key ratios</t>
  </si>
  <si>
    <r>
      <rPr>
        <b/>
        <sz val="8"/>
        <color rgb="FF000000"/>
        <rFont val="Arial"/>
        <family val="2"/>
      </rPr>
      <t xml:space="preserve">Net loan losses </t>
    </r>
  </si>
  <si>
    <r>
      <rPr>
        <b/>
        <sz val="8"/>
        <color rgb="FF000000"/>
        <rFont val="Arial"/>
        <family val="2"/>
      </rPr>
      <t>0</t>
    </r>
  </si>
  <si>
    <r>
      <rPr>
        <b/>
        <sz val="8"/>
        <color rgb="FF000000"/>
        <rFont val="Arial"/>
        <family val="2"/>
      </rPr>
      <t>Off-balance sheet items</t>
    </r>
  </si>
  <si>
    <r>
      <rPr>
        <sz val="8"/>
        <color rgb="FF000000"/>
        <rFont val="Arial"/>
        <family val="2"/>
      </rPr>
      <t>Reversal of previous provisions</t>
    </r>
  </si>
  <si>
    <r>
      <rPr>
        <sz val="8"/>
        <color rgb="FF000000"/>
        <rFont val="Arial"/>
        <family val="2"/>
      </rPr>
      <t>Provisions</t>
    </r>
  </si>
  <si>
    <r>
      <rPr>
        <sz val="8"/>
        <color rgb="FF000000"/>
        <rFont val="Arial"/>
        <family val="2"/>
      </rPr>
      <t xml:space="preserve">Allowances to cover realised loan losses </t>
    </r>
  </si>
  <si>
    <r>
      <rPr>
        <sz val="8"/>
        <color rgb="FF000000"/>
        <rFont val="Arial"/>
        <family val="2"/>
      </rPr>
      <t>Realised loan losses</t>
    </r>
  </si>
  <si>
    <r>
      <rPr>
        <b/>
        <sz val="8"/>
        <color rgb="FF000000"/>
        <rFont val="Arial"/>
        <family val="2"/>
      </rPr>
      <t>Loans to the public</t>
    </r>
  </si>
  <si>
    <r>
      <rPr>
        <sz val="8"/>
        <color rgb="FF000000"/>
        <rFont val="Arial"/>
        <family val="2"/>
      </rPr>
      <t>Recoveries on previous realised loan losses</t>
    </r>
  </si>
  <si>
    <r>
      <rPr>
        <b/>
        <sz val="8"/>
        <color rgb="FF000000"/>
        <rFont val="Arial"/>
        <family val="2"/>
      </rPr>
      <t>Loans to credit institutions</t>
    </r>
  </si>
  <si>
    <r>
      <rPr>
        <sz val="8"/>
        <color rgb="FF000000"/>
        <rFont val="Arial"/>
        <family val="2"/>
      </rPr>
      <t>0</t>
    </r>
  </si>
  <si>
    <r>
      <rPr>
        <b/>
        <sz val="8"/>
        <color rgb="FF000000"/>
        <rFont val="Arial"/>
        <family val="2"/>
      </rPr>
      <t>Loan losses divided by class</t>
    </r>
  </si>
  <si>
    <r>
      <rPr>
        <sz val="8"/>
        <color rgb="FF000000"/>
        <rFont val="Arial"/>
        <family val="2"/>
      </rPr>
      <t>EURm</t>
    </r>
  </si>
  <si>
    <r>
      <rPr>
        <b/>
        <sz val="8"/>
        <color rgb="FF000000"/>
        <rFont val="Arial"/>
        <family val="2"/>
      </rPr>
      <t>Total</t>
    </r>
  </si>
  <si>
    <r>
      <rPr>
        <sz val="8"/>
        <color rgb="FF000000"/>
        <rFont val="Arial"/>
        <family val="2"/>
      </rPr>
      <t>Other</t>
    </r>
    <r>
      <rPr>
        <vertAlign val="superscript"/>
        <sz val="8"/>
        <color rgb="FF000000"/>
        <rFont val="Arial"/>
        <family val="2"/>
      </rPr>
      <t xml:space="preserve"> </t>
    </r>
  </si>
  <si>
    <t xml:space="preserve">Rents, premises and real estate </t>
  </si>
  <si>
    <t>Postage, transportation, telephone and office expenses</t>
  </si>
  <si>
    <r>
      <rPr>
        <sz val="8"/>
        <color rgb="FF000000"/>
        <rFont val="Arial"/>
        <family val="2"/>
      </rPr>
      <t>Marketing and representation</t>
    </r>
  </si>
  <si>
    <r>
      <rPr>
        <sz val="8"/>
        <color rgb="FF000000"/>
        <rFont val="Arial"/>
        <family val="2"/>
      </rPr>
      <t>Information technology</t>
    </r>
  </si>
  <si>
    <r>
      <rPr>
        <sz val="8"/>
        <color rgb="FF000000"/>
        <rFont val="Arial"/>
        <family val="2"/>
      </rPr>
      <t>Other</t>
    </r>
  </si>
  <si>
    <t>Brokerage, securities issues and corporate finance</t>
  </si>
  <si>
    <r>
      <rPr>
        <sz val="8"/>
        <color rgb="FF000000"/>
        <rFont val="Arial"/>
        <family val="2"/>
      </rPr>
      <t>Asset management commissions</t>
    </r>
  </si>
  <si>
    <t>Total</t>
  </si>
  <si>
    <t>EURbn</t>
  </si>
  <si>
    <t>Russia</t>
  </si>
  <si>
    <t>Sweden</t>
  </si>
  <si>
    <t>Norway</t>
  </si>
  <si>
    <t>Finland</t>
  </si>
  <si>
    <t>Denmark</t>
  </si>
  <si>
    <t>Percentage</t>
  </si>
  <si>
    <t>Q4/14</t>
  </si>
  <si>
    <t>%</t>
  </si>
  <si>
    <t>Q2/14</t>
  </si>
  <si>
    <t>Q3/14</t>
  </si>
  <si>
    <t>&gt;90 days</t>
  </si>
  <si>
    <t>61-90 days</t>
  </si>
  <si>
    <t>31-60 days</t>
  </si>
  <si>
    <t>6-30 days</t>
  </si>
  <si>
    <t>Corporate customers</t>
  </si>
  <si>
    <t>Total allowances and provisions</t>
  </si>
  <si>
    <t>Impaired loans net</t>
  </si>
  <si>
    <t>Impaired loans gross</t>
  </si>
  <si>
    <t>Public sector</t>
  </si>
  <si>
    <t>Consumer</t>
  </si>
  <si>
    <t>Mortgage</t>
  </si>
  <si>
    <t>Corporate</t>
  </si>
  <si>
    <t>Household</t>
  </si>
  <si>
    <t>Total Corporate</t>
  </si>
  <si>
    <t>Outside Nordic</t>
  </si>
  <si>
    <t xml:space="preserve">  Allowances</t>
  </si>
  <si>
    <t>Ferries</t>
  </si>
  <si>
    <t>Cruise</t>
  </si>
  <si>
    <t>Tankers (crude, product, chemical)</t>
  </si>
  <si>
    <t>Diversification effect</t>
  </si>
  <si>
    <t>80-90%</t>
  </si>
  <si>
    <t>70-80%</t>
  </si>
  <si>
    <t>60-70%</t>
  </si>
  <si>
    <t>0.0</t>
  </si>
  <si>
    <t>50-60%</t>
  </si>
  <si>
    <t>40-50%</t>
  </si>
  <si>
    <t>˂40%</t>
  </si>
  <si>
    <t>Mortgage loans EURbn*</t>
  </si>
  <si>
    <t>Mortgage loans EURbn***</t>
  </si>
  <si>
    <t>Loan-to-value distribution</t>
  </si>
  <si>
    <t>Leverage ratio, percentage</t>
  </si>
  <si>
    <t>Leverage ratio</t>
  </si>
  <si>
    <t>Deductions for investments in insurance companies</t>
  </si>
  <si>
    <t>Tier 2 capital</t>
  </si>
  <si>
    <t>Tier 1 capital</t>
  </si>
  <si>
    <t>Corporate total</t>
  </si>
  <si>
    <t>Institutions</t>
  </si>
  <si>
    <t>Asset class</t>
  </si>
  <si>
    <t>Additional risk exposure amount due to Article 3 CRR</t>
  </si>
  <si>
    <t>Operational risk</t>
  </si>
  <si>
    <t xml:space="preserve"> - banking book, Standardised Approach</t>
  </si>
  <si>
    <t xml:space="preserve"> - trading book, Standardised Approach</t>
  </si>
  <si>
    <t xml:space="preserve"> - trading book, Internal Approach</t>
  </si>
  <si>
    <t>Market risk</t>
  </si>
  <si>
    <t xml:space="preserve"> - other</t>
  </si>
  <si>
    <t xml:space="preserve"> - retail</t>
  </si>
  <si>
    <t xml:space="preserve"> - sovereign</t>
  </si>
  <si>
    <t>Standardised</t>
  </si>
  <si>
    <t xml:space="preserve"> - items representing securitisation positions</t>
  </si>
  <si>
    <t xml:space="preserve"> - institutions</t>
  </si>
  <si>
    <t xml:space="preserve"> - corporate</t>
  </si>
  <si>
    <t>IRB</t>
  </si>
  <si>
    <t>Credit risk</t>
  </si>
  <si>
    <t>- other items</t>
  </si>
  <si>
    <t>- equity</t>
  </si>
  <si>
    <t>- collective investments undertakings (CIU)</t>
  </si>
  <si>
    <t>- institutions and corporates with a short-term credit assessment</t>
  </si>
  <si>
    <t>- covered bonds</t>
  </si>
  <si>
    <t>- associated with particularly high risk</t>
  </si>
  <si>
    <t>- in default</t>
  </si>
  <si>
    <t>- secured by mortgages on immovable property</t>
  </si>
  <si>
    <t>- retail</t>
  </si>
  <si>
    <t>- corporate</t>
  </si>
  <si>
    <t>- institutions</t>
  </si>
  <si>
    <t>- international organisations</t>
  </si>
  <si>
    <t>- multilateral development banks</t>
  </si>
  <si>
    <t xml:space="preserve"> - public sector entities</t>
  </si>
  <si>
    <t xml:space="preserve"> - regional governments or local authorities</t>
  </si>
  <si>
    <t>- central governments or central banks</t>
  </si>
  <si>
    <t xml:space="preserve">     - foundation</t>
  </si>
  <si>
    <t xml:space="preserve">     - advanced</t>
  </si>
  <si>
    <t xml:space="preserve">IRB </t>
  </si>
  <si>
    <t xml:space="preserve"> - of which counterparty credit risk</t>
  </si>
  <si>
    <t xml:space="preserve">Credit risk </t>
  </si>
  <si>
    <t>REA</t>
  </si>
  <si>
    <t>Min. capital requirement</t>
  </si>
  <si>
    <t>Foreign exchange risk</t>
  </si>
  <si>
    <t>Equity risk</t>
  </si>
  <si>
    <t>Capital requirement</t>
  </si>
  <si>
    <t>Common Equity Tier 1 capital</t>
  </si>
  <si>
    <t>Percentage points of REA</t>
  </si>
  <si>
    <t>Common Equity Tier 1 available to meet Capital Buffers</t>
  </si>
  <si>
    <t>Own funds</t>
  </si>
  <si>
    <t>SRB</t>
  </si>
  <si>
    <t>SII</t>
  </si>
  <si>
    <t>CCyB</t>
  </si>
  <si>
    <t>CCoB</t>
  </si>
  <si>
    <t>Capital Buffers</t>
  </si>
  <si>
    <t>Total regulatory adjustments to Tier 2 capital</t>
  </si>
  <si>
    <t>Other items, net</t>
  </si>
  <si>
    <t>Pension assets in excess of related liabilities</t>
  </si>
  <si>
    <t>IRB provisions excess (+)</t>
  </si>
  <si>
    <t>Tier 2 capital before regulatory adjustments</t>
  </si>
  <si>
    <t>Tier 1 capital (net after deduction)</t>
  </si>
  <si>
    <t>Additional Tier 1 capital</t>
  </si>
  <si>
    <t>Total regulatory adjustments to Additional Tier 1 capital</t>
  </si>
  <si>
    <t>Additional Tier 1 capital before regulatory adjustments</t>
  </si>
  <si>
    <t>Common Equity Tier 1 capital (net after deduction)</t>
  </si>
  <si>
    <t>Total regulatory adjustments to Common Equity Tier 1 capital</t>
  </si>
  <si>
    <t>IRB provisions shortfall (-)</t>
  </si>
  <si>
    <t>Intangible assets</t>
  </si>
  <si>
    <t>Deferred tax assets</t>
  </si>
  <si>
    <t>Common Equity Tier 1 capital before regulatory adjustments</t>
  </si>
  <si>
    <t>Proposed/actual dividend</t>
  </si>
  <si>
    <t>Equity in the consolidated situation</t>
  </si>
  <si>
    <t>Calculation of own funds</t>
  </si>
  <si>
    <r>
      <rPr>
        <vertAlign val="superscript"/>
        <sz val="7"/>
        <rFont val="Arial"/>
        <family val="2"/>
      </rPr>
      <t>1</t>
    </r>
    <r>
      <rPr>
        <sz val="7"/>
        <rFont val="Arial"/>
        <family val="2"/>
      </rPr>
      <t xml:space="preserve"> Includes EAD for on-balance, off-balance, derivatives and securities financing</t>
    </r>
  </si>
  <si>
    <t>Other non credit-obligation assets:</t>
  </si>
  <si>
    <t>- defaulted</t>
  </si>
  <si>
    <t>- not scored</t>
  </si>
  <si>
    <t>- scoring grades F</t>
  </si>
  <si>
    <t>- scoring grades E</t>
  </si>
  <si>
    <t>- scoring grades D</t>
  </si>
  <si>
    <t>- scoring grades C</t>
  </si>
  <si>
    <t>- scoring grades B</t>
  </si>
  <si>
    <t>- scoring grades A</t>
  </si>
  <si>
    <t>of which</t>
  </si>
  <si>
    <t>Retail, of which other retail:</t>
  </si>
  <si>
    <t>Retail, of which secured by real estate:</t>
  </si>
  <si>
    <t>- unrated</t>
  </si>
  <si>
    <t>- rating grades 1</t>
  </si>
  <si>
    <t>- rating grades 2</t>
  </si>
  <si>
    <t>- rating grades 3</t>
  </si>
  <si>
    <t>- rating grades 4</t>
  </si>
  <si>
    <t>- rating grades 5</t>
  </si>
  <si>
    <t>- rating grades 6</t>
  </si>
  <si>
    <t>Institutions, foundation IRB:</t>
  </si>
  <si>
    <t>Corporate, advanced IRB:</t>
  </si>
  <si>
    <t>Corporate, foundation IRB:</t>
  </si>
  <si>
    <t>Exposure-weighted average risk weight</t>
  </si>
  <si>
    <t>of which EAD for off-balance, EURm</t>
  </si>
  <si>
    <t>Off-balance exposure, EURm</t>
  </si>
  <si>
    <t>On-balance exposure, EURm</t>
  </si>
  <si>
    <t>Baltics</t>
  </si>
  <si>
    <t>Nordea Eiendomskreditt AS</t>
  </si>
  <si>
    <t>Nordea Mortgage Bank</t>
  </si>
  <si>
    <t>Nordea Hypotek AB</t>
  </si>
  <si>
    <t>Capital Buffers total</t>
  </si>
  <si>
    <t>Total outstanding short-term issuance</t>
  </si>
  <si>
    <t>Short-term funding programs - weighted average original maturity of total issuance</t>
  </si>
  <si>
    <t>Diversification of Short-term funding programs</t>
  </si>
  <si>
    <t>Short-term funding</t>
  </si>
  <si>
    <t>Derivatives, net inflows/outflows</t>
  </si>
  <si>
    <t>Total liabilities and equity</t>
  </si>
  <si>
    <t>Derivatives</t>
  </si>
  <si>
    <t>Other liabilities</t>
  </si>
  <si>
    <t>Subordinated liabilities</t>
  </si>
  <si>
    <t>Issued other bonds</t>
  </si>
  <si>
    <t>Issued covered bonds</t>
  </si>
  <si>
    <t xml:space="preserve"> - of which other bonds</t>
  </si>
  <si>
    <t xml:space="preserve"> - of which covered bonds</t>
  </si>
  <si>
    <t>Deposits by credit institutions</t>
  </si>
  <si>
    <t>Deposits and borrowings from public</t>
  </si>
  <si>
    <t>Debt securities in issue</t>
  </si>
  <si>
    <t>Total assets</t>
  </si>
  <si>
    <t xml:space="preserve"> - of which repos</t>
  </si>
  <si>
    <t>Interest-bearing securities incl. Treasury bills</t>
  </si>
  <si>
    <t>Loans to credit institutions</t>
  </si>
  <si>
    <t>Loans to the public</t>
  </si>
  <si>
    <t xml:space="preserve">Cash balances with central banks </t>
  </si>
  <si>
    <t>Not specified</t>
  </si>
  <si>
    <t>&gt; 10 years</t>
  </si>
  <si>
    <t>5-10 years</t>
  </si>
  <si>
    <t>2-5 years</t>
  </si>
  <si>
    <t>1-2 years</t>
  </si>
  <si>
    <t>3-12 months</t>
  </si>
  <si>
    <t>1-3 months</t>
  </si>
  <si>
    <t>&lt;1 month</t>
  </si>
  <si>
    <t>NOK</t>
  </si>
  <si>
    <t>Other assets</t>
  </si>
  <si>
    <t>Liquidity buffer - Nordea Group</t>
  </si>
  <si>
    <t>Maturity analysis for assets and liabilities</t>
  </si>
  <si>
    <t>Net position, currencies</t>
  </si>
  <si>
    <t>Position not reported/distributed on the balance sheet</t>
  </si>
  <si>
    <t>USD</t>
  </si>
  <si>
    <t>DKK</t>
  </si>
  <si>
    <t>Total (according to Nordea definition)</t>
  </si>
  <si>
    <t>Sum</t>
  </si>
  <si>
    <t>EUR</t>
  </si>
  <si>
    <t>SEK</t>
  </si>
  <si>
    <t>Not distributed</t>
  </si>
  <si>
    <t>Combined</t>
  </si>
  <si>
    <t>in EURbn</t>
  </si>
  <si>
    <t>Maturity analysis for assets and liabilities in currencies</t>
  </si>
  <si>
    <t>Assets and liabilities in foreign currency</t>
  </si>
  <si>
    <t>Liquidity buffer composition</t>
  </si>
  <si>
    <t xml:space="preserve">Long. EUR (5 years)                                       </t>
  </si>
  <si>
    <t xml:space="preserve">Long. SE                                                        </t>
  </si>
  <si>
    <t xml:space="preserve">Short. SE                                                        </t>
  </si>
  <si>
    <t xml:space="preserve">Long. NO                                                        </t>
  </si>
  <si>
    <t xml:space="preserve">Short. NO                                                       </t>
  </si>
  <si>
    <t xml:space="preserve">Long. DK                                                        </t>
  </si>
  <si>
    <t xml:space="preserve">Short. DK                                                        </t>
  </si>
  <si>
    <t xml:space="preserve">Short. EUR (1W Eonia ) </t>
  </si>
  <si>
    <t>Market development - interest rates</t>
  </si>
  <si>
    <t>Country</t>
  </si>
  <si>
    <t xml:space="preserve">     www.nordea.com</t>
  </si>
  <si>
    <t>Silent period</t>
  </si>
  <si>
    <t>andreas.larsson@nordea.com</t>
  </si>
  <si>
    <t>+46 709 707 555</t>
  </si>
  <si>
    <t>Andreas Larsson, Head of Debt IR and Ratings</t>
  </si>
  <si>
    <t>For further information, please contact:</t>
  </si>
  <si>
    <t>Additional information can be found at: www.nordea.com/IR</t>
  </si>
  <si>
    <t xml:space="preserve">This publication is a supplement to quarterly interim reports and Annual Report. </t>
  </si>
  <si>
    <t>Q3/17</t>
  </si>
  <si>
    <t>*Covered bond rating</t>
  </si>
  <si>
    <t xml:space="preserve">Standardised </t>
  </si>
  <si>
    <r>
      <t>Exposure value (EAD), EURm</t>
    </r>
    <r>
      <rPr>
        <b/>
        <vertAlign val="superscript"/>
        <sz val="8"/>
        <rFont val="Arial"/>
        <family val="2"/>
      </rPr>
      <t>1</t>
    </r>
  </si>
  <si>
    <t xml:space="preserve">Other  </t>
  </si>
  <si>
    <t>8.03</t>
  </si>
  <si>
    <t>*LTV unindexed distribution in ranges where a single loan can exist in multiple buckets, with continuous distribution</t>
  </si>
  <si>
    <r>
      <rPr>
        <sz val="9"/>
        <color theme="1"/>
        <rFont val="Calibri"/>
        <family val="2"/>
      </rPr>
      <t>˃100</t>
    </r>
    <r>
      <rPr>
        <sz val="9"/>
        <color theme="1"/>
        <rFont val="Arial"/>
        <family val="2"/>
      </rPr>
      <t>%</t>
    </r>
  </si>
  <si>
    <t>90-100%</t>
  </si>
  <si>
    <t>40-60%</t>
  </si>
  <si>
    <t>20-40%</t>
  </si>
  <si>
    <t>˂20%</t>
  </si>
  <si>
    <t>Nordea Hypotek cover pool (Sweden)</t>
  </si>
  <si>
    <t>Cover pools, covered bonds</t>
  </si>
  <si>
    <t>˃90%</t>
  </si>
  <si>
    <t xml:space="preserve"> - Personal Banking Financial highlights</t>
  </si>
  <si>
    <t>Q4/17</t>
  </si>
  <si>
    <t>AT1 in November 2017 issue rating</t>
  </si>
  <si>
    <t>Additional Tier 1 capital holders</t>
  </si>
  <si>
    <t xml:space="preserve">   Collateralised lending</t>
  </si>
  <si>
    <t xml:space="preserve">   Housing loans</t>
  </si>
  <si>
    <t>Q1/18</t>
  </si>
  <si>
    <t>Liquidity coverage ratio (%)</t>
  </si>
  <si>
    <t xml:space="preserve">   Limit on inflows</t>
  </si>
  <si>
    <t xml:space="preserve">   Other cash inflows</t>
  </si>
  <si>
    <t xml:space="preserve">   Inflows from fully performing exposures</t>
  </si>
  <si>
    <t xml:space="preserve">   Secured lending (e.g. reverse repos)</t>
  </si>
  <si>
    <t>Total cash inflows</t>
  </si>
  <si>
    <t xml:space="preserve">   Other funding obligations</t>
  </si>
  <si>
    <t xml:space="preserve">   Additional requirements</t>
  </si>
  <si>
    <t xml:space="preserve">   Secured wholesale funding</t>
  </si>
  <si>
    <t xml:space="preserve">   Unsecured wholesale funding</t>
  </si>
  <si>
    <t xml:space="preserve">   business customers</t>
  </si>
  <si>
    <t xml:space="preserve">   Retail deposits &amp; deposits from small</t>
  </si>
  <si>
    <t>Total cash outflows</t>
  </si>
  <si>
    <t xml:space="preserve">   Cap on level 2</t>
  </si>
  <si>
    <t xml:space="preserve">   Liquid assets level 2</t>
  </si>
  <si>
    <t xml:space="preserve">   Liquid assets level 1</t>
  </si>
  <si>
    <t>Total high-quality liquid assets (HQLA)</t>
  </si>
  <si>
    <t>Weighted value</t>
  </si>
  <si>
    <t>Unweighted value</t>
  </si>
  <si>
    <t>Additional risk exposure amount related to Finnish RW floor due to Article 458 CRR</t>
  </si>
  <si>
    <t>Total Own Funds, including profit</t>
  </si>
  <si>
    <t>Common Equity Tier 1 capital, including profit</t>
  </si>
  <si>
    <t xml:space="preserve">   Stages 1 &amp; 2</t>
  </si>
  <si>
    <t xml:space="preserve">   Stage 3</t>
  </si>
  <si>
    <t>Net loan losses, stage 1</t>
  </si>
  <si>
    <t>Net loan losses, stage 2</t>
  </si>
  <si>
    <t>Net loan losses, non-defaulted</t>
  </si>
  <si>
    <t>Stage 3, defaulted</t>
  </si>
  <si>
    <t>Net loan losses, individually assessed, collectively calculated</t>
  </si>
  <si>
    <t>Realised loan losses</t>
  </si>
  <si>
    <t>Recoveries on previous realised loan losses</t>
  </si>
  <si>
    <t xml:space="preserve">New/increase in provisions </t>
  </si>
  <si>
    <t>Reversals of provisions</t>
  </si>
  <si>
    <t>Net loan losses, defaulted</t>
  </si>
  <si>
    <t>- of which stage 1</t>
  </si>
  <si>
    <t>- of which stage 2</t>
  </si>
  <si>
    <t>- of which stage 3</t>
  </si>
  <si>
    <t>Jan-Dec</t>
  </si>
  <si>
    <t>Q2/18</t>
  </si>
  <si>
    <t>Baa1</t>
  </si>
  <si>
    <t>For more detailed information regarding ratios and key figures definied as Alternative performance measures, see http://www.nordea.com/en/investor-relations/.</t>
  </si>
  <si>
    <r>
      <rPr>
        <vertAlign val="superscript"/>
        <sz val="7"/>
        <color rgb="FF000000"/>
        <rFont val="Arial"/>
        <family val="2"/>
      </rPr>
      <t>2</t>
    </r>
    <r>
      <rPr>
        <sz val="7"/>
        <color rgb="FF000000"/>
        <rFont val="Arial"/>
        <family val="2"/>
      </rPr>
      <t xml:space="preserve"> End of period,</t>
    </r>
  </si>
  <si>
    <r>
      <t xml:space="preserve">Number of employees (FTEs) </t>
    </r>
    <r>
      <rPr>
        <vertAlign val="superscript"/>
        <sz val="8"/>
        <color theme="1"/>
        <rFont val="Arial"/>
        <family val="2"/>
      </rPr>
      <t>2</t>
    </r>
  </si>
  <si>
    <r>
      <t>Risk Exposure Amount</t>
    </r>
    <r>
      <rPr>
        <vertAlign val="superscript"/>
        <sz val="8"/>
        <color theme="1"/>
        <rFont val="Arial"/>
        <family val="2"/>
      </rPr>
      <t>4</t>
    </r>
    <r>
      <rPr>
        <sz val="8"/>
        <color theme="1"/>
        <rFont val="Arial"/>
        <family val="2"/>
      </rPr>
      <t>,EURbn</t>
    </r>
  </si>
  <si>
    <r>
      <t>Potential shares outstanding</t>
    </r>
    <r>
      <rPr>
        <vertAlign val="superscript"/>
        <sz val="8"/>
        <rFont val="Arial"/>
        <family val="2"/>
      </rPr>
      <t>2</t>
    </r>
    <r>
      <rPr>
        <sz val="8"/>
        <rFont val="Arial"/>
        <family val="2"/>
      </rPr>
      <t>, million</t>
    </r>
  </si>
  <si>
    <r>
      <t>Equity per share</t>
    </r>
    <r>
      <rPr>
        <vertAlign val="superscript"/>
        <sz val="8"/>
        <color theme="1"/>
        <rFont val="Arial"/>
        <family val="2"/>
      </rPr>
      <t>2</t>
    </r>
    <r>
      <rPr>
        <sz val="8"/>
        <color theme="1"/>
        <rFont val="Arial"/>
        <family val="2"/>
      </rPr>
      <t>, EUR</t>
    </r>
  </si>
  <si>
    <r>
      <t>Potential shares outstanding</t>
    </r>
    <r>
      <rPr>
        <vertAlign val="superscript"/>
        <sz val="8"/>
        <color theme="1"/>
        <rFont val="Arial"/>
        <family val="2"/>
      </rPr>
      <t>2</t>
    </r>
    <r>
      <rPr>
        <sz val="8"/>
        <color theme="1"/>
        <rFont val="Arial"/>
        <family val="2"/>
      </rPr>
      <t>, million</t>
    </r>
  </si>
  <si>
    <r>
      <t>Share price</t>
    </r>
    <r>
      <rPr>
        <vertAlign val="superscript"/>
        <sz val="8"/>
        <color theme="1"/>
        <rFont val="Arial"/>
        <family val="2"/>
      </rPr>
      <t>2</t>
    </r>
    <r>
      <rPr>
        <sz val="8"/>
        <color theme="1"/>
        <rFont val="Arial"/>
        <family val="2"/>
      </rPr>
      <t>, EUR</t>
    </r>
  </si>
  <si>
    <t>Q3/18</t>
  </si>
  <si>
    <t xml:space="preserve">Nordea Bank Abp </t>
  </si>
  <si>
    <t>Total loans</t>
  </si>
  <si>
    <t>Past due loans %</t>
  </si>
  <si>
    <t>Asset &amp; Wealth Management</t>
  </si>
  <si>
    <t xml:space="preserve"> - Asset &amp; Wealth Management Financial highlights</t>
  </si>
  <si>
    <t>Total number of outstanding shares</t>
  </si>
  <si>
    <t>Credit spread risk, VaR</t>
  </si>
  <si>
    <t>Foreign exchange risk, VaR</t>
  </si>
  <si>
    <t>Equity risk, VaR</t>
  </si>
  <si>
    <t>Interest rate risk, VaR</t>
  </si>
  <si>
    <t>Total risk, VaR</t>
  </si>
  <si>
    <t>Banking book</t>
  </si>
  <si>
    <t>Inflation risk</t>
  </si>
  <si>
    <t xml:space="preserve">Trading book </t>
  </si>
  <si>
    <t>Market risk VaR</t>
  </si>
  <si>
    <t>Corporate rating migration</t>
  </si>
  <si>
    <t>Corporate rating distribution</t>
  </si>
  <si>
    <t>Credit quality</t>
  </si>
  <si>
    <t xml:space="preserve"> - Net fee and commission income</t>
  </si>
  <si>
    <t>Q4/18</t>
  </si>
  <si>
    <t>Cevian Capital</t>
  </si>
  <si>
    <t>Total (including other liquid assets)</t>
  </si>
  <si>
    <t xml:space="preserve">    All other securities</t>
  </si>
  <si>
    <t xml:space="preserve">    Covered bonds issued by the own bank or related unit</t>
  </si>
  <si>
    <t xml:space="preserve">    Balances with other banks</t>
  </si>
  <si>
    <t xml:space="preserve">    Other level 2 assets</t>
  </si>
  <si>
    <t xml:space="preserve">    Covered bonds</t>
  </si>
  <si>
    <t>Level 2 Assets</t>
  </si>
  <si>
    <t xml:space="preserve">    Securities issued or guaranteed by municipalities or other public sector entities</t>
  </si>
  <si>
    <t xml:space="preserve">    Securities issued or guaranteed by sovereigns, central banks or multilateral development banks</t>
  </si>
  <si>
    <t xml:space="preserve">    Cash and balances with central banks</t>
  </si>
  <si>
    <t>Level 1 Assets</t>
  </si>
  <si>
    <t>**All other unencumbered securities held by Treasury</t>
  </si>
  <si>
    <t xml:space="preserve">    All other securities**</t>
  </si>
  <si>
    <t>Level 2 Assets*</t>
  </si>
  <si>
    <t>Level 1 Assets*</t>
  </si>
  <si>
    <t>According to Nordea definition</t>
  </si>
  <si>
    <t>Liquidity Coverage Ratio Subcomponents (EBA LCR Delegated act)</t>
  </si>
  <si>
    <r>
      <rPr>
        <vertAlign val="superscript"/>
        <sz val="7"/>
        <color rgb="FF000000"/>
        <rFont val="Arial"/>
        <family val="2"/>
      </rPr>
      <t>6</t>
    </r>
    <r>
      <rPr>
        <sz val="7"/>
        <color rgb="FF000000"/>
        <rFont val="Arial"/>
        <family val="2"/>
      </rPr>
      <t xml:space="preserve"> For more detailed information see chapter Other information. </t>
    </r>
  </si>
  <si>
    <r>
      <rPr>
        <vertAlign val="superscript"/>
        <sz val="7"/>
        <color rgb="FF000000"/>
        <rFont val="Arial"/>
        <family val="2"/>
      </rPr>
      <t>4</t>
    </r>
    <r>
      <rPr>
        <sz val="7"/>
        <color rgb="FF000000"/>
        <rFont val="Arial"/>
        <family val="2"/>
      </rPr>
      <t xml:space="preserve"> Including the result for the period,</t>
    </r>
  </si>
  <si>
    <r>
      <rPr>
        <vertAlign val="superscript"/>
        <sz val="7"/>
        <color rgb="FF000000"/>
        <rFont val="Arial"/>
        <family val="2"/>
      </rPr>
      <t>3</t>
    </r>
    <r>
      <rPr>
        <sz val="7"/>
        <color rgb="FF000000"/>
        <rFont val="Arial"/>
        <family val="2"/>
      </rPr>
      <t xml:space="preserve"> Including Loans to the public reported in Assets held for sale,</t>
    </r>
  </si>
  <si>
    <t>12 quarter overview</t>
  </si>
  <si>
    <t>12 year overview</t>
  </si>
  <si>
    <t>Additional risk exposure amount related to Swedish RW floor due to Article 458 CRR</t>
  </si>
  <si>
    <t xml:space="preserve">These figures are according to part 8 of CRR
</t>
  </si>
  <si>
    <t>Own Funds including profit (Nordea Bank Abp)</t>
  </si>
  <si>
    <t>These figures are according to part 8 of CRR</t>
  </si>
  <si>
    <t>Summary of items included in own funds (Nordea Bank Abp)</t>
  </si>
  <si>
    <t xml:space="preserve"> Minimum Capital requirement</t>
  </si>
  <si>
    <t>Minimum Capital Requirement &amp; Capital Buffers (Nordea Bank Abp)</t>
  </si>
  <si>
    <t>Minimum capital requirement and REA (Nordea Bank Abp)</t>
  </si>
  <si>
    <t>Additional information on exposures for which internal models are used (Nordea Bank Abp)</t>
  </si>
  <si>
    <t>Total Capital ratio, excluding profit</t>
  </si>
  <si>
    <t>Tier 1 ratio, excluding profit</t>
  </si>
  <si>
    <t>Common Equity Tier 1 capital ratio, excluding profit</t>
  </si>
  <si>
    <t>Total Capital ratio, including profit</t>
  </si>
  <si>
    <t>Tier 1 ratio, including profit</t>
  </si>
  <si>
    <t>Common Equity Tier 1 capital ratio, including profit</t>
  </si>
  <si>
    <t>Total Capital ratio</t>
  </si>
  <si>
    <t>Total Own funds</t>
  </si>
  <si>
    <t>Other deductions</t>
  </si>
  <si>
    <t xml:space="preserve"> - of which perpetual subordinated loans</t>
  </si>
  <si>
    <t>Tier 1 ratio</t>
  </si>
  <si>
    <t>Deductions for investments in insurance companies (50%)</t>
  </si>
  <si>
    <t>Hybrid capital loans</t>
  </si>
  <si>
    <t>Common Equity Tier 1 ratio</t>
  </si>
  <si>
    <t>Common Equity Tier 1</t>
  </si>
  <si>
    <t>Pensions assets in excess of related liabilities</t>
  </si>
  <si>
    <t xml:space="preserve">IRB provisions shortfall </t>
  </si>
  <si>
    <t>Other intangibles assets</t>
  </si>
  <si>
    <t>Goodwill</t>
  </si>
  <si>
    <t>Sub-total</t>
  </si>
  <si>
    <t>Other adjustments</t>
  </si>
  <si>
    <t>Valuation adjustment for non-CRR companies</t>
  </si>
  <si>
    <t>Balance sheet equity</t>
  </si>
  <si>
    <t xml:space="preserve"> - 12 years overview Balance sheet</t>
  </si>
  <si>
    <t>Q1/19</t>
  </si>
  <si>
    <t>Ilmarinen</t>
  </si>
  <si>
    <t>Nordea Vinstandelsstiftelse</t>
  </si>
  <si>
    <t>Settlement Risk</t>
  </si>
  <si>
    <t xml:space="preserve">Settlement Risk </t>
  </si>
  <si>
    <t>Commodity Risk</t>
  </si>
  <si>
    <t>Interest rate risk</t>
  </si>
  <si>
    <t>Standardised Approach</t>
  </si>
  <si>
    <t>Equity Event Risk (IA)</t>
  </si>
  <si>
    <t>Comprehensive Risk Charge (IA)</t>
  </si>
  <si>
    <t>Incremental Risk Charge (IA)</t>
  </si>
  <si>
    <t>Credit spread risk</t>
  </si>
  <si>
    <t>Total Stressed VaR (IA)</t>
  </si>
  <si>
    <t>Total VaR (IA)</t>
  </si>
  <si>
    <t>Trading book</t>
  </si>
  <si>
    <t>O-SII</t>
  </si>
  <si>
    <t>Nordea does not have the following IRB exposure classes: equity exposures, central governments and central banks, qualifying revolving retail</t>
  </si>
  <si>
    <t>Own funds (net after deduction)</t>
  </si>
  <si>
    <t>Invested unrestriced equity</t>
  </si>
  <si>
    <t>AT1 in March 2019 issue rating</t>
  </si>
  <si>
    <t>2019</t>
  </si>
  <si>
    <r>
      <rPr>
        <b/>
        <sz val="8"/>
        <color rgb="FF000000"/>
        <rFont val="Arial"/>
        <family val="2"/>
      </rPr>
      <t>EURm</t>
    </r>
  </si>
  <si>
    <t>Q2/19</t>
  </si>
  <si>
    <t>Axel Malgerud, Senior IR Officer</t>
  </si>
  <si>
    <t>axel.malgerud@nordea.com</t>
  </si>
  <si>
    <t>+46 721 415 150</t>
  </si>
  <si>
    <r>
      <rPr>
        <sz val="8"/>
        <color rgb="FF000000"/>
        <rFont val="Arial"/>
        <family val="2"/>
      </rPr>
      <t xml:space="preserve">of which non-guaranteed </t>
    </r>
  </si>
  <si>
    <r>
      <rPr>
        <sz val="8"/>
        <color rgb="FF000000"/>
        <rFont val="Arial"/>
        <family val="2"/>
      </rPr>
      <t xml:space="preserve">of which guaranteed </t>
    </r>
  </si>
  <si>
    <r>
      <rPr>
        <sz val="8"/>
        <color rgb="FF000000"/>
        <rFont val="Arial"/>
        <family val="2"/>
      </rPr>
      <t>of which 0-3%</t>
    </r>
  </si>
  <si>
    <r>
      <rPr>
        <sz val="8"/>
        <color rgb="FF000000"/>
        <rFont val="Arial"/>
        <family val="2"/>
      </rPr>
      <t>of which 3-5%</t>
    </r>
  </si>
  <si>
    <r>
      <rPr>
        <sz val="8"/>
        <color rgb="FF000000"/>
        <rFont val="Arial"/>
        <family val="2"/>
      </rPr>
      <t>of which &gt;5%</t>
    </r>
  </si>
  <si>
    <r>
      <rPr>
        <b/>
        <sz val="8"/>
        <color rgb="FF000000"/>
        <rFont val="Arial"/>
        <family val="2"/>
      </rPr>
      <t>Total Traditional AuM</t>
    </r>
  </si>
  <si>
    <r>
      <rPr>
        <b/>
        <sz val="8"/>
        <color rgb="FF000000"/>
        <rFont val="Arial"/>
        <family val="2"/>
      </rPr>
      <t>Other</t>
    </r>
  </si>
  <si>
    <r>
      <rPr>
        <b/>
        <sz val="8"/>
        <color rgb="FF000000"/>
        <rFont val="Arial"/>
        <family val="2"/>
      </rPr>
      <t>Poland</t>
    </r>
  </si>
  <si>
    <r>
      <rPr>
        <b/>
        <sz val="8"/>
        <color rgb="FF000000"/>
        <rFont val="Arial"/>
        <family val="2"/>
      </rPr>
      <t>Sweden</t>
    </r>
  </si>
  <si>
    <r>
      <rPr>
        <b/>
        <sz val="8"/>
        <color rgb="FF000000"/>
        <rFont val="Arial"/>
        <family val="2"/>
      </rPr>
      <t>Norway</t>
    </r>
  </si>
  <si>
    <r>
      <rPr>
        <b/>
        <sz val="8"/>
        <color rgb="FF000000"/>
        <rFont val="Arial"/>
        <family val="2"/>
      </rPr>
      <t>Finland</t>
    </r>
  </si>
  <si>
    <r>
      <rPr>
        <b/>
        <sz val="8"/>
        <color rgb="FF000000"/>
        <rFont val="Arial"/>
        <family val="2"/>
      </rPr>
      <t>EURbn</t>
    </r>
  </si>
  <si>
    <r>
      <rPr>
        <sz val="8"/>
        <color rgb="FF000000"/>
        <rFont val="Arial"/>
        <family val="2"/>
      </rPr>
      <t>Sweden</t>
    </r>
  </si>
  <si>
    <r>
      <rPr>
        <sz val="8"/>
        <color rgb="FF000000"/>
        <rFont val="Arial"/>
        <family val="2"/>
      </rPr>
      <t>Norway</t>
    </r>
  </si>
  <si>
    <r>
      <rPr>
        <sz val="8"/>
        <color rgb="FF000000"/>
        <rFont val="Arial"/>
        <family val="2"/>
      </rPr>
      <t>Finland</t>
    </r>
  </si>
  <si>
    <r>
      <rPr>
        <b/>
        <sz val="8"/>
        <color rgb="FF000000"/>
        <rFont val="Arial"/>
        <family val="2"/>
      </rPr>
      <t>Net equity exposure %</t>
    </r>
  </si>
  <si>
    <r>
      <rPr>
        <b/>
        <sz val="8"/>
        <color rgb="FF000000"/>
        <rFont val="Arial"/>
        <family val="2"/>
      </rPr>
      <t>Total EURbn</t>
    </r>
  </si>
  <si>
    <r>
      <rPr>
        <sz val="8"/>
        <color rgb="FF000000"/>
        <rFont val="Arial"/>
        <family val="2"/>
      </rPr>
      <t>Denmark</t>
    </r>
  </si>
  <si>
    <r>
      <rPr>
        <sz val="8"/>
        <color rgb="FF000000"/>
        <rFont val="Arial"/>
        <family val="2"/>
      </rPr>
      <t>Number of employees (FTEs)</t>
    </r>
  </si>
  <si>
    <r>
      <rPr>
        <sz val="8"/>
        <color rgb="FF000000"/>
        <rFont val="Arial"/>
        <family val="2"/>
      </rPr>
      <t>Risk exposure amount (REA)</t>
    </r>
  </si>
  <si>
    <r>
      <rPr>
        <sz val="8"/>
        <color rgb="FF000000"/>
        <rFont val="Arial"/>
        <family val="2"/>
      </rPr>
      <t>Premiums</t>
    </r>
  </si>
  <si>
    <r>
      <rPr>
        <sz val="8"/>
        <color rgb="FF000000"/>
        <rFont val="Arial"/>
        <family val="2"/>
      </rPr>
      <t>AuM, EURbn</t>
    </r>
  </si>
  <si>
    <r>
      <rPr>
        <b/>
        <sz val="8"/>
        <color rgb="FF000000"/>
        <rFont val="Arial"/>
        <family val="2"/>
      </rPr>
      <t>Operating profit</t>
    </r>
  </si>
  <si>
    <r>
      <rPr>
        <b/>
        <sz val="8"/>
        <color rgb="FF000000"/>
        <rFont val="Arial"/>
        <family val="2"/>
      </rPr>
      <t>Profit before loan losses</t>
    </r>
  </si>
  <si>
    <r>
      <rPr>
        <b/>
        <sz val="8"/>
        <color rgb="FF000000"/>
        <rFont val="Arial"/>
        <family val="2"/>
      </rPr>
      <t>Total operating expenses</t>
    </r>
  </si>
  <si>
    <r>
      <rPr>
        <sz val="8"/>
        <color rgb="FF000000"/>
        <rFont val="Arial"/>
        <family val="2"/>
      </rPr>
      <t>Equity method &amp; other income</t>
    </r>
  </si>
  <si>
    <r>
      <rPr>
        <sz val="8"/>
        <color rgb="FF000000"/>
        <rFont val="Arial"/>
        <family val="2"/>
      </rPr>
      <t>Net result from items at fair value</t>
    </r>
  </si>
  <si>
    <r>
      <rPr>
        <sz val="8"/>
        <color rgb="FF000000"/>
        <rFont val="Arial"/>
        <family val="2"/>
      </rPr>
      <t>Net fee and commission income</t>
    </r>
  </si>
  <si>
    <r>
      <rPr>
        <sz val="8"/>
        <color rgb="FF000000"/>
        <rFont val="Arial"/>
        <family val="2"/>
      </rPr>
      <t>Net interest income</t>
    </r>
  </si>
  <si>
    <r>
      <rPr>
        <sz val="8"/>
        <color rgb="FF000000"/>
        <rFont val="Arial"/>
        <family val="2"/>
      </rPr>
      <t>Equities drop 20%</t>
    </r>
  </si>
  <si>
    <r>
      <rPr>
        <sz val="8"/>
        <color rgb="FF000000"/>
        <rFont val="Arial"/>
        <family val="2"/>
      </rPr>
      <t>Interest rates up 50bp</t>
    </r>
  </si>
  <si>
    <r>
      <rPr>
        <sz val="8"/>
        <color rgb="FF000000"/>
        <rFont val="Arial"/>
        <family val="2"/>
      </rPr>
      <t>Interest rates down 50bp</t>
    </r>
  </si>
  <si>
    <r>
      <rPr>
        <sz val="8"/>
        <color rgb="FF000000"/>
        <rFont val="Arial"/>
        <family val="2"/>
      </rPr>
      <t>Solvency in % of requirement</t>
    </r>
  </si>
  <si>
    <r>
      <rPr>
        <sz val="8"/>
        <color rgb="FF000000"/>
        <rFont val="Arial"/>
        <family val="2"/>
      </rPr>
      <t>Solvency buffer</t>
    </r>
  </si>
  <si>
    <r>
      <rPr>
        <sz val="8"/>
        <color rgb="FF000000"/>
        <rFont val="Arial"/>
        <family val="2"/>
      </rPr>
      <t>Actual solvency capital</t>
    </r>
  </si>
  <si>
    <r>
      <rPr>
        <sz val="8"/>
        <color rgb="FF000000"/>
        <rFont val="Arial"/>
        <family val="2"/>
      </rPr>
      <t>Required solvency</t>
    </r>
  </si>
  <si>
    <r>
      <rPr>
        <b/>
        <sz val="10"/>
        <color rgb="FF2F75B5"/>
        <rFont val="Arial"/>
        <family val="2"/>
      </rPr>
      <t>Financial buffers</t>
    </r>
  </si>
  <si>
    <r>
      <rPr>
        <i/>
        <sz val="8"/>
        <color rgb="FF000000"/>
        <rFont val="Arial"/>
        <family val="2"/>
      </rPr>
      <t>Profit from Pure risk products (not bundled with pension schemes) including Health &amp; Accident result.</t>
    </r>
  </si>
  <si>
    <r>
      <rPr>
        <i/>
        <sz val="8"/>
        <color rgb="FF000000"/>
        <rFont val="Arial"/>
        <family val="2"/>
      </rPr>
      <t>Profit from unit linked and premium guarantee products including cost result and risk result.</t>
    </r>
  </si>
  <si>
    <r>
      <rPr>
        <i/>
        <sz val="8"/>
        <color rgb="FF000000"/>
        <rFont val="Arial"/>
        <family val="2"/>
      </rPr>
      <t>Profit originating from risk products sold (bundled) with the traditional products. Fully in favour of owner, except for DK with 50% of profit and 100% of loss.</t>
    </r>
  </si>
  <si>
    <r>
      <rPr>
        <i/>
        <sz val="8"/>
        <color rgb="FF000000"/>
        <rFont val="Arial"/>
        <family val="2"/>
      </rPr>
      <t>Contribution from risk result</t>
    </r>
  </si>
  <si>
    <r>
      <rPr>
        <i/>
        <sz val="8"/>
        <color rgb="FF000000"/>
        <rFont val="Arial"/>
        <family val="2"/>
      </rPr>
      <t xml:space="preserve">Profit originating from administration of insurance policies. Fully in favour of owner, except for DK with 50% of profit and 100% of loss. </t>
    </r>
  </si>
  <si>
    <r>
      <rPr>
        <i/>
        <sz val="8"/>
        <color rgb="FF000000"/>
        <rFont val="Arial"/>
        <family val="2"/>
      </rPr>
      <t>Contribution from cost result</t>
    </r>
  </si>
  <si>
    <r>
      <rPr>
        <i/>
        <sz val="8"/>
        <color rgb="FF000000"/>
        <rFont val="Arial"/>
        <family val="2"/>
      </rPr>
      <t>Profit-sharing of investment return from the Norwegian and Swedish business (individual portfolio).</t>
    </r>
  </si>
  <si>
    <r>
      <rPr>
        <i/>
        <sz val="8"/>
        <color rgb="FF000000"/>
        <rFont val="Arial"/>
        <family val="2"/>
      </rPr>
      <t>Profit sharing</t>
    </r>
  </si>
  <si>
    <r>
      <rPr>
        <i/>
        <sz val="8"/>
        <color rgb="FF000000"/>
        <rFont val="Arial"/>
        <family val="2"/>
      </rPr>
      <t>Fee income based on the volume of Traditional ”with profit” portfolios in DK, FI and NO.</t>
    </r>
  </si>
  <si>
    <r>
      <rPr>
        <i/>
        <sz val="8"/>
        <color rgb="FF000000"/>
        <rFont val="Arial"/>
        <family val="2"/>
      </rPr>
      <t>Fee contribution</t>
    </r>
  </si>
  <si>
    <r>
      <rPr>
        <b/>
        <sz val="8"/>
        <color rgb="FF000000"/>
        <rFont val="Arial"/>
        <family val="2"/>
      </rPr>
      <t>Total product result</t>
    </r>
  </si>
  <si>
    <r>
      <rPr>
        <b/>
        <sz val="8"/>
        <color rgb="FF000000"/>
        <rFont val="Arial"/>
        <family val="2"/>
      </rPr>
      <t>Profit Risk products</t>
    </r>
  </si>
  <si>
    <r>
      <rPr>
        <b/>
        <sz val="8"/>
        <color rgb="FF000000"/>
        <rFont val="Arial"/>
        <family val="2"/>
      </rPr>
      <t>Profit Market Return products</t>
    </r>
  </si>
  <si>
    <r>
      <rPr>
        <vertAlign val="superscript"/>
        <sz val="7"/>
        <rFont val="Arial"/>
        <family val="2"/>
      </rPr>
      <t>1</t>
    </r>
    <r>
      <rPr>
        <sz val="7"/>
        <rFont val="Arial"/>
        <family val="2"/>
      </rPr>
      <t xml:space="preserve"> Only the maximum of the SRB and SII is used in the calculation of the total capital buffers</t>
    </r>
  </si>
  <si>
    <t>Capital ratios (Nordea Bank Abp)</t>
  </si>
  <si>
    <r>
      <rPr>
        <b/>
        <sz val="8"/>
        <color rgb="FF000000"/>
        <rFont val="Arial"/>
        <family val="2"/>
      </rPr>
      <t>Total deposits</t>
    </r>
  </si>
  <si>
    <r>
      <rPr>
        <b/>
        <sz val="8"/>
        <color rgb="FF000000"/>
        <rFont val="Arial"/>
        <family val="2"/>
      </rPr>
      <t>Total lending</t>
    </r>
  </si>
  <si>
    <r>
      <rPr>
        <b/>
        <sz val="10"/>
        <color rgb="FF2F75B5"/>
        <rFont val="Arial"/>
        <family val="2"/>
      </rPr>
      <t>Personal Banking - Volumes</t>
    </r>
  </si>
  <si>
    <r>
      <rPr>
        <sz val="8"/>
        <color rgb="FF000000"/>
        <rFont val="Arial"/>
        <family val="2"/>
      </rPr>
      <t>Economic capital (EC)</t>
    </r>
  </si>
  <si>
    <r>
      <rPr>
        <sz val="8"/>
        <color rgb="FF000000"/>
        <rFont val="Arial"/>
        <family val="2"/>
      </rPr>
      <t>BB Sweden</t>
    </r>
  </si>
  <si>
    <r>
      <rPr>
        <sz val="8"/>
        <color rgb="FF000000"/>
        <rFont val="Arial"/>
        <family val="2"/>
      </rPr>
      <t>BB Norway</t>
    </r>
  </si>
  <si>
    <r>
      <rPr>
        <sz val="8"/>
        <color rgb="FF000000"/>
        <rFont val="Arial"/>
        <family val="2"/>
      </rPr>
      <t>BB Finland</t>
    </r>
  </si>
  <si>
    <r>
      <rPr>
        <sz val="8"/>
        <color rgb="FF000000"/>
        <rFont val="Arial"/>
        <family val="2"/>
      </rPr>
      <t>BB Denmark</t>
    </r>
  </si>
  <si>
    <r>
      <rPr>
        <b/>
        <sz val="10"/>
        <color rgb="FF2F75B5"/>
        <rFont val="Arial"/>
        <family val="2"/>
      </rPr>
      <t>Business Banking - Net interest income</t>
    </r>
  </si>
  <si>
    <r>
      <rPr>
        <b/>
        <sz val="8"/>
        <color rgb="FF000000"/>
        <rFont val="Arial"/>
        <family val="2"/>
      </rPr>
      <t>Total volume</t>
    </r>
  </si>
  <si>
    <r>
      <rPr>
        <sz val="8"/>
        <color rgb="FF000000"/>
        <rFont val="Arial"/>
        <family val="2"/>
      </rPr>
      <t>Unsecured Lending</t>
    </r>
  </si>
  <si>
    <r>
      <rPr>
        <sz val="8"/>
        <color rgb="FF000000"/>
        <rFont val="Arial"/>
        <family val="2"/>
      </rPr>
      <t>Nordea Bank Sales</t>
    </r>
  </si>
  <si>
    <r>
      <rPr>
        <sz val="8"/>
        <color rgb="FF000000"/>
        <rFont val="Arial"/>
        <family val="2"/>
      </rPr>
      <t>Consumer Finance</t>
    </r>
  </si>
  <si>
    <r>
      <rPr>
        <sz val="8"/>
        <color rgb="FF000000"/>
        <rFont val="Arial"/>
        <family val="2"/>
      </rPr>
      <t>Car Finance</t>
    </r>
  </si>
  <si>
    <r>
      <rPr>
        <sz val="8"/>
        <color rgb="FF000000"/>
        <rFont val="Arial"/>
        <family val="2"/>
      </rPr>
      <t>Equipment Finance</t>
    </r>
  </si>
  <si>
    <r>
      <rPr>
        <sz val="8"/>
        <color rgb="FF000000"/>
        <rFont val="Arial"/>
        <family val="2"/>
      </rPr>
      <t>Consumer credits</t>
    </r>
  </si>
  <si>
    <r>
      <rPr>
        <sz val="8"/>
        <color rgb="FF000000"/>
        <rFont val="Arial"/>
        <family val="2"/>
      </rPr>
      <t>Working capital</t>
    </r>
  </si>
  <si>
    <r>
      <rPr>
        <sz val="8"/>
        <color rgb="FF000000"/>
        <rFont val="Arial"/>
        <family val="2"/>
      </rPr>
      <t>Investment credit</t>
    </r>
  </si>
  <si>
    <t>-11%</t>
  </si>
  <si>
    <t>-9%</t>
  </si>
  <si>
    <t>4%</t>
  </si>
  <si>
    <t>-6%</t>
  </si>
  <si>
    <t>13%</t>
  </si>
  <si>
    <t>9%</t>
  </si>
  <si>
    <t>0%</t>
  </si>
  <si>
    <t>-2%</t>
  </si>
  <si>
    <t>1%</t>
  </si>
  <si>
    <t>-5%</t>
  </si>
  <si>
    <t>-10%</t>
  </si>
  <si>
    <t>3%</t>
  </si>
  <si>
    <t>-1%</t>
  </si>
  <si>
    <t>6%</t>
  </si>
  <si>
    <t>-3%</t>
  </si>
  <si>
    <r>
      <rPr>
        <sz val="8"/>
        <color rgb="FF000000"/>
        <rFont val="Arial"/>
        <family val="2"/>
      </rPr>
      <t>Total deposits</t>
    </r>
  </si>
  <si>
    <r>
      <rPr>
        <sz val="8"/>
        <color rgb="FF000000"/>
        <rFont val="Arial"/>
        <family val="2"/>
      </rPr>
      <t>Total lending</t>
    </r>
  </si>
  <si>
    <r>
      <rPr>
        <b/>
        <sz val="10"/>
        <color rgb="FF2F75B5"/>
        <rFont val="Arial"/>
        <family val="2"/>
      </rPr>
      <t>Asset &amp; Wealth Management - Volumes</t>
    </r>
  </si>
  <si>
    <r>
      <rPr>
        <sz val="8"/>
        <color rgb="FF000000"/>
        <rFont val="Arial"/>
        <family val="2"/>
      </rPr>
      <t>Fixed income</t>
    </r>
  </si>
  <si>
    <r>
      <rPr>
        <sz val="8"/>
        <color rgb="FF000000"/>
        <rFont val="Arial"/>
        <family val="2"/>
      </rPr>
      <t>Equities</t>
    </r>
  </si>
  <si>
    <r>
      <rPr>
        <b/>
        <sz val="8"/>
        <color rgb="FF000000"/>
        <rFont val="Arial"/>
        <family val="2"/>
      </rPr>
      <t>Q1/17</t>
    </r>
  </si>
  <si>
    <r>
      <rPr>
        <b/>
        <sz val="8"/>
        <color rgb="FF000000"/>
        <rFont val="Arial"/>
        <family val="2"/>
      </rPr>
      <t>Q2/17</t>
    </r>
  </si>
  <si>
    <r>
      <rPr>
        <b/>
        <sz val="8"/>
        <color rgb="FF000000"/>
        <rFont val="Arial"/>
        <family val="2"/>
      </rPr>
      <t>Q3/17</t>
    </r>
  </si>
  <si>
    <r>
      <rPr>
        <b/>
        <sz val="8"/>
        <color rgb="FF000000"/>
        <rFont val="Arial"/>
        <family val="2"/>
      </rPr>
      <t>Q4/17</t>
    </r>
  </si>
  <si>
    <r>
      <rPr>
        <b/>
        <sz val="8"/>
        <color rgb="FF000000"/>
        <rFont val="Arial"/>
        <family val="2"/>
      </rPr>
      <t>Q1/18</t>
    </r>
  </si>
  <si>
    <r>
      <rPr>
        <b/>
        <sz val="8"/>
        <color rgb="FF000000"/>
        <rFont val="Arial"/>
        <family val="2"/>
      </rPr>
      <t>Q3/18</t>
    </r>
  </si>
  <si>
    <r>
      <rPr>
        <b/>
        <sz val="8"/>
        <color rgb="FF000000"/>
        <rFont val="Arial"/>
        <family val="2"/>
      </rPr>
      <t>Q1/19</t>
    </r>
  </si>
  <si>
    <r>
      <rPr>
        <b/>
        <sz val="8"/>
        <color rgb="FF000000"/>
        <rFont val="Arial"/>
        <family val="2"/>
      </rPr>
      <t>Q2/19</t>
    </r>
  </si>
  <si>
    <r>
      <rPr>
        <b/>
        <sz val="8"/>
        <color rgb="FF000000"/>
        <rFont val="Arial"/>
        <family val="2"/>
      </rPr>
      <t>%</t>
    </r>
  </si>
  <si>
    <r>
      <rPr>
        <b/>
        <sz val="10"/>
        <color rgb="FF2F75B5"/>
        <rFont val="Arial"/>
        <family val="2"/>
      </rPr>
      <t>Asset mix</t>
    </r>
  </si>
  <si>
    <r>
      <rPr>
        <sz val="8"/>
        <color rgb="FF000000"/>
        <rFont val="Arial"/>
        <family val="2"/>
      </rPr>
      <t>Institutional sales</t>
    </r>
  </si>
  <si>
    <r>
      <rPr>
        <sz val="8"/>
        <color rgb="FF000000"/>
        <rFont val="Arial"/>
        <family val="2"/>
      </rPr>
      <t>Private Banking</t>
    </r>
  </si>
  <si>
    <r>
      <rPr>
        <b/>
        <sz val="8"/>
        <color rgb="FF000000"/>
        <rFont val="Arial"/>
        <family val="2"/>
      </rPr>
      <t>All countries</t>
    </r>
  </si>
  <si>
    <r>
      <rPr>
        <sz val="8"/>
        <color rgb="FF000000"/>
        <rFont val="Arial"/>
        <family val="2"/>
      </rPr>
      <t>International</t>
    </r>
  </si>
  <si>
    <r>
      <rPr>
        <sz val="8"/>
        <color rgb="FF000000"/>
        <rFont val="Arial"/>
        <family val="2"/>
      </rPr>
      <t>AuM</t>
    </r>
  </si>
  <si>
    <r>
      <rPr>
        <b/>
        <sz val="8"/>
        <color rgb="FF000000"/>
        <rFont val="Arial"/>
        <family val="2"/>
      </rPr>
      <t>Q1/11</t>
    </r>
  </si>
  <si>
    <r>
      <rPr>
        <b/>
        <sz val="8"/>
        <color rgb="FF000000"/>
        <rFont val="Arial"/>
        <family val="2"/>
      </rPr>
      <t>Q2/11</t>
    </r>
  </si>
  <si>
    <r>
      <rPr>
        <b/>
        <sz val="8"/>
        <color rgb="FF000000"/>
        <rFont val="Arial"/>
        <family val="2"/>
      </rPr>
      <t>Q3/11</t>
    </r>
  </si>
  <si>
    <r>
      <rPr>
        <b/>
        <sz val="8"/>
        <color rgb="FF000000"/>
        <rFont val="Arial"/>
        <family val="2"/>
      </rPr>
      <t>Q4/11</t>
    </r>
  </si>
  <si>
    <r>
      <rPr>
        <b/>
        <sz val="8"/>
        <color rgb="FF000000"/>
        <rFont val="Arial"/>
        <family val="2"/>
      </rPr>
      <t>Q1/12</t>
    </r>
  </si>
  <si>
    <r>
      <rPr>
        <b/>
        <sz val="8"/>
        <color rgb="FF000000"/>
        <rFont val="Arial"/>
        <family val="2"/>
      </rPr>
      <t>Q2/12</t>
    </r>
  </si>
  <si>
    <r>
      <rPr>
        <b/>
        <sz val="8"/>
        <color rgb="FF000000"/>
        <rFont val="Arial"/>
        <family val="2"/>
      </rPr>
      <t>Q3/12</t>
    </r>
  </si>
  <si>
    <r>
      <rPr>
        <b/>
        <sz val="8"/>
        <color rgb="FF000000"/>
        <rFont val="Arial"/>
        <family val="2"/>
      </rPr>
      <t>Q4/12</t>
    </r>
  </si>
  <si>
    <r>
      <rPr>
        <b/>
        <sz val="8"/>
        <color rgb="FF000000"/>
        <rFont val="Arial"/>
        <family val="2"/>
      </rPr>
      <t>Q1/13</t>
    </r>
  </si>
  <si>
    <r>
      <rPr>
        <b/>
        <sz val="8"/>
        <color rgb="FF000000"/>
        <rFont val="Arial"/>
        <family val="2"/>
      </rPr>
      <t>Q2/13</t>
    </r>
  </si>
  <si>
    <r>
      <rPr>
        <b/>
        <sz val="8"/>
        <color rgb="FF000000"/>
        <rFont val="Arial"/>
        <family val="2"/>
      </rPr>
      <t>Q3/13</t>
    </r>
  </si>
  <si>
    <r>
      <rPr>
        <b/>
        <sz val="8"/>
        <color rgb="FF000000"/>
        <rFont val="Arial"/>
        <family val="2"/>
      </rPr>
      <t>Q4/13</t>
    </r>
  </si>
  <si>
    <r>
      <rPr>
        <b/>
        <sz val="8"/>
        <color rgb="FF000000"/>
        <rFont val="Arial"/>
        <family val="2"/>
      </rPr>
      <t>Q1/14</t>
    </r>
  </si>
  <si>
    <r>
      <rPr>
        <b/>
        <sz val="8"/>
        <color rgb="FF000000"/>
        <rFont val="Arial"/>
        <family val="2"/>
      </rPr>
      <t>Q2/14</t>
    </r>
  </si>
  <si>
    <r>
      <rPr>
        <b/>
        <sz val="8"/>
        <color rgb="FF000000"/>
        <rFont val="Arial"/>
        <family val="2"/>
      </rPr>
      <t>Q3/14</t>
    </r>
  </si>
  <si>
    <r>
      <rPr>
        <b/>
        <sz val="8"/>
        <color rgb="FF000000"/>
        <rFont val="Arial"/>
        <family val="2"/>
      </rPr>
      <t>Q4/14</t>
    </r>
  </si>
  <si>
    <r>
      <rPr>
        <b/>
        <sz val="8"/>
        <color rgb="FF000000"/>
        <rFont val="Arial"/>
        <family val="2"/>
      </rPr>
      <t>Q1/15</t>
    </r>
  </si>
  <si>
    <r>
      <rPr>
        <b/>
        <sz val="8"/>
        <color rgb="FF000000"/>
        <rFont val="Arial"/>
        <family val="2"/>
      </rPr>
      <t>Q2/15</t>
    </r>
  </si>
  <si>
    <r>
      <rPr>
        <b/>
        <sz val="8"/>
        <color rgb="FF000000"/>
        <rFont val="Arial"/>
        <family val="2"/>
      </rPr>
      <t>Q3/15</t>
    </r>
  </si>
  <si>
    <r>
      <rPr>
        <b/>
        <sz val="8"/>
        <color rgb="FF000000"/>
        <rFont val="Arial"/>
        <family val="2"/>
      </rPr>
      <t>Q4/15</t>
    </r>
  </si>
  <si>
    <r>
      <rPr>
        <b/>
        <sz val="8"/>
        <color rgb="FF000000"/>
        <rFont val="Arial"/>
        <family val="2"/>
      </rPr>
      <t>Q1/16</t>
    </r>
  </si>
  <si>
    <r>
      <rPr>
        <b/>
        <sz val="8"/>
        <color rgb="FF000000"/>
        <rFont val="Arial"/>
        <family val="2"/>
      </rPr>
      <t>Q2/16</t>
    </r>
  </si>
  <si>
    <r>
      <rPr>
        <b/>
        <sz val="8"/>
        <color rgb="FF000000"/>
        <rFont val="Arial"/>
        <family val="2"/>
      </rPr>
      <t>Q3/16</t>
    </r>
  </si>
  <si>
    <r>
      <rPr>
        <b/>
        <sz val="8"/>
        <color rgb="FF000000"/>
        <rFont val="Arial"/>
        <family val="2"/>
      </rPr>
      <t>Q4/16</t>
    </r>
  </si>
  <si>
    <r>
      <rPr>
        <b/>
        <sz val="8"/>
        <color rgb="FF000000"/>
        <rFont val="Arial"/>
        <family val="2"/>
      </rPr>
      <t>Q2/18*</t>
    </r>
  </si>
  <si>
    <r>
      <rPr>
        <b/>
        <sz val="8"/>
        <color rgb="FF000000"/>
        <rFont val="Arial"/>
        <family val="2"/>
      </rPr>
      <t>Q4/18**</t>
    </r>
  </si>
  <si>
    <r>
      <rPr>
        <sz val="8"/>
        <color rgb="FF000000"/>
        <rFont val="Arial"/>
        <family val="2"/>
      </rPr>
      <t>Risk Exposure Amount (REA)</t>
    </r>
  </si>
  <si>
    <t>Gross domestic product growth</t>
  </si>
  <si>
    <t>Inflation</t>
  </si>
  <si>
    <t>Private consumption growth</t>
  </si>
  <si>
    <t>Unemployment</t>
  </si>
  <si>
    <t>Reimbursement right</t>
  </si>
  <si>
    <r>
      <rPr>
        <vertAlign val="superscript"/>
        <sz val="7"/>
        <color rgb="FF000000"/>
        <rFont val="Arial"/>
        <family val="2"/>
      </rPr>
      <t>5</t>
    </r>
    <r>
      <rPr>
        <sz val="7"/>
        <color rgb="FF000000"/>
        <rFont val="Arial"/>
        <family val="2"/>
      </rPr>
      <t xml:space="preserve"> The capital ratios for 2018 have not been restated due to the changed recognition and presentation of resolution fees (see Note 1 for more information).</t>
    </r>
  </si>
  <si>
    <r>
      <t>Total capital ratio</t>
    </r>
    <r>
      <rPr>
        <vertAlign val="superscript"/>
        <sz val="8"/>
        <color theme="1"/>
        <rFont val="Arial"/>
        <family val="2"/>
      </rPr>
      <t>2,4,5,6</t>
    </r>
    <r>
      <rPr>
        <sz val="8"/>
        <color theme="1"/>
        <rFont val="Arial"/>
        <family val="2"/>
      </rPr>
      <t>, %</t>
    </r>
  </si>
  <si>
    <r>
      <t>Tier 1 capital ratio</t>
    </r>
    <r>
      <rPr>
        <vertAlign val="superscript"/>
        <sz val="8"/>
        <color theme="1"/>
        <rFont val="Arial"/>
        <family val="2"/>
      </rPr>
      <t>2,4,5,6</t>
    </r>
    <r>
      <rPr>
        <sz val="8"/>
        <color theme="1"/>
        <rFont val="Arial"/>
        <family val="2"/>
      </rPr>
      <t>,%</t>
    </r>
  </si>
  <si>
    <r>
      <t>Economic capital</t>
    </r>
    <r>
      <rPr>
        <vertAlign val="superscript"/>
        <sz val="8"/>
        <rFont val="Arial"/>
        <family val="2"/>
      </rPr>
      <t>2,7</t>
    </r>
    <r>
      <rPr>
        <sz val="8"/>
        <rFont val="Arial"/>
        <family val="2"/>
      </rPr>
      <t xml:space="preserve">, EURbn </t>
    </r>
  </si>
  <si>
    <t>Q3/19</t>
  </si>
  <si>
    <t>SEB Funds</t>
  </si>
  <si>
    <t>2.0</t>
  </si>
  <si>
    <t>1.8</t>
  </si>
  <si>
    <t>2.3</t>
  </si>
  <si>
    <t>2.7</t>
  </si>
  <si>
    <t>2.2</t>
  </si>
  <si>
    <t>2021E</t>
  </si>
  <si>
    <t>6.7</t>
  </si>
  <si>
    <t>1.2</t>
  </si>
  <si>
    <t>1.0</t>
  </si>
  <si>
    <t>0.8</t>
  </si>
  <si>
    <r>
      <t>Capital Buffers total</t>
    </r>
    <r>
      <rPr>
        <b/>
        <vertAlign val="superscript"/>
        <sz val="8"/>
        <color theme="1" tint="4.9989318521683403E-2"/>
        <rFont val="Arial"/>
        <family val="2"/>
      </rPr>
      <t>1</t>
    </r>
  </si>
  <si>
    <r>
      <t>Exposure value (EAD), EURm</t>
    </r>
    <r>
      <rPr>
        <b/>
        <sz val="8"/>
        <rFont val="Calibri"/>
        <family val="2"/>
      </rPr>
      <t>¹</t>
    </r>
  </si>
  <si>
    <r>
      <rPr>
        <vertAlign val="superscript"/>
        <sz val="7"/>
        <rFont val="Arial"/>
        <family val="2"/>
      </rPr>
      <t>1</t>
    </r>
    <r>
      <rPr>
        <sz val="7"/>
        <rFont val="Arial"/>
        <family val="2"/>
      </rPr>
      <t xml:space="preserve"> Excluding profit of the period</t>
    </r>
  </si>
  <si>
    <t>Q3/19¹</t>
  </si>
  <si>
    <r>
      <rPr>
        <vertAlign val="superscript"/>
        <sz val="7"/>
        <color theme="1"/>
        <rFont val="Arial"/>
        <family val="2"/>
      </rPr>
      <t>1</t>
    </r>
    <r>
      <rPr>
        <sz val="7"/>
        <color theme="1"/>
        <rFont val="Arial"/>
        <family val="2"/>
      </rPr>
      <t xml:space="preserve"> Excluding profit for the period </t>
    </r>
  </si>
  <si>
    <t>Financial institutions</t>
  </si>
  <si>
    <t>Real estate</t>
  </si>
  <si>
    <t>5%</t>
  </si>
  <si>
    <t>10%</t>
  </si>
  <si>
    <t>7%</t>
  </si>
  <si>
    <t>-4%</t>
  </si>
  <si>
    <t>11%</t>
  </si>
  <si>
    <t>8%</t>
  </si>
  <si>
    <t>2%</t>
  </si>
  <si>
    <t>-7%</t>
  </si>
  <si>
    <t>14%</t>
  </si>
  <si>
    <t>15%</t>
  </si>
  <si>
    <t>12%</t>
  </si>
  <si>
    <t>21%</t>
  </si>
  <si>
    <r>
      <rPr>
        <b/>
        <sz val="8"/>
        <color rgb="FF000000"/>
        <rFont val="Arial"/>
        <family val="2"/>
      </rPr>
      <t>Q3/19</t>
    </r>
  </si>
  <si>
    <t>Loans and impairment</t>
  </si>
  <si>
    <t>Stage 1</t>
  </si>
  <si>
    <t>Stage 2</t>
  </si>
  <si>
    <t>Stage 3</t>
  </si>
  <si>
    <r>
      <t>Tier 1 capital</t>
    </r>
    <r>
      <rPr>
        <vertAlign val="superscript"/>
        <sz val="8"/>
        <color theme="1"/>
        <rFont val="Arial"/>
        <family val="2"/>
      </rPr>
      <t>2,4</t>
    </r>
    <r>
      <rPr>
        <sz val="8"/>
        <color theme="1"/>
        <rFont val="Arial"/>
        <family val="2"/>
      </rPr>
      <t>, EURm</t>
    </r>
  </si>
  <si>
    <t>Capital adequacy of the financial conglomerate (Own funds surplus/deficit), EURm</t>
  </si>
  <si>
    <t>The Own funds requirement of the financial conglomerate, EURm</t>
  </si>
  <si>
    <t>Business Banking</t>
  </si>
  <si>
    <t>Q4/19</t>
  </si>
  <si>
    <t>Large Corporates &amp; Institutions</t>
  </si>
  <si>
    <t>Risk-weight breakdown, % (Banking Group)</t>
  </si>
  <si>
    <t>Risk Exposure Amount (Banking Group)</t>
  </si>
  <si>
    <t>Minimum capital requirement and REA (Banking Group)</t>
  </si>
  <si>
    <t>Q4/19¹</t>
  </si>
  <si>
    <t>Additional information on exposures for which internal models are used (Banking Group)</t>
  </si>
  <si>
    <t>Contribution to REA by country (Banking Group)</t>
  </si>
  <si>
    <r>
      <rPr>
        <vertAlign val="superscript"/>
        <sz val="7"/>
        <color theme="1"/>
        <rFont val="Arial"/>
        <family val="2"/>
      </rPr>
      <t xml:space="preserve">1 </t>
    </r>
    <r>
      <rPr>
        <sz val="7"/>
        <color theme="1"/>
        <rFont val="Arial"/>
        <family val="2"/>
      </rPr>
      <t xml:space="preserve">The financial conglomerate consists of banking and insurance operations </t>
    </r>
  </si>
  <si>
    <t>Capital ratios (Banking Group)</t>
  </si>
  <si>
    <t>Part of interim or year-end profit not eligible</t>
  </si>
  <si>
    <t>Market rates</t>
  </si>
  <si>
    <r>
      <rPr>
        <b/>
        <sz val="10"/>
        <color rgb="FF2F75B5"/>
        <rFont val="Arial"/>
        <family val="2"/>
      </rPr>
      <t>Personal Banking Sweden</t>
    </r>
  </si>
  <si>
    <t>23%</t>
  </si>
  <si>
    <t>24%</t>
  </si>
  <si>
    <t>19%</t>
  </si>
  <si>
    <r>
      <rPr>
        <b/>
        <sz val="10"/>
        <color rgb="FF2F75B5"/>
        <rFont val="Arial"/>
        <family val="2"/>
      </rPr>
      <t>Personal Banking Norway</t>
    </r>
  </si>
  <si>
    <r>
      <rPr>
        <b/>
        <sz val="10"/>
        <color rgb="FF2F75B5"/>
        <rFont val="Arial"/>
        <family val="2"/>
      </rPr>
      <t>Personal Banking Finland</t>
    </r>
  </si>
  <si>
    <r>
      <rPr>
        <b/>
        <sz val="10"/>
        <color rgb="FF2F75B5"/>
        <rFont val="Arial"/>
        <family val="2"/>
      </rPr>
      <t>Personal Banking Denmark</t>
    </r>
  </si>
  <si>
    <r>
      <rPr>
        <b/>
        <sz val="10"/>
        <color rgb="FF2F75B5"/>
        <rFont val="Arial"/>
        <family val="2"/>
      </rPr>
      <t>Volumes</t>
    </r>
  </si>
  <si>
    <r>
      <rPr>
        <sz val="8"/>
        <color rgb="FF000000"/>
        <rFont val="Arial"/>
        <family val="2"/>
      </rPr>
      <t>PeB Other</t>
    </r>
  </si>
  <si>
    <r>
      <rPr>
        <sz val="8"/>
        <color rgb="FF000000"/>
        <rFont val="Arial"/>
        <family val="2"/>
      </rPr>
      <t>PeB Sweden</t>
    </r>
  </si>
  <si>
    <r>
      <rPr>
        <sz val="8"/>
        <color rgb="FF000000"/>
        <rFont val="Arial"/>
        <family val="2"/>
      </rPr>
      <t>PeB Norway</t>
    </r>
  </si>
  <si>
    <r>
      <rPr>
        <sz val="8"/>
        <color rgb="FF000000"/>
        <rFont val="Arial"/>
        <family val="2"/>
      </rPr>
      <t>PeB Finland</t>
    </r>
  </si>
  <si>
    <r>
      <rPr>
        <sz val="8"/>
        <color rgb="FF000000"/>
        <rFont val="Arial"/>
        <family val="2"/>
      </rPr>
      <t>PeB Denmark</t>
    </r>
  </si>
  <si>
    <r>
      <rPr>
        <b/>
        <sz val="10"/>
        <color rgb="FF2F75B5"/>
        <rFont val="Arial"/>
        <family val="2"/>
      </rPr>
      <t>Personal Banking - Net interest income</t>
    </r>
  </si>
  <si>
    <r>
      <rPr>
        <b/>
        <sz val="10"/>
        <color rgb="FF2F75B5"/>
        <rFont val="Arial"/>
        <family val="2"/>
      </rPr>
      <t>Business Banking - Volumes</t>
    </r>
  </si>
  <si>
    <r>
      <rPr>
        <b/>
        <sz val="10"/>
        <color rgb="FF2F75B5"/>
        <rFont val="Arial"/>
        <family val="2"/>
      </rPr>
      <t>Large Corporates &amp; Institutions - Net interest income</t>
    </r>
  </si>
  <si>
    <r>
      <rPr>
        <b/>
        <sz val="8"/>
        <color rgb="FF000000"/>
        <rFont val="Arial"/>
        <family val="2"/>
      </rPr>
      <t>Q4/19</t>
    </r>
  </si>
  <si>
    <t>Nordea overview</t>
  </si>
  <si>
    <t xml:space="preserve"> - Business Banking Financial highlights</t>
  </si>
  <si>
    <t>Invested unrestricted equity</t>
  </si>
  <si>
    <t>Ratings</t>
  </si>
  <si>
    <t xml:space="preserve"> - Ratings</t>
  </si>
  <si>
    <t xml:space="preserve">Large Corporates &amp; Institutions </t>
  </si>
  <si>
    <t xml:space="preserve"> - Large Corporates &amp; Institutions Financial highlights</t>
  </si>
  <si>
    <t xml:space="preserve"> - Rating distribution and Market risk VaR</t>
  </si>
  <si>
    <t xml:space="preserve"> - Asset and liabilities and Maturity analysis</t>
  </si>
  <si>
    <t xml:space="preserve"> - LCR</t>
  </si>
  <si>
    <t>Macroeconomic Outlook</t>
  </si>
  <si>
    <t xml:space="preserve"> - Contacts and Financial calendar</t>
  </si>
  <si>
    <r>
      <rPr>
        <b/>
        <sz val="10"/>
        <color rgb="FF2F75B5"/>
        <rFont val="Arial"/>
        <family val="2"/>
      </rPr>
      <t>Business Banking - Deposits</t>
    </r>
  </si>
  <si>
    <r>
      <rPr>
        <b/>
        <sz val="10"/>
        <color rgb="FF2F75B5"/>
        <rFont val="Arial"/>
        <family val="2"/>
      </rPr>
      <t>Business Banking - Lending</t>
    </r>
  </si>
  <si>
    <t>Q1/20</t>
  </si>
  <si>
    <t>Finnish State Pension Fund</t>
  </si>
  <si>
    <t xml:space="preserve">   of which FX</t>
  </si>
  <si>
    <t>Other (incl Treasury)</t>
  </si>
  <si>
    <t xml:space="preserve"> - of which CPs with original maturity less than 1 year</t>
  </si>
  <si>
    <t xml:space="preserve"> - of which CDs with original maturity less than 1 year</t>
  </si>
  <si>
    <t>Q1/20¹</t>
  </si>
  <si>
    <t xml:space="preserve">   Non-collateralised lending</t>
  </si>
  <si>
    <t>Other industries</t>
  </si>
  <si>
    <t xml:space="preserve">     Tenant-owned associations and residential real estate companies</t>
  </si>
  <si>
    <t xml:space="preserve">     Commercial real estate</t>
  </si>
  <si>
    <t xml:space="preserve">     Public services</t>
  </si>
  <si>
    <t xml:space="preserve">     Power production</t>
  </si>
  <si>
    <t xml:space="preserve">     Utilities distribution</t>
  </si>
  <si>
    <t>Utilities and public service</t>
  </si>
  <si>
    <t xml:space="preserve">     Maritime services</t>
  </si>
  <si>
    <t xml:space="preserve">     Shipping</t>
  </si>
  <si>
    <t xml:space="preserve">     Ship building</t>
  </si>
  <si>
    <t>Maritime</t>
  </si>
  <si>
    <t xml:space="preserve">     IT services</t>
  </si>
  <si>
    <t xml:space="preserve">     Land transportation</t>
  </si>
  <si>
    <t xml:space="preserve">     Wholesale trade</t>
  </si>
  <si>
    <t xml:space="preserve">     Construction</t>
  </si>
  <si>
    <t xml:space="preserve">     Commercial and professional services</t>
  </si>
  <si>
    <t xml:space="preserve">     Capital goods</t>
  </si>
  <si>
    <t xml:space="preserve">     Materials</t>
  </si>
  <si>
    <t>Industrials</t>
  </si>
  <si>
    <t xml:space="preserve">     Telecommunication services</t>
  </si>
  <si>
    <t xml:space="preserve">     Accomodation and leisure</t>
  </si>
  <si>
    <t xml:space="preserve">     Air transportation</t>
  </si>
  <si>
    <t xml:space="preserve">     Retail trade</t>
  </si>
  <si>
    <t xml:space="preserve">     Media and entertainment</t>
  </si>
  <si>
    <t xml:space="preserve">     Consumer durables</t>
  </si>
  <si>
    <t>Consumer discretionary and services</t>
  </si>
  <si>
    <t xml:space="preserve">     Healthcare</t>
  </si>
  <si>
    <t xml:space="preserve">     Household and personal products</t>
  </si>
  <si>
    <t xml:space="preserve">     Food processing and beverages</t>
  </si>
  <si>
    <t>Consumer staples</t>
  </si>
  <si>
    <t xml:space="preserve">     Oil, gas and offshore</t>
  </si>
  <si>
    <t xml:space="preserve">     Mining and supporting activities</t>
  </si>
  <si>
    <t xml:space="preserve">     Paper and forest products</t>
  </si>
  <si>
    <t>Natural resources</t>
  </si>
  <si>
    <t xml:space="preserve">     Fishing and aquaculture</t>
  </si>
  <si>
    <t xml:space="preserve">     Animal husbandry</t>
  </si>
  <si>
    <t xml:space="preserve">     Crops, plantations and hunting</t>
  </si>
  <si>
    <t>Agriculture</t>
  </si>
  <si>
    <t>Tier 2 issuances</t>
  </si>
  <si>
    <t>Resolution fee</t>
  </si>
  <si>
    <t xml:space="preserve">Q1 </t>
  </si>
  <si>
    <r>
      <rPr>
        <sz val="8"/>
        <color rgb="FF000000"/>
        <rFont val="Arial"/>
        <family val="2"/>
      </rPr>
      <t>Other lending</t>
    </r>
  </si>
  <si>
    <r>
      <rPr>
        <sz val="8"/>
        <color rgb="FF000000"/>
        <rFont val="Arial"/>
        <family val="2"/>
      </rPr>
      <t>Mortgage lending</t>
    </r>
  </si>
  <si>
    <r>
      <rPr>
        <b/>
        <sz val="8"/>
        <color rgb="FF000000"/>
        <rFont val="Arial"/>
        <family val="2"/>
      </rPr>
      <t>Q120</t>
    </r>
  </si>
  <si>
    <t>-8%</t>
  </si>
  <si>
    <t>35%</t>
  </si>
  <si>
    <r>
      <rPr>
        <sz val="8"/>
        <color rgb="FF000000"/>
        <rFont val="Arial"/>
        <family val="2"/>
      </rPr>
      <t>PB Sweden</t>
    </r>
  </si>
  <si>
    <r>
      <rPr>
        <sz val="8"/>
        <color rgb="FF000000"/>
        <rFont val="Arial"/>
        <family val="2"/>
      </rPr>
      <t>PB Norway</t>
    </r>
  </si>
  <si>
    <r>
      <rPr>
        <sz val="8"/>
        <color rgb="FF000000"/>
        <rFont val="Arial"/>
        <family val="2"/>
      </rPr>
      <t>PB Finland</t>
    </r>
  </si>
  <si>
    <r>
      <rPr>
        <sz val="8"/>
        <color rgb="FF000000"/>
        <rFont val="Arial"/>
        <family val="2"/>
      </rPr>
      <t>PB Denmark</t>
    </r>
  </si>
  <si>
    <r>
      <rPr>
        <b/>
        <sz val="10"/>
        <color rgb="FF2F75B5"/>
        <rFont val="Arial"/>
        <family val="2"/>
      </rPr>
      <t>Private Banking - Lending</t>
    </r>
  </si>
  <si>
    <r>
      <rPr>
        <b/>
        <sz val="10"/>
        <color rgb="FF2F75B5"/>
        <rFont val="Arial"/>
        <family val="2"/>
      </rPr>
      <t>Private Banking - AuM</t>
    </r>
  </si>
  <si>
    <r>
      <rPr>
        <b/>
        <sz val="10"/>
        <color rgb="FF2F75B5"/>
        <rFont val="Arial"/>
        <family val="2"/>
      </rPr>
      <t>Private Banking - Net commission income</t>
    </r>
  </si>
  <si>
    <r>
      <rPr>
        <b/>
        <sz val="8"/>
        <color rgb="FF000000"/>
        <rFont val="Arial"/>
        <family val="2"/>
      </rPr>
      <t>Profit drivers</t>
    </r>
  </si>
  <si>
    <r>
      <rPr>
        <b/>
        <sz val="8"/>
        <color rgb="FF000000"/>
        <rFont val="Arial"/>
        <family val="2"/>
      </rPr>
      <t>Q1/20</t>
    </r>
  </si>
  <si>
    <t>Nordea Direct Boligkreditt AS</t>
  </si>
  <si>
    <t xml:space="preserve"> - Asset Management</t>
  </si>
  <si>
    <t>2.8</t>
  </si>
  <si>
    <t>3.5</t>
  </si>
  <si>
    <t>5.0</t>
  </si>
  <si>
    <t>1.3</t>
  </si>
  <si>
    <t>Q2/20</t>
  </si>
  <si>
    <t>Matti Ahokas, Head of IR</t>
  </si>
  <si>
    <t>matti.ahokas@nordea.com</t>
  </si>
  <si>
    <t>+358 405 759 178</t>
  </si>
  <si>
    <r>
      <rPr>
        <b/>
        <sz val="7"/>
        <color rgb="FF000000"/>
        <rFont val="Arial"/>
        <family val="2"/>
      </rPr>
      <t>Total Deposits</t>
    </r>
  </si>
  <si>
    <r>
      <rPr>
        <b/>
        <sz val="7"/>
        <color rgb="FF000000"/>
        <rFont val="Arial"/>
        <family val="2"/>
      </rPr>
      <t>Total Lending</t>
    </r>
  </si>
  <si>
    <r>
      <rPr>
        <sz val="7"/>
        <color rgb="FF000000"/>
        <rFont val="Arial"/>
        <family val="2"/>
      </rPr>
      <t>Number of employees (FTEs)</t>
    </r>
  </si>
  <si>
    <r>
      <rPr>
        <i/>
        <sz val="7"/>
        <color rgb="FF000000"/>
        <rFont val="Arial"/>
        <family val="2"/>
      </rPr>
      <t xml:space="preserve"> </t>
    </r>
  </si>
  <si>
    <r>
      <rPr>
        <sz val="7"/>
        <color rgb="FF000000"/>
        <rFont val="Arial"/>
        <family val="2"/>
      </rPr>
      <t>Risk exposure amount (REA)</t>
    </r>
  </si>
  <si>
    <r>
      <rPr>
        <sz val="7"/>
        <color rgb="FF000000"/>
        <rFont val="Arial"/>
        <family val="2"/>
      </rPr>
      <t>Economic capital (EC)</t>
    </r>
  </si>
  <si>
    <r>
      <rPr>
        <b/>
        <sz val="7"/>
        <color rgb="FF000000"/>
        <rFont val="Arial"/>
        <family val="2"/>
      </rPr>
      <t>Operating profit</t>
    </r>
  </si>
  <si>
    <r>
      <rPr>
        <b/>
        <sz val="7"/>
        <color rgb="FF000000"/>
        <rFont val="Arial"/>
        <family val="2"/>
      </rPr>
      <t xml:space="preserve">Total operating expenses  </t>
    </r>
  </si>
  <si>
    <r>
      <rPr>
        <b/>
        <sz val="7"/>
        <color rgb="FF000000"/>
        <rFont val="Arial"/>
        <family val="2"/>
      </rPr>
      <t xml:space="preserve">Total operating income  </t>
    </r>
  </si>
  <si>
    <r>
      <rPr>
        <sz val="7"/>
        <color rgb="FF000000"/>
        <rFont val="Arial"/>
        <family val="2"/>
      </rPr>
      <t xml:space="preserve">Equity method &amp; other income </t>
    </r>
  </si>
  <si>
    <r>
      <rPr>
        <sz val="7"/>
        <color rgb="FF000000"/>
        <rFont val="Arial"/>
        <family val="2"/>
      </rPr>
      <t>Net result from items at fair value</t>
    </r>
  </si>
  <si>
    <r>
      <rPr>
        <sz val="7"/>
        <color rgb="FF000000"/>
        <rFont val="Arial"/>
        <family val="2"/>
      </rPr>
      <t>Net fee and commission income</t>
    </r>
  </si>
  <si>
    <r>
      <rPr>
        <sz val="7"/>
        <color rgb="FF000000"/>
        <rFont val="Arial"/>
        <family val="2"/>
      </rPr>
      <t xml:space="preserve">Net interest income </t>
    </r>
  </si>
  <si>
    <r>
      <rPr>
        <b/>
        <sz val="7"/>
        <color rgb="FF000000"/>
        <rFont val="Arial"/>
        <family val="2"/>
      </rPr>
      <t>EURm</t>
    </r>
  </si>
  <si>
    <r>
      <rPr>
        <b/>
        <i/>
        <sz val="7"/>
        <color rgb="FF000000"/>
        <rFont val="Arial"/>
        <family val="2"/>
      </rPr>
      <t>Chg</t>
    </r>
  </si>
  <si>
    <r>
      <rPr>
        <b/>
        <sz val="7"/>
        <color rgb="FF000000"/>
        <rFont val="Arial"/>
        <family val="2"/>
      </rPr>
      <t>Nordea Group</t>
    </r>
  </si>
  <si>
    <r>
      <rPr>
        <b/>
        <sz val="7"/>
        <color rgb="FF000000"/>
        <rFont val="Arial"/>
        <family val="2"/>
      </rPr>
      <t>Asset &amp; Wealth Management</t>
    </r>
  </si>
  <si>
    <r>
      <rPr>
        <b/>
        <sz val="7"/>
        <color rgb="FF000000"/>
        <rFont val="Arial"/>
        <family val="2"/>
      </rPr>
      <t>Large Corporates &amp; Institutions</t>
    </r>
  </si>
  <si>
    <r>
      <rPr>
        <b/>
        <sz val="7"/>
        <color rgb="FF000000"/>
        <rFont val="Arial"/>
        <family val="2"/>
      </rPr>
      <t>Business Banking</t>
    </r>
  </si>
  <si>
    <r>
      <rPr>
        <b/>
        <sz val="7"/>
        <color rgb="FF000000"/>
        <rFont val="Arial"/>
        <family val="2"/>
      </rPr>
      <t>Personal Banking</t>
    </r>
  </si>
  <si>
    <r>
      <rPr>
        <sz val="7"/>
        <color rgb="FF000000"/>
        <rFont val="Arial"/>
        <family val="2"/>
      </rPr>
      <t>0</t>
    </r>
  </si>
  <si>
    <r>
      <rPr>
        <b/>
        <sz val="7"/>
        <color rgb="FF000000"/>
        <rFont val="Arial"/>
        <family val="2"/>
      </rPr>
      <t xml:space="preserve"> </t>
    </r>
  </si>
  <si>
    <r>
      <rPr>
        <b/>
        <sz val="8"/>
        <color rgb="FF000000"/>
        <rFont val="Arial"/>
        <family val="2"/>
      </rPr>
      <t>Q220</t>
    </r>
  </si>
  <si>
    <t>41%</t>
  </si>
  <si>
    <t>17%</t>
  </si>
  <si>
    <t>18%</t>
  </si>
  <si>
    <r>
      <rPr>
        <sz val="8"/>
        <color rgb="FF000000"/>
        <rFont val="Arial"/>
        <family val="2"/>
      </rPr>
      <t>of which non-guaranteed *)</t>
    </r>
  </si>
  <si>
    <r>
      <rPr>
        <sz val="8"/>
        <color rgb="FF000000"/>
        <rFont val="Arial"/>
        <family val="2"/>
      </rPr>
      <t>of which 0 %</t>
    </r>
  </si>
  <si>
    <r>
      <rPr>
        <b/>
        <sz val="8"/>
        <color rgb="FF000000"/>
        <rFont val="Arial"/>
        <family val="2"/>
      </rPr>
      <t>Q2/20</t>
    </r>
  </si>
  <si>
    <r>
      <rPr>
        <sz val="7"/>
        <color rgb="FF000000"/>
        <rFont val="Arial"/>
        <family val="2"/>
      </rPr>
      <t xml:space="preserve">  Total net loan losses excluding items affecting comparability amounts to EUR 49m with net loan losses at EUR 11m in stage1, net reversals </t>
    </r>
    <r>
      <rPr>
        <sz val="7"/>
        <rFont val="Arial"/>
        <family val="2"/>
      </rPr>
      <t>at EUR -37m in stage 2 and net loan losses at EUR 75m in stage 3.</t>
    </r>
  </si>
  <si>
    <t xml:space="preserve">    of which fair value</t>
  </si>
  <si>
    <t>Outside Nordics</t>
  </si>
  <si>
    <t>Coverage ratio: Allowances stage 3 / Impaired loans</t>
  </si>
  <si>
    <t>Impairment ratio: Impaired loans / lending to the public, gross</t>
  </si>
  <si>
    <t>Impaired loans</t>
  </si>
  <si>
    <t>LC&amp;I Sweden</t>
  </si>
  <si>
    <t>LC&amp;I Norway</t>
  </si>
  <si>
    <t>LC&amp;I Finland</t>
  </si>
  <si>
    <t>LC&amp;I Denmark</t>
  </si>
  <si>
    <t>Business Banking Other</t>
  </si>
  <si>
    <t>Business Banking Sweden</t>
  </si>
  <si>
    <t>Business Banking Norway</t>
  </si>
  <si>
    <t>Business Banking Finland</t>
  </si>
  <si>
    <t>Business Banking Denmark</t>
  </si>
  <si>
    <t>PeB Other</t>
  </si>
  <si>
    <t>PeB Sweden</t>
  </si>
  <si>
    <t>PeB Norway</t>
  </si>
  <si>
    <t>PeB Finland</t>
  </si>
  <si>
    <t>PeB Denmark</t>
  </si>
  <si>
    <t>20%</t>
  </si>
  <si>
    <t>Senior Preferred (SP) issuances</t>
  </si>
  <si>
    <t>Senior Non-Preferred (SNP) issuances</t>
  </si>
  <si>
    <t>Short-term deposits</t>
  </si>
  <si>
    <t>Financial conglomerates capital adequacy ratio, %</t>
  </si>
  <si>
    <t>Financial conglomerates Own funds, EURm</t>
  </si>
  <si>
    <t>Leverage ratio, excluding profit, percentage</t>
  </si>
  <si>
    <t>Tier 1 capital, excluding profit EURm</t>
  </si>
  <si>
    <t>Leverage ratio, including profit, percentage</t>
  </si>
  <si>
    <t>Tier 1 capital, including profit, EURm</t>
  </si>
  <si>
    <t>Common Equity Tier 1 capital, excluding profit</t>
  </si>
  <si>
    <t>Pillar 2 Requirement</t>
  </si>
  <si>
    <r>
      <t>Other items, net</t>
    </r>
    <r>
      <rPr>
        <vertAlign val="superscript"/>
        <sz val="8"/>
        <rFont val="Arial"/>
        <family val="2"/>
      </rPr>
      <t>1</t>
    </r>
  </si>
  <si>
    <t>Profit of the period</t>
  </si>
  <si>
    <t>Q2/20¹</t>
  </si>
  <si>
    <t>Loans to the public measured at amortised cost, broken down by sector and industry</t>
  </si>
  <si>
    <t xml:space="preserve"> - of which CDs &amp; CPs with original maturity over 1 year</t>
  </si>
  <si>
    <t>Issued CDs &amp; CPs where orig mat &gt;1yr</t>
  </si>
  <si>
    <t>Issued CPs where orig mat &lt;1yr</t>
  </si>
  <si>
    <t>Issued CDs where orig mat &lt;1yr</t>
  </si>
  <si>
    <t>Interest-bearing securities including Treasury bills</t>
  </si>
  <si>
    <t>Loans, carrying amount</t>
  </si>
  <si>
    <t>Allowances for individually assessed impaired loans</t>
  </si>
  <si>
    <t>Profit inclusion</t>
  </si>
  <si>
    <t>Including profit</t>
  </si>
  <si>
    <t>Excluding profit</t>
  </si>
  <si>
    <t>Q3/20</t>
  </si>
  <si>
    <t>1.5</t>
  </si>
  <si>
    <t>2.1</t>
  </si>
  <si>
    <t>4.5</t>
  </si>
  <si>
    <t>3.0</t>
  </si>
  <si>
    <t>2022E</t>
  </si>
  <si>
    <t>Leverage ratio excluding central bank exposures*, excluding profit, percentage</t>
  </si>
  <si>
    <t>Leverage ratio excluding central bank exposures*, including profit, percentage</t>
  </si>
  <si>
    <t>Retail mortgages</t>
  </si>
  <si>
    <t>Leverage ratio excluding central bank exposures*, percentage</t>
  </si>
  <si>
    <t>Pillar 2</t>
  </si>
  <si>
    <t>Q3/20¹</t>
  </si>
  <si>
    <t>Tier 1 capital,  EURm</t>
  </si>
  <si>
    <t>Q320</t>
  </si>
  <si>
    <t>28%</t>
  </si>
  <si>
    <t>16%</t>
  </si>
  <si>
    <r>
      <rPr>
        <b/>
        <sz val="8"/>
        <color rgb="FF000000"/>
        <rFont val="Arial"/>
        <family val="2"/>
      </rPr>
      <t>Q320</t>
    </r>
  </si>
  <si>
    <r>
      <rPr>
        <b/>
        <sz val="10"/>
        <color rgb="FF2F75B5"/>
        <rFont val="Arial"/>
        <family val="2"/>
      </rPr>
      <t>Personal Banking - Financial highlights</t>
    </r>
  </si>
  <si>
    <r>
      <rPr>
        <b/>
        <sz val="10"/>
        <color rgb="FF2F75B5"/>
        <rFont val="Arial"/>
        <family val="2"/>
      </rPr>
      <t>Business Banking - Financial highlights</t>
    </r>
  </si>
  <si>
    <t>31%</t>
  </si>
  <si>
    <r>
      <rPr>
        <b/>
        <sz val="10"/>
        <color rgb="FF2F75B5"/>
        <rFont val="Arial"/>
        <family val="2"/>
      </rPr>
      <t>Nordea Finance - Financial highlights</t>
    </r>
  </si>
  <si>
    <r>
      <rPr>
        <b/>
        <sz val="10"/>
        <color rgb="FF2F75B5"/>
        <rFont val="Arial"/>
        <family val="2"/>
      </rPr>
      <t>Large Corporates &amp; Institutions - Financial highlights</t>
    </r>
  </si>
  <si>
    <t>38%</t>
  </si>
  <si>
    <t>22%</t>
  </si>
  <si>
    <r>
      <rPr>
        <b/>
        <sz val="10"/>
        <color rgb="FF2F75B5"/>
        <rFont val="Arial"/>
        <family val="2"/>
      </rPr>
      <t>Asset &amp; Wealth Management - Financial highlights</t>
    </r>
  </si>
  <si>
    <r>
      <rPr>
        <b/>
        <sz val="10"/>
        <color rgb="FF2F75B5"/>
        <rFont val="Arial"/>
        <family val="2"/>
      </rPr>
      <t>Asset Management - Financial highlights</t>
    </r>
  </si>
  <si>
    <r>
      <rPr>
        <b/>
        <sz val="8"/>
        <color rgb="FF000000"/>
        <rFont val="Arial"/>
        <family val="2"/>
      </rPr>
      <t>Q3/20</t>
    </r>
  </si>
  <si>
    <t>Scenarios and allowances/provisions</t>
  </si>
  <si>
    <r>
      <t>Economic capital</t>
    </r>
    <r>
      <rPr>
        <vertAlign val="superscript"/>
        <sz val="8"/>
        <color theme="1"/>
        <rFont val="Arial"/>
        <family val="2"/>
      </rPr>
      <t>2,5</t>
    </r>
    <r>
      <rPr>
        <sz val="8"/>
        <color theme="1"/>
        <rFont val="Arial"/>
        <family val="2"/>
      </rPr>
      <t xml:space="preserve">, EURbn </t>
    </r>
  </si>
  <si>
    <t>Investment properties</t>
  </si>
  <si>
    <t>Investments in associated undertakings and joint ventures</t>
  </si>
  <si>
    <t>ian.smith@nordea.com</t>
  </si>
  <si>
    <t>Large Corporates &amp; Institutions total</t>
  </si>
  <si>
    <t>Business Banking total</t>
  </si>
  <si>
    <t>Personal Banking total</t>
  </si>
  <si>
    <t>Oil services</t>
  </si>
  <si>
    <t>Floating production</t>
  </si>
  <si>
    <t>Supply vessels</t>
  </si>
  <si>
    <t>Drilling rigs</t>
  </si>
  <si>
    <t>Other shipping</t>
  </si>
  <si>
    <t>Car carriers</t>
  </si>
  <si>
    <t>Container ships</t>
  </si>
  <si>
    <t>RoRo vessels</t>
  </si>
  <si>
    <t>Gas tankers</t>
  </si>
  <si>
    <t>Dry cargo</t>
  </si>
  <si>
    <t>Allowances for individually assessed loans (stage 3)</t>
  </si>
  <si>
    <t>For more detailed information regarding ratios and key figures definied as alternative performance measures, see http://www.nordea.com/en/investor-relations/.</t>
  </si>
  <si>
    <t>Deposit products</t>
  </si>
  <si>
    <t>Lending products</t>
  </si>
  <si>
    <t>Fidelity Investments</t>
  </si>
  <si>
    <t>Henderson Funds</t>
  </si>
  <si>
    <t>Q4/20</t>
  </si>
  <si>
    <t>Ian Smith, Group CFO</t>
  </si>
  <si>
    <t>Q420</t>
  </si>
  <si>
    <t>Q4/20¹</t>
  </si>
  <si>
    <t>Guarantees</t>
  </si>
  <si>
    <t>Cards</t>
  </si>
  <si>
    <t xml:space="preserve">Payments  </t>
  </si>
  <si>
    <t xml:space="preserve">Custody and issuer services
</t>
  </si>
  <si>
    <t>Life and pension commissions</t>
  </si>
  <si>
    <r>
      <rPr>
        <vertAlign val="superscript"/>
        <sz val="7"/>
        <color rgb="FF000000"/>
        <rFont val="Arial"/>
        <family val="2"/>
      </rPr>
      <t>1</t>
    </r>
    <r>
      <rPr>
        <sz val="7"/>
        <color rgb="FF000000"/>
        <rFont val="Arial"/>
        <family val="2"/>
      </rPr>
      <t xml:space="preserve"> Excluding items affecting comparability the loan loss ratio for third quarter 2019 is 8bp, with 2bp for stage 1, -6bp for stage 2 and 12bp for stage 3.</t>
    </r>
  </si>
  <si>
    <r>
      <t>Loan loss ratio, amortised cost, bp</t>
    </r>
    <r>
      <rPr>
        <vertAlign val="superscript"/>
        <sz val="8"/>
        <rFont val="Arial"/>
        <family val="2"/>
      </rPr>
      <t>1</t>
    </r>
  </si>
  <si>
    <t>Decrease in provisions to cover realised loan losses</t>
  </si>
  <si>
    <r>
      <rPr>
        <sz val="7"/>
        <color rgb="FF000000"/>
        <rFont val="Arial"/>
        <family val="2"/>
      </rPr>
      <t>Net loan losses and similar net result</t>
    </r>
  </si>
  <si>
    <t>26%</t>
  </si>
  <si>
    <t>32%</t>
  </si>
  <si>
    <r>
      <rPr>
        <b/>
        <sz val="8"/>
        <color rgb="FF000000"/>
        <rFont val="Arial"/>
        <family val="2"/>
      </rPr>
      <t>Q420</t>
    </r>
  </si>
  <si>
    <r>
      <rPr>
        <sz val="8"/>
        <color rgb="FF000000"/>
        <rFont val="Arial"/>
        <family val="2"/>
      </rPr>
      <t>Cost-to-income ratio</t>
    </r>
    <r>
      <rPr>
        <vertAlign val="superscript"/>
        <sz val="8"/>
        <color rgb="FF000000"/>
        <rFont val="Arial"/>
        <family val="2"/>
      </rPr>
      <t>1</t>
    </r>
    <r>
      <rPr>
        <sz val="8"/>
        <color rgb="FF000000"/>
        <rFont val="Arial"/>
        <family val="2"/>
      </rPr>
      <t>, %</t>
    </r>
  </si>
  <si>
    <r>
      <rPr>
        <sz val="8"/>
        <color rgb="FF000000"/>
        <rFont val="Arial"/>
        <family val="2"/>
      </rPr>
      <t>Net loan losses and similar net result</t>
    </r>
  </si>
  <si>
    <r>
      <rPr>
        <b/>
        <sz val="10"/>
        <color rgb="FF2F75B5"/>
        <rFont val="Arial"/>
        <family val="2"/>
      </rPr>
      <t>Personal Banking - Net loan losses and similar net result</t>
    </r>
  </si>
  <si>
    <t>27%</t>
  </si>
  <si>
    <r>
      <rPr>
        <b/>
        <sz val="10"/>
        <color rgb="FF2F75B5"/>
        <rFont val="Arial"/>
        <family val="2"/>
      </rPr>
      <t>Business Banking - Net loan losses and similar net result</t>
    </r>
  </si>
  <si>
    <t>25%</t>
  </si>
  <si>
    <r>
      <rPr>
        <b/>
        <sz val="10"/>
        <color rgb="FF2F75B5"/>
        <rFont val="Arial"/>
        <family val="2"/>
      </rPr>
      <t>Large Corporates &amp; Institutions - Net loan losses and similar net result</t>
    </r>
  </si>
  <si>
    <r>
      <rPr>
        <sz val="8"/>
        <color rgb="FF000000"/>
        <rFont val="Arial"/>
        <family val="2"/>
      </rPr>
      <t>Return on capital at risk</t>
    </r>
    <r>
      <rPr>
        <vertAlign val="superscript"/>
        <sz val="8"/>
        <color rgb="FF000000"/>
        <rFont val="Arial"/>
        <family val="2"/>
      </rPr>
      <t>1</t>
    </r>
    <r>
      <rPr>
        <sz val="8"/>
        <color rgb="FF000000"/>
        <rFont val="Arial"/>
        <family val="2"/>
      </rPr>
      <t>, %</t>
    </r>
  </si>
  <si>
    <r>
      <rPr>
        <sz val="8"/>
        <color rgb="FF000000"/>
        <rFont val="Arial"/>
        <family val="2"/>
      </rPr>
      <t xml:space="preserve">Cost-to-income ratio % </t>
    </r>
  </si>
  <si>
    <r>
      <rPr>
        <sz val="8"/>
        <color rgb="FF000000"/>
        <rFont val="Arial"/>
        <family val="2"/>
      </rPr>
      <t>Profit risk products</t>
    </r>
  </si>
  <si>
    <r>
      <rPr>
        <sz val="8"/>
        <color rgb="FF000000"/>
        <rFont val="Arial"/>
        <family val="2"/>
      </rPr>
      <t>Profit market return products</t>
    </r>
  </si>
  <si>
    <r>
      <rPr>
        <sz val="8"/>
        <color rgb="FF000000"/>
        <rFont val="Arial"/>
        <family val="2"/>
      </rPr>
      <t>Profit traditional products</t>
    </r>
  </si>
  <si>
    <r>
      <rPr>
        <b/>
        <sz val="8"/>
        <color rgb="FF000000"/>
        <rFont val="Arial"/>
        <family val="2"/>
      </rPr>
      <t>Q4/20</t>
    </r>
  </si>
  <si>
    <r>
      <rPr>
        <b/>
        <sz val="10"/>
        <color rgb="FF2F75B5"/>
        <rFont val="Arial"/>
        <family val="2"/>
      </rPr>
      <t>Net flow</t>
    </r>
  </si>
  <si>
    <r>
      <rPr>
        <b/>
        <sz val="8"/>
        <color rgb="FF000000"/>
        <rFont val="Arial"/>
        <family val="2"/>
      </rPr>
      <t>Total operating income</t>
    </r>
  </si>
  <si>
    <r>
      <rPr>
        <vertAlign val="superscript"/>
        <sz val="8"/>
        <rFont val="Arial"/>
        <family val="2"/>
      </rPr>
      <t>1</t>
    </r>
    <r>
      <rPr>
        <sz val="8"/>
        <rFont val="Arial"/>
        <family val="2"/>
      </rPr>
      <t xml:space="preserve"> Figures are only restated for 2019.</t>
    </r>
  </si>
  <si>
    <r>
      <rPr>
        <vertAlign val="superscript"/>
        <sz val="7"/>
        <rFont val="Arial"/>
        <family val="2"/>
      </rPr>
      <t>7</t>
    </r>
    <r>
      <rPr>
        <sz val="7"/>
        <rFont val="Arial"/>
        <family val="2"/>
      </rPr>
      <t xml:space="preserve"> The capital ratios for 2018 have not been restated due to the changed recognition and presentation of resolution fees (see Note 1 for more information).</t>
    </r>
  </si>
  <si>
    <r>
      <rPr>
        <vertAlign val="superscript"/>
        <sz val="7"/>
        <rFont val="Arial"/>
        <family val="2"/>
      </rPr>
      <t>6</t>
    </r>
    <r>
      <rPr>
        <sz val="7"/>
        <rFont val="Arial"/>
        <family val="2"/>
      </rPr>
      <t xml:space="preserve"> For more detailed information see chapter Other information. </t>
    </r>
  </si>
  <si>
    <r>
      <rPr>
        <vertAlign val="superscript"/>
        <sz val="7"/>
        <rFont val="Arial"/>
        <family val="2"/>
      </rPr>
      <t>5</t>
    </r>
    <r>
      <rPr>
        <sz val="7"/>
        <rFont val="Arial"/>
        <family val="2"/>
      </rPr>
      <t xml:space="preserve"> Return on capital at risk restated Q4 2015 due to changed definition.</t>
    </r>
  </si>
  <si>
    <r>
      <rPr>
        <vertAlign val="superscript"/>
        <sz val="7"/>
        <rFont val="Arial"/>
        <family val="2"/>
      </rPr>
      <t>4</t>
    </r>
    <r>
      <rPr>
        <sz val="7"/>
        <rFont val="Arial"/>
        <family val="2"/>
      </rPr>
      <t xml:space="preserve"> Including the result for the period.</t>
    </r>
  </si>
  <si>
    <r>
      <rPr>
        <vertAlign val="superscript"/>
        <sz val="7"/>
        <rFont val="Arial"/>
        <family val="2"/>
      </rPr>
      <t>3</t>
    </r>
    <r>
      <rPr>
        <sz val="7"/>
        <rFont val="Arial"/>
        <family val="2"/>
      </rPr>
      <t xml:space="preserve"> Including Loans to the public reported in Assets held for sale.</t>
    </r>
  </si>
  <si>
    <r>
      <rPr>
        <vertAlign val="superscript"/>
        <sz val="7"/>
        <rFont val="Arial"/>
        <family val="2"/>
      </rPr>
      <t>2</t>
    </r>
    <r>
      <rPr>
        <sz val="7"/>
        <rFont val="Arial"/>
        <family val="2"/>
      </rPr>
      <t xml:space="preserve"> End of period.</t>
    </r>
  </si>
  <si>
    <t>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Q4 2016: additional gain related to VISA of EUR 22m before tax, Q4 2016: change in pension agreement in Norway of EUR 86m before tax, Q2 2016: gain related to Visa Inc,'s aquisition of Visa Europe amounting to EUR 151m net of tax, Q4 2015: gain from divestment of Nordea's merchant acquiring business to Nets of EUR 176m berfore tax and restructuring charge of EUR 263m before tax.</t>
  </si>
  <si>
    <r>
      <t>Return on capital at risk</t>
    </r>
    <r>
      <rPr>
        <vertAlign val="superscript"/>
        <sz val="8"/>
        <rFont val="Arial"/>
        <family val="2"/>
      </rPr>
      <t>1,5</t>
    </r>
    <r>
      <rPr>
        <sz val="8"/>
        <rFont val="Arial"/>
        <family val="2"/>
      </rPr>
      <t xml:space="preserve">, % </t>
    </r>
  </si>
  <si>
    <r>
      <t>Number of employees (FTEs)</t>
    </r>
    <r>
      <rPr>
        <vertAlign val="superscript"/>
        <sz val="8"/>
        <rFont val="Arial"/>
        <family val="2"/>
      </rPr>
      <t>2</t>
    </r>
  </si>
  <si>
    <r>
      <t>Risk Exposure Amount, incl, Basel I floor</t>
    </r>
    <r>
      <rPr>
        <vertAlign val="superscript"/>
        <sz val="8"/>
        <rFont val="Arial"/>
        <family val="2"/>
      </rPr>
      <t>4</t>
    </r>
    <r>
      <rPr>
        <sz val="8"/>
        <rFont val="Arial"/>
        <family val="2"/>
      </rPr>
      <t>, EURbn</t>
    </r>
  </si>
  <si>
    <r>
      <t>Return on capital at risk</t>
    </r>
    <r>
      <rPr>
        <vertAlign val="superscript"/>
        <sz val="8"/>
        <rFont val="Arial"/>
        <family val="2"/>
      </rPr>
      <t>1</t>
    </r>
    <r>
      <rPr>
        <sz val="8"/>
        <rFont val="Arial"/>
        <family val="2"/>
      </rPr>
      <t xml:space="preserve">, % </t>
    </r>
  </si>
  <si>
    <r>
      <t>Risk Exposure Amount, excl, Basel I floor</t>
    </r>
    <r>
      <rPr>
        <vertAlign val="superscript"/>
        <sz val="8"/>
        <rFont val="Arial"/>
        <family val="2"/>
      </rPr>
      <t>4</t>
    </r>
    <r>
      <rPr>
        <sz val="8"/>
        <rFont val="Arial"/>
        <family val="2"/>
      </rPr>
      <t>, EURbn</t>
    </r>
  </si>
  <si>
    <r>
      <t>Tier 1 capital</t>
    </r>
    <r>
      <rPr>
        <vertAlign val="superscript"/>
        <sz val="8"/>
        <rFont val="Arial"/>
        <family val="2"/>
      </rPr>
      <t>2,4</t>
    </r>
    <r>
      <rPr>
        <sz val="8"/>
        <rFont val="Arial"/>
        <family val="2"/>
      </rPr>
      <t>, EURm</t>
    </r>
  </si>
  <si>
    <r>
      <t>Total capital ratio, excl, Basel I floor</t>
    </r>
    <r>
      <rPr>
        <vertAlign val="superscript"/>
        <sz val="8"/>
        <rFont val="Arial"/>
        <family val="2"/>
      </rPr>
      <t>2,4,6,7</t>
    </r>
    <r>
      <rPr>
        <sz val="8"/>
        <rFont val="Arial"/>
        <family val="2"/>
      </rPr>
      <t xml:space="preserve"> , %</t>
    </r>
  </si>
  <si>
    <r>
      <t>Tier 1 capital ratio, excl, Basel I floor</t>
    </r>
    <r>
      <rPr>
        <vertAlign val="superscript"/>
        <sz val="8"/>
        <rFont val="Arial"/>
        <family val="2"/>
      </rPr>
      <t>2,4,6,7</t>
    </r>
    <r>
      <rPr>
        <sz val="8"/>
        <rFont val="Arial"/>
        <family val="2"/>
      </rPr>
      <t xml:space="preserve"> , %</t>
    </r>
  </si>
  <si>
    <r>
      <t>Common Equity Tier 1 capital ratio, excl, Basel I floor</t>
    </r>
    <r>
      <rPr>
        <vertAlign val="superscript"/>
        <sz val="8"/>
        <rFont val="Arial"/>
        <family val="2"/>
      </rPr>
      <t>2,4,6,7</t>
    </r>
    <r>
      <rPr>
        <sz val="8"/>
        <rFont val="Arial"/>
        <family val="2"/>
      </rPr>
      <t xml:space="preserve"> , %</t>
    </r>
  </si>
  <si>
    <r>
      <t>Equity per share</t>
    </r>
    <r>
      <rPr>
        <vertAlign val="superscript"/>
        <sz val="8"/>
        <rFont val="Arial"/>
        <family val="2"/>
      </rPr>
      <t>2</t>
    </r>
    <r>
      <rPr>
        <sz val="8"/>
        <rFont val="Arial"/>
        <family val="2"/>
      </rPr>
      <t>, EUR</t>
    </r>
  </si>
  <si>
    <r>
      <t>Share price</t>
    </r>
    <r>
      <rPr>
        <vertAlign val="superscript"/>
        <sz val="8"/>
        <rFont val="Arial"/>
        <family val="2"/>
      </rPr>
      <t>2</t>
    </r>
    <r>
      <rPr>
        <sz val="8"/>
        <rFont val="Arial"/>
        <family val="2"/>
      </rPr>
      <t>, EUR</t>
    </r>
  </si>
  <si>
    <r>
      <t>Prepaid expenses and accrued income</t>
    </r>
    <r>
      <rPr>
        <vertAlign val="superscript"/>
        <sz val="8"/>
        <rFont val="Arial"/>
        <family val="2"/>
      </rPr>
      <t>1</t>
    </r>
    <r>
      <rPr>
        <sz val="8"/>
        <rFont val="Arial"/>
        <family val="2"/>
      </rPr>
      <t xml:space="preserve"> </t>
    </r>
  </si>
  <si>
    <r>
      <t>Operating profit, excl, non-recurring items</t>
    </r>
    <r>
      <rPr>
        <b/>
        <vertAlign val="superscript"/>
        <sz val="8"/>
        <rFont val="Arial"/>
        <family val="2"/>
      </rPr>
      <t>1,2</t>
    </r>
  </si>
  <si>
    <t>Net loan losses and similar net result</t>
  </si>
  <si>
    <r>
      <t>Total operating expenses,  excl, non-recurring items</t>
    </r>
    <r>
      <rPr>
        <b/>
        <vertAlign val="superscript"/>
        <sz val="8"/>
        <rFont val="Arial"/>
        <family val="2"/>
      </rPr>
      <t>2</t>
    </r>
  </si>
  <si>
    <r>
      <t>Total operating income, excl, non-recurring items</t>
    </r>
    <r>
      <rPr>
        <b/>
        <vertAlign val="superscript"/>
        <sz val="8"/>
        <rFont val="Arial"/>
        <family val="2"/>
      </rPr>
      <t>1</t>
    </r>
  </si>
  <si>
    <r>
      <t>Loans to the public</t>
    </r>
    <r>
      <rPr>
        <vertAlign val="superscript"/>
        <sz val="8"/>
        <rFont val="Arial"/>
        <family val="2"/>
      </rPr>
      <t>1</t>
    </r>
    <r>
      <rPr>
        <sz val="8"/>
        <rFont val="Arial"/>
        <family val="2"/>
      </rPr>
      <t xml:space="preserve"> </t>
    </r>
  </si>
  <si>
    <r>
      <t>Loans to credit institutions</t>
    </r>
    <r>
      <rPr>
        <vertAlign val="superscript"/>
        <sz val="8"/>
        <rFont val="Arial"/>
        <family val="2"/>
      </rPr>
      <t xml:space="preserve">1 </t>
    </r>
  </si>
  <si>
    <t>+45 615 011 92</t>
  </si>
  <si>
    <t>31 Dec 2020</t>
  </si>
  <si>
    <t>Net result on loans held at fair value</t>
  </si>
  <si>
    <t>AT1 in September 2014 issue rating</t>
  </si>
  <si>
    <t>Nordea Direct Bank ASA</t>
  </si>
  <si>
    <r>
      <t>Loan loss ratio including loans held at fair value, bp</t>
    </r>
    <r>
      <rPr>
        <vertAlign val="superscript"/>
        <sz val="8"/>
        <rFont val="Arial"/>
        <family val="2"/>
      </rPr>
      <t>3</t>
    </r>
  </si>
  <si>
    <t>1.4</t>
  </si>
  <si>
    <t>0.5</t>
  </si>
  <si>
    <t>0.3</t>
  </si>
  <si>
    <t>Net loan losses excluding net result on loans held at fair value</t>
  </si>
  <si>
    <t>Assets in pooled schemes and unit-linked investment contracts</t>
  </si>
  <si>
    <r>
      <t>Net loan losses and similar net result</t>
    </r>
    <r>
      <rPr>
        <vertAlign val="superscript"/>
        <sz val="8"/>
        <rFont val="Arial"/>
        <family val="2"/>
      </rPr>
      <t>9</t>
    </r>
  </si>
  <si>
    <t xml:space="preserve">¹ Excl Items affecting comparability in Q4 2019: EUR 138m tax free gain related to sale of LR Realkredit. In Q3 2019: EUR 735 expense related to impairment of capitalised IT systems (EUR 559m after tax), EUR 204m expense related to restructuring (EUR 155m after tax), EUR 75m non-deductible expense related to sale of Luminor and EUR 282m loss related to loan loss provisions due to model updates and dialogue with the ECB reflecting a more subdued outlook in certain sectors (EUR 214m after tax). In Q1 2019: EUR 95m non-deductible expense related to provision for ongoing AML-related matters. Q4 2018: EUR 50m gain from revaluation of Euroclear, EUR 38m after tax, EUR 36m gain related to sale of Eijendomme and EUR 141m loss from goodwill depreciation in Russia. Q2 2018: tax free gain related to divestment of shares in UC EUR 87m and tax free gain related to the sale of  Nordea Liv &amp; Pension Denmark EUR 262m,. In Q1 2018: EUR 135m gain (EUR 105m after tax) from valuation model update in Denmark. </t>
  </si>
  <si>
    <t>Q1/21</t>
  </si>
  <si>
    <t>7.8</t>
  </si>
  <si>
    <t>-4.7</t>
  </si>
  <si>
    <t>-2.5</t>
  </si>
  <si>
    <t>State Street Global Advisors</t>
  </si>
  <si>
    <t>Q121</t>
  </si>
  <si>
    <t>AA-</t>
  </si>
  <si>
    <t>A</t>
  </si>
  <si>
    <t>A-</t>
  </si>
  <si>
    <t>BBB</t>
  </si>
  <si>
    <r>
      <rPr>
        <vertAlign val="superscript"/>
        <sz val="7"/>
        <rFont val="Arial"/>
        <family val="2"/>
      </rPr>
      <t>9</t>
    </r>
    <r>
      <rPr>
        <sz val="7"/>
        <rFont val="Arial"/>
        <family val="2"/>
      </rPr>
      <t xml:space="preserve"> Figures are only restated for 2019.</t>
    </r>
  </si>
  <si>
    <r>
      <t>Common Equity Tier 1 capital ratio</t>
    </r>
    <r>
      <rPr>
        <vertAlign val="superscript"/>
        <sz val="8"/>
        <rFont val="Arial"/>
        <family val="2"/>
      </rPr>
      <t xml:space="preserve">2,4,5,6 </t>
    </r>
    <r>
      <rPr>
        <sz val="8"/>
        <rFont val="Arial"/>
        <family val="2"/>
      </rPr>
      <t>, %</t>
    </r>
  </si>
  <si>
    <t xml:space="preserve">Properties and equipment </t>
  </si>
  <si>
    <t>50%</t>
  </si>
  <si>
    <r>
      <rPr>
        <b/>
        <sz val="7"/>
        <color rgb="FF000000"/>
        <rFont val="Arial"/>
        <family val="2"/>
      </rPr>
      <t>2021</t>
    </r>
  </si>
  <si>
    <r>
      <rPr>
        <b/>
        <sz val="8"/>
        <color rgb="FF000000"/>
        <rFont val="Arial"/>
        <family val="2"/>
      </rPr>
      <t>Q121</t>
    </r>
  </si>
  <si>
    <r>
      <rPr>
        <b/>
        <sz val="8"/>
        <color rgb="FF000000"/>
        <rFont val="Arial"/>
        <family val="2"/>
      </rPr>
      <t xml:space="preserve">Total operating income </t>
    </r>
  </si>
  <si>
    <t>30%</t>
  </si>
  <si>
    <t>39%</t>
  </si>
  <si>
    <r>
      <rPr>
        <b/>
        <sz val="8"/>
        <color rgb="FF000000"/>
        <rFont val="Arial"/>
        <family val="2"/>
      </rPr>
      <t xml:space="preserve">Total opeating income </t>
    </r>
  </si>
  <si>
    <r>
      <rPr>
        <b/>
        <sz val="10"/>
        <color rgb="FF2F75B5"/>
        <rFont val="Arial"/>
        <family val="2"/>
      </rPr>
      <t>Large Corporates &amp; Institutions - Deposits</t>
    </r>
    <r>
      <rPr>
        <b/>
        <vertAlign val="superscript"/>
        <sz val="10"/>
        <color rgb="FF2F75B5"/>
        <rFont val="Arial"/>
        <family val="2"/>
      </rPr>
      <t>1</t>
    </r>
  </si>
  <si>
    <r>
      <rPr>
        <b/>
        <sz val="10"/>
        <color rgb="FF2F75B5"/>
        <rFont val="Arial"/>
        <family val="2"/>
      </rPr>
      <t>Large Corporates &amp; Institutions - Volumes</t>
    </r>
    <r>
      <rPr>
        <b/>
        <vertAlign val="superscript"/>
        <sz val="10"/>
        <color rgb="FF2F75B5"/>
        <rFont val="Arial"/>
        <family val="2"/>
      </rPr>
      <t>1</t>
    </r>
  </si>
  <si>
    <t>34%</t>
  </si>
  <si>
    <r>
      <rPr>
        <b/>
        <sz val="8"/>
        <color rgb="FF000000"/>
        <rFont val="Arial"/>
        <family val="2"/>
      </rPr>
      <t>Q1/21</t>
    </r>
  </si>
  <si>
    <t>Loans carrying amount to the public, by segment - 7 years</t>
  </si>
  <si>
    <t xml:space="preserve">Net loan loss ratio including fair value loans, basis points </t>
  </si>
  <si>
    <t>Coverage ratio,  %</t>
  </si>
  <si>
    <t xml:space="preserve"> Impairment rate, gross, bp</t>
  </si>
  <si>
    <t>Net loan loss ratio including loans held at fair value, bp</t>
  </si>
  <si>
    <t>Household customers</t>
  </si>
  <si>
    <t xml:space="preserve">   Deposit volume</t>
  </si>
  <si>
    <t xml:space="preserve">   Lending volume</t>
  </si>
  <si>
    <t xml:space="preserve">   Deposit margin</t>
  </si>
  <si>
    <t xml:space="preserve">   Lending margin</t>
  </si>
  <si>
    <t xml:space="preserve">   Cost of funds</t>
  </si>
  <si>
    <t>Q1/21¹</t>
  </si>
  <si>
    <t xml:space="preserve"> - 12 years overview Income statement</t>
  </si>
  <si>
    <t xml:space="preserve"> - 12 years overview Ratios and key figures</t>
  </si>
  <si>
    <t xml:space="preserve"> - Quarterly development Income statement</t>
  </si>
  <si>
    <t xml:space="preserve"> - Quarterly development Ratios and key figures</t>
  </si>
  <si>
    <r>
      <t>Ratios and key figures</t>
    </r>
    <r>
      <rPr>
        <b/>
        <vertAlign val="superscript"/>
        <sz val="8"/>
        <color theme="4" tint="-0.249977111117893"/>
        <rFont val="Arial"/>
        <family val="2"/>
      </rPr>
      <t>1</t>
    </r>
  </si>
  <si>
    <r>
      <rPr>
        <vertAlign val="superscript"/>
        <sz val="6.5"/>
        <color rgb="FF000000"/>
        <rFont val="Arial"/>
        <family val="2"/>
      </rPr>
      <t>1</t>
    </r>
    <r>
      <rPr>
        <sz val="6.5"/>
        <color rgb="FF000000"/>
        <rFont val="Arial"/>
        <family val="2"/>
      </rPr>
      <t xml:space="preserve"> With amortised resolution fees.</t>
    </r>
  </si>
  <si>
    <r>
      <rPr>
        <vertAlign val="superscript"/>
        <sz val="7"/>
        <color rgb="FF000000"/>
        <rFont val="Arial"/>
        <family val="2"/>
      </rPr>
      <t>1</t>
    </r>
    <r>
      <rPr>
        <sz val="7"/>
        <color rgb="FF000000"/>
        <rFont val="Arial"/>
        <family val="2"/>
      </rPr>
      <t xml:space="preserve"> With amortised resolution fees.</t>
    </r>
  </si>
  <si>
    <t>Nordea Kredit Capital Centre 1 cover pool (Denmark)</t>
  </si>
  <si>
    <t>Nordea Kredit Capital Centre 2 cover pool (Denmark)</t>
  </si>
  <si>
    <t xml:space="preserve">Return on capital at risk with amortised resolution fees, % </t>
  </si>
  <si>
    <t>45%</t>
  </si>
  <si>
    <r>
      <rPr>
        <vertAlign val="superscript"/>
        <sz val="6"/>
        <color rgb="FF000000"/>
        <rFont val="Arial"/>
        <family val="2"/>
      </rPr>
      <t>1</t>
    </r>
    <r>
      <rPr>
        <sz val="6"/>
        <color rgb="FF000000"/>
        <rFont val="Arial"/>
        <family val="2"/>
      </rPr>
      <t xml:space="preserve"> The table shows net loan losses related to on- and off-balance sheet exposures for the full year 2020.</t>
    </r>
  </si>
  <si>
    <t>Cost-to-income ratio, % - excl. items affecting comparability</t>
  </si>
  <si>
    <t>Life &amp; Pension - Financial highlights</t>
  </si>
  <si>
    <t>Life &amp; Pension - Gross written premiums by market</t>
  </si>
  <si>
    <t>Life &amp; Pension - Asset allocation</t>
  </si>
  <si>
    <t>Life &amp; Pension</t>
  </si>
  <si>
    <t>Recognised provisions</t>
  </si>
  <si>
    <t>Provisions if one notch downgrade</t>
  </si>
  <si>
    <r>
      <rPr>
        <b/>
        <sz val="8"/>
        <color rgb="FF000000"/>
        <rFont val="Arial"/>
        <family val="2"/>
      </rPr>
      <t>Life Group</t>
    </r>
  </si>
  <si>
    <r>
      <rPr>
        <b/>
        <sz val="8"/>
        <color rgb="FF000000"/>
        <rFont val="Arial"/>
        <family val="2"/>
      </rPr>
      <t>% of provisions</t>
    </r>
  </si>
  <si>
    <t>Of which result on loans held at fair value</t>
  </si>
  <si>
    <t xml:space="preserve"> - Life &amp; Pension</t>
  </si>
  <si>
    <r>
      <t>Return on equity with amortised resolution fees, % - excl items affecting comparabiltiy</t>
    </r>
    <r>
      <rPr>
        <vertAlign val="superscript"/>
        <sz val="8"/>
        <color theme="1"/>
        <rFont val="Arial"/>
        <family val="2"/>
      </rPr>
      <t>1</t>
    </r>
    <r>
      <rPr>
        <sz val="8"/>
        <color theme="1"/>
        <rFont val="Arial"/>
        <family val="2"/>
      </rPr>
      <t xml:space="preserve"> </t>
    </r>
  </si>
  <si>
    <t>Nordea Mortgage Bank cover pool (Finland)</t>
  </si>
  <si>
    <t>70-100%</t>
  </si>
  <si>
    <t>**LTV unindexed distribution where a loan is reported in the highest bucket</t>
  </si>
  <si>
    <t>***LTV current property value distribution where a single loan can exist in multiple buckets, with continuous distribution</t>
  </si>
  <si>
    <t>Mortgage loans EURbn**</t>
  </si>
  <si>
    <t xml:space="preserve">Cost-to-income ratio, % - excl. items affecting comparability with amortised resolution fees </t>
  </si>
  <si>
    <r>
      <rPr>
        <sz val="7"/>
        <color rgb="FF000000"/>
        <rFont val="Arial"/>
        <family val="2"/>
      </rPr>
      <t>Change in household consumption, %</t>
    </r>
  </si>
  <si>
    <r>
      <rPr>
        <sz val="7"/>
        <color rgb="FF000000"/>
        <rFont val="Arial"/>
        <family val="2"/>
      </rPr>
      <t>Change in house prices, %</t>
    </r>
  </si>
  <si>
    <r>
      <rPr>
        <sz val="7"/>
        <color rgb="FF000000"/>
        <rFont val="Arial"/>
        <family val="2"/>
      </rPr>
      <t>Adjustments to</t>
    </r>
  </si>
  <si>
    <r>
      <rPr>
        <sz val="7"/>
        <color rgb="FF000000"/>
        <rFont val="Arial"/>
        <family val="2"/>
      </rPr>
      <t>Total</t>
    </r>
  </si>
  <si>
    <r>
      <rPr>
        <sz val="7"/>
        <color rgb="FF000000"/>
        <rFont val="Arial"/>
        <family val="2"/>
      </rPr>
      <t>Unweighted</t>
    </r>
  </si>
  <si>
    <r>
      <rPr>
        <sz val="7"/>
        <color rgb="FF000000"/>
        <rFont val="Arial"/>
        <family val="2"/>
      </rPr>
      <t>allowances/</t>
    </r>
  </si>
  <si>
    <r>
      <rPr>
        <sz val="7"/>
        <color rgb="FF000000"/>
        <rFont val="Arial"/>
        <family val="2"/>
      </rPr>
      <t>ECL</t>
    </r>
  </si>
  <si>
    <r>
      <rPr>
        <sz val="7"/>
        <color rgb="FF000000"/>
        <rFont val="Arial"/>
        <family val="2"/>
      </rPr>
      <t>Probability</t>
    </r>
  </si>
  <si>
    <r>
      <rPr>
        <sz val="7"/>
        <color rgb="FF000000"/>
        <rFont val="Arial"/>
        <family val="2"/>
      </rPr>
      <t>provisions</t>
    </r>
  </si>
  <si>
    <r>
      <rPr>
        <sz val="7"/>
        <color rgb="FF000000"/>
        <rFont val="Arial"/>
        <family val="2"/>
      </rPr>
      <t>EURm</t>
    </r>
  </si>
  <si>
    <r>
      <rPr>
        <sz val="7"/>
        <color rgb="FF000000"/>
        <rFont val="Arial"/>
        <family val="2"/>
      </rPr>
      <t>weight</t>
    </r>
  </si>
  <si>
    <r>
      <rPr>
        <sz val="7"/>
        <color rgb="FF000000"/>
        <rFont val="Arial"/>
        <family val="2"/>
      </rPr>
      <t xml:space="preserve">GDP growth, % </t>
    </r>
  </si>
  <si>
    <r>
      <rPr>
        <sz val="7"/>
        <color rgb="FF000000"/>
        <rFont val="Arial"/>
        <family val="2"/>
      </rPr>
      <t xml:space="preserve">Unemployment, % </t>
    </r>
  </si>
  <si>
    <t>Credit Valuation Adjustment Risk</t>
  </si>
  <si>
    <t>Q2/21</t>
  </si>
  <si>
    <t>Nordic households credit development index, monthly Jan 2007-May 2021</t>
  </si>
  <si>
    <t>7.0</t>
  </si>
  <si>
    <t>8.0</t>
  </si>
  <si>
    <t>8.5</t>
  </si>
  <si>
    <t>3.6</t>
  </si>
  <si>
    <t>1.6</t>
  </si>
  <si>
    <t>3.9</t>
  </si>
  <si>
    <t>0.7</t>
  </si>
  <si>
    <t>0.4</t>
  </si>
  <si>
    <t>AA (low)</t>
  </si>
  <si>
    <t>Q221</t>
  </si>
  <si>
    <t>Loans carrying amount to the public, by country, segment and industry, Q2 2021</t>
  </si>
  <si>
    <t xml:space="preserve">Loans, carrying amount </t>
  </si>
  <si>
    <t>Impairment rate, gross, bp</t>
  </si>
  <si>
    <t>Loans carrying amount and impairment to the public, by business area, Q2 2021</t>
  </si>
  <si>
    <t>Shipping, offshore and oil services - loan portfolio</t>
  </si>
  <si>
    <t>Impaired loans (stage 3), by country, segment and industry, Q2 2021</t>
  </si>
  <si>
    <t>-14%</t>
  </si>
  <si>
    <r>
      <rPr>
        <b/>
        <sz val="7"/>
        <color rgb="FF000000"/>
        <rFont val="Arial"/>
        <family val="2"/>
      </rPr>
      <t>Volumes, EURbn</t>
    </r>
    <r>
      <rPr>
        <b/>
        <vertAlign val="superscript"/>
        <sz val="7"/>
        <color rgb="FF000000"/>
        <rFont val="Arial"/>
        <family val="2"/>
      </rPr>
      <t>2</t>
    </r>
    <r>
      <rPr>
        <b/>
        <sz val="7"/>
        <color rgb="FF000000"/>
        <rFont val="Arial"/>
        <family val="2"/>
      </rPr>
      <t>:</t>
    </r>
  </si>
  <si>
    <t>-19%</t>
  </si>
  <si>
    <r>
      <rPr>
        <sz val="7"/>
        <color rgb="FF000000"/>
        <rFont val="Arial"/>
        <family val="2"/>
      </rPr>
      <t>Return on capital at risk</t>
    </r>
    <r>
      <rPr>
        <vertAlign val="superscript"/>
        <sz val="7"/>
        <color rgb="FF000000"/>
        <rFont val="Arial"/>
        <family val="2"/>
      </rPr>
      <t>1</t>
    </r>
    <r>
      <rPr>
        <sz val="7"/>
        <color rgb="FF000000"/>
        <rFont val="Arial"/>
        <family val="2"/>
      </rPr>
      <t>, %</t>
    </r>
  </si>
  <si>
    <r>
      <rPr>
        <sz val="7"/>
        <color rgb="FF000000"/>
        <rFont val="Arial"/>
        <family val="2"/>
      </rPr>
      <t>Cost-to-income ratio</t>
    </r>
    <r>
      <rPr>
        <vertAlign val="superscript"/>
        <sz val="7"/>
        <color rgb="FF000000"/>
        <rFont val="Arial"/>
        <family val="2"/>
      </rPr>
      <t>1</t>
    </r>
    <r>
      <rPr>
        <sz val="7"/>
        <color rgb="FF000000"/>
        <rFont val="Arial"/>
        <family val="2"/>
      </rPr>
      <t>, %</t>
    </r>
  </si>
  <si>
    <t>33%</t>
  </si>
  <si>
    <r>
      <rPr>
        <b/>
        <i/>
        <sz val="7"/>
        <color rgb="FF000000"/>
        <rFont val="Arial"/>
        <family val="2"/>
      </rPr>
      <t>Chg.</t>
    </r>
  </si>
  <si>
    <t>-17%</t>
  </si>
  <si>
    <t>-12%</t>
  </si>
  <si>
    <r>
      <rPr>
        <b/>
        <sz val="7"/>
        <color rgb="FF000000"/>
        <rFont val="Arial"/>
        <family val="2"/>
      </rPr>
      <t>Q2</t>
    </r>
  </si>
  <si>
    <r>
      <rPr>
        <b/>
        <sz val="8"/>
        <color rgb="FF000000"/>
        <rFont val="Arial"/>
        <family val="2"/>
      </rPr>
      <t>Q221</t>
    </r>
  </si>
  <si>
    <r>
      <rPr>
        <b/>
        <sz val="10"/>
        <color rgb="FF2F75B5"/>
        <rFont val="Arial"/>
        <family val="2"/>
      </rPr>
      <t>Chg local curr. %</t>
    </r>
  </si>
  <si>
    <r>
      <rPr>
        <b/>
        <sz val="10"/>
        <color rgb="FF2F75B5"/>
        <rFont val="Arial"/>
        <family val="2"/>
      </rPr>
      <t>Chg %</t>
    </r>
  </si>
  <si>
    <t>-31%</t>
  </si>
  <si>
    <r>
      <rPr>
        <b/>
        <sz val="10"/>
        <color rgb="FF2F75B5"/>
        <rFont val="Arial"/>
        <family val="2"/>
      </rPr>
      <t>Personal Banking - Net fee and commission income</t>
    </r>
  </si>
  <si>
    <r>
      <rPr>
        <b/>
        <sz val="10"/>
        <color rgb="FF2F75B5"/>
        <rFont val="Arial"/>
        <family val="2"/>
      </rPr>
      <t>Business Banking - Net fee and commission income</t>
    </r>
  </si>
  <si>
    <t>61%</t>
  </si>
  <si>
    <t>Total lending</t>
  </si>
  <si>
    <t>-22%</t>
  </si>
  <si>
    <t>Net inflow, Nordic sales channels incl. Life, EURbn</t>
  </si>
  <si>
    <t>AuM, Nordic sales channels incl. Life, EURbn</t>
  </si>
  <si>
    <t>57%</t>
  </si>
  <si>
    <r>
      <rPr>
        <b/>
        <sz val="8"/>
        <color rgb="FF000000"/>
        <rFont val="Arial"/>
        <family val="2"/>
      </rPr>
      <t>Private Banking</t>
    </r>
    <r>
      <rPr>
        <b/>
        <sz val="8"/>
        <rFont val="Arial"/>
        <family val="2"/>
      </rPr>
      <t xml:space="preserve"> total</t>
    </r>
  </si>
  <si>
    <r>
      <rPr>
        <b/>
        <sz val="8"/>
        <color rgb="FF000000"/>
        <rFont val="Arial"/>
        <family val="2"/>
      </rPr>
      <t>Q2/21</t>
    </r>
  </si>
  <si>
    <r>
      <rPr>
        <b/>
        <sz val="10"/>
        <color rgb="FF2F75B5"/>
        <rFont val="Arial"/>
        <family val="2"/>
      </rPr>
      <t>Chg%</t>
    </r>
  </si>
  <si>
    <t>Provisions for off-balance sheet items</t>
  </si>
  <si>
    <t>The estimation was supported by the use of the internal stress testing model, adjusted for the impact of government support schemes. For the retail portfolio, the most important public sector actions have been the various forms of labour market support schemes, which have significantly decreased expected defaults and losses among households. Due to the wide scope of these schemes, Nordea decreased the modelled development of new defaults originally predicted by the internal stress testing models, leading to lower predicted loan losses. These models are based on historical observations and correlations. Thus, they do not replicate the impact of the current government support schemes.</t>
  </si>
  <si>
    <t>The stress test model-based scenario simulations support the loan loss forecasts made by the business areas, and help Nordea ensure that its loan loss projections are appropriate.</t>
  </si>
  <si>
    <t>Allowances and provisions</t>
  </si>
  <si>
    <t>A3</t>
  </si>
  <si>
    <t>AA</t>
  </si>
  <si>
    <t>BBB+</t>
  </si>
  <si>
    <t>Credit Valuation Adjustment risk</t>
  </si>
  <si>
    <t>Q2/21¹</t>
  </si>
  <si>
    <r>
      <rPr>
        <vertAlign val="superscript"/>
        <sz val="7"/>
        <rFont val="Arial"/>
        <family val="2"/>
      </rPr>
      <t>1</t>
    </r>
    <r>
      <rPr>
        <sz val="7"/>
        <rFont val="Arial"/>
        <family val="2"/>
      </rPr>
      <t xml:space="preserve"> Other items, net' based on profit inclusion</t>
    </r>
  </si>
  <si>
    <t>53%</t>
  </si>
  <si>
    <t>-15%</t>
  </si>
  <si>
    <t>-33%</t>
  </si>
  <si>
    <t>Life &amp; Pension -  Guaranteed client returns per category</t>
  </si>
  <si>
    <t>The loan book measured at fair value is included in the distribution of impaired loans, impairment rate and loans, carrying amount. As the loan book measured at fair value is accounted for under IFRS13 and not IFRS9, the net loan losses, net loan loss ratio and allowances are excluding the fair value loan book. Net loan losses and net loan loss ratio including loans held at fair value is shown in a separate line.</t>
  </si>
  <si>
    <t>Net loan loss and net loan loss ratio are for amortised cost except last lines where both net loan losses and similar result are included.</t>
  </si>
  <si>
    <t>Net loan loss ratio: Net loan losses (annualised), divided by quarterly closing balance of loans carrying amount to the public (lending). Covering items measured at amortised cost and fair value.</t>
  </si>
  <si>
    <t>Coverage ratio: Allowances for impaired loans (stage 3) divided by impaired loans (stage 3) before allowances. Covering items measured at amortised cost.</t>
  </si>
  <si>
    <t>Impairment rate: Impaired loans (Stage 3) before allowances divided by total loans before allowances. Covering items measured at amortised cost and fair value.</t>
  </si>
  <si>
    <t>Net result on loans at fair value</t>
  </si>
  <si>
    <t>Coverage ratio, %</t>
  </si>
  <si>
    <t>Allowances Stage 3</t>
  </si>
  <si>
    <t>Allowances Stage 2</t>
  </si>
  <si>
    <t>Allowances Stage 1</t>
  </si>
  <si>
    <t>Net loan loss ratio, bp</t>
  </si>
  <si>
    <t>Loans carrying amount and impairment to the public, by segment and industry, Q2 2021</t>
  </si>
  <si>
    <r>
      <rPr>
        <sz val="8"/>
        <color rgb="FF000000"/>
        <rFont val="Arial"/>
        <family val="2"/>
      </rPr>
      <t>Financial institutions</t>
    </r>
  </si>
  <si>
    <r>
      <rPr>
        <sz val="8"/>
        <color rgb="FF000000"/>
        <rFont val="Arial"/>
        <family val="2"/>
      </rPr>
      <t>Agriculture</t>
    </r>
  </si>
  <si>
    <r>
      <rPr>
        <sz val="8"/>
        <color rgb="FF000000"/>
        <rFont val="Arial"/>
        <family val="2"/>
      </rPr>
      <t xml:space="preserve">     Crops, plantations and hunting</t>
    </r>
  </si>
  <si>
    <r>
      <rPr>
        <sz val="8"/>
        <color rgb="FF000000"/>
        <rFont val="Arial"/>
        <family val="2"/>
      </rPr>
      <t xml:space="preserve">     Animal husbandry</t>
    </r>
  </si>
  <si>
    <r>
      <rPr>
        <sz val="8"/>
        <color rgb="FF000000"/>
        <rFont val="Arial"/>
        <family val="2"/>
      </rPr>
      <t xml:space="preserve">     Fishing and aquaculture</t>
    </r>
  </si>
  <si>
    <r>
      <rPr>
        <sz val="8"/>
        <color rgb="FF000000"/>
        <rFont val="Arial"/>
        <family val="2"/>
      </rPr>
      <t>Natural resources</t>
    </r>
  </si>
  <si>
    <r>
      <rPr>
        <sz val="8"/>
        <color rgb="FF000000"/>
        <rFont val="Arial"/>
        <family val="2"/>
      </rPr>
      <t xml:space="preserve">     Paper and forest products</t>
    </r>
  </si>
  <si>
    <r>
      <rPr>
        <sz val="8"/>
        <color rgb="FF000000"/>
        <rFont val="Arial"/>
        <family val="2"/>
      </rPr>
      <t xml:space="preserve">     Mining and supporting activities</t>
    </r>
  </si>
  <si>
    <r>
      <rPr>
        <sz val="8"/>
        <color rgb="FF000000"/>
        <rFont val="Arial"/>
        <family val="2"/>
      </rPr>
      <t xml:space="preserve">     Oil, gas and offshore</t>
    </r>
  </si>
  <si>
    <r>
      <rPr>
        <sz val="8"/>
        <color rgb="FF000000"/>
        <rFont val="Arial"/>
        <family val="2"/>
      </rPr>
      <t>Consumer staples</t>
    </r>
  </si>
  <si>
    <r>
      <rPr>
        <sz val="8"/>
        <color rgb="FF000000"/>
        <rFont val="Arial"/>
        <family val="2"/>
      </rPr>
      <t xml:space="preserve">     Food processing and beverages</t>
    </r>
  </si>
  <si>
    <r>
      <rPr>
        <sz val="8"/>
        <color rgb="FF000000"/>
        <rFont val="Arial"/>
        <family val="2"/>
      </rPr>
      <t xml:space="preserve">     Household and personal products</t>
    </r>
  </si>
  <si>
    <r>
      <rPr>
        <sz val="8"/>
        <color rgb="FF000000"/>
        <rFont val="Arial"/>
        <family val="2"/>
      </rPr>
      <t xml:space="preserve">     Healthcare</t>
    </r>
  </si>
  <si>
    <r>
      <rPr>
        <sz val="8"/>
        <color rgb="FF000000"/>
        <rFont val="Arial"/>
        <family val="2"/>
      </rPr>
      <t>Consumer discretionary and services</t>
    </r>
  </si>
  <si>
    <r>
      <rPr>
        <sz val="8"/>
        <color rgb="FF000000"/>
        <rFont val="Arial"/>
        <family val="2"/>
      </rPr>
      <t xml:space="preserve">     Consumer durables</t>
    </r>
  </si>
  <si>
    <r>
      <rPr>
        <sz val="8"/>
        <color rgb="FF000000"/>
        <rFont val="Arial"/>
        <family val="2"/>
      </rPr>
      <t xml:space="preserve">     Media and entertainment</t>
    </r>
  </si>
  <si>
    <r>
      <rPr>
        <sz val="8"/>
        <color rgb="FF000000"/>
        <rFont val="Arial"/>
        <family val="2"/>
      </rPr>
      <t xml:space="preserve">     Retail trade</t>
    </r>
  </si>
  <si>
    <r>
      <rPr>
        <sz val="8"/>
        <color rgb="FF000000"/>
        <rFont val="Arial"/>
        <family val="2"/>
      </rPr>
      <t xml:space="preserve">     Air transportation</t>
    </r>
  </si>
  <si>
    <r>
      <rPr>
        <sz val="8"/>
        <color rgb="FF000000"/>
        <rFont val="Arial"/>
        <family val="2"/>
      </rPr>
      <t xml:space="preserve">     Accommodation and leisure</t>
    </r>
  </si>
  <si>
    <r>
      <rPr>
        <sz val="8"/>
        <color rgb="FF000000"/>
        <rFont val="Arial"/>
        <family val="2"/>
      </rPr>
      <t xml:space="preserve">     Telecommunication services</t>
    </r>
  </si>
  <si>
    <r>
      <rPr>
        <sz val="8"/>
        <color rgb="FF000000"/>
        <rFont val="Arial"/>
        <family val="2"/>
      </rPr>
      <t>Industrials</t>
    </r>
  </si>
  <si>
    <r>
      <rPr>
        <sz val="8"/>
        <color rgb="FF000000"/>
        <rFont val="Arial"/>
        <family val="2"/>
      </rPr>
      <t xml:space="preserve">     Materials</t>
    </r>
  </si>
  <si>
    <r>
      <rPr>
        <sz val="8"/>
        <color rgb="FF000000"/>
        <rFont val="Arial"/>
        <family val="2"/>
      </rPr>
      <t xml:space="preserve">     Capital goods</t>
    </r>
  </si>
  <si>
    <r>
      <rPr>
        <sz val="8"/>
        <color rgb="FF000000"/>
        <rFont val="Arial"/>
        <family val="2"/>
      </rPr>
      <t xml:space="preserve">     Commercial and professional services</t>
    </r>
  </si>
  <si>
    <r>
      <rPr>
        <sz val="8"/>
        <color rgb="FF000000"/>
        <rFont val="Arial"/>
        <family val="2"/>
      </rPr>
      <t xml:space="preserve">     Construction</t>
    </r>
  </si>
  <si>
    <r>
      <rPr>
        <sz val="8"/>
        <color rgb="FF000000"/>
        <rFont val="Arial"/>
        <family val="2"/>
      </rPr>
      <t xml:space="preserve">     Wholesale trade</t>
    </r>
  </si>
  <si>
    <r>
      <rPr>
        <sz val="8"/>
        <color rgb="FF000000"/>
        <rFont val="Arial"/>
        <family val="2"/>
      </rPr>
      <t xml:space="preserve">     Land transportation</t>
    </r>
  </si>
  <si>
    <r>
      <rPr>
        <sz val="8"/>
        <color rgb="FF000000"/>
        <rFont val="Arial"/>
        <family val="2"/>
      </rPr>
      <t xml:space="preserve">     IT services</t>
    </r>
  </si>
  <si>
    <r>
      <rPr>
        <sz val="8"/>
        <color rgb="FF000000"/>
        <rFont val="Arial"/>
        <family val="2"/>
      </rPr>
      <t>Maritime</t>
    </r>
  </si>
  <si>
    <r>
      <rPr>
        <sz val="8"/>
        <color rgb="FF000000"/>
        <rFont val="Arial"/>
        <family val="2"/>
      </rPr>
      <t xml:space="preserve">     Ship building</t>
    </r>
  </si>
  <si>
    <r>
      <rPr>
        <sz val="8"/>
        <color rgb="FF000000"/>
        <rFont val="Arial"/>
        <family val="2"/>
      </rPr>
      <t xml:space="preserve">     Shipping</t>
    </r>
  </si>
  <si>
    <r>
      <rPr>
        <sz val="8"/>
        <color rgb="FF000000"/>
        <rFont val="Arial"/>
        <family val="2"/>
      </rPr>
      <t xml:space="preserve">     Maritime services</t>
    </r>
  </si>
  <si>
    <r>
      <rPr>
        <sz val="8"/>
        <color rgb="FF000000"/>
        <rFont val="Arial"/>
        <family val="2"/>
      </rPr>
      <t>Utilities and public service</t>
    </r>
  </si>
  <si>
    <r>
      <rPr>
        <sz val="8"/>
        <color rgb="FF000000"/>
        <rFont val="Arial"/>
        <family val="2"/>
      </rPr>
      <t xml:space="preserve">     Utilities distribution</t>
    </r>
  </si>
  <si>
    <r>
      <rPr>
        <sz val="8"/>
        <color rgb="FF000000"/>
        <rFont val="Arial"/>
        <family val="2"/>
      </rPr>
      <t xml:space="preserve">     Power production</t>
    </r>
  </si>
  <si>
    <r>
      <rPr>
        <sz val="8"/>
        <color rgb="FF000000"/>
        <rFont val="Arial"/>
        <family val="2"/>
      </rPr>
      <t xml:space="preserve">     Public services</t>
    </r>
  </si>
  <si>
    <r>
      <rPr>
        <sz val="8"/>
        <color rgb="FF000000"/>
        <rFont val="Arial"/>
        <family val="2"/>
      </rPr>
      <t>Real estate</t>
    </r>
  </si>
  <si>
    <r>
      <rPr>
        <sz val="8"/>
        <color rgb="FF000000"/>
        <rFont val="Arial"/>
        <family val="2"/>
      </rPr>
      <t>Other industries and reimbursement rights</t>
    </r>
  </si>
  <si>
    <r>
      <rPr>
        <b/>
        <sz val="8"/>
        <color rgb="FF000000"/>
        <rFont val="Arial"/>
        <family val="2"/>
      </rPr>
      <t>Total Corporate</t>
    </r>
  </si>
  <si>
    <r>
      <rPr>
        <sz val="8"/>
        <color rgb="FF000000"/>
        <rFont val="Arial"/>
        <family val="2"/>
      </rPr>
      <t xml:space="preserve">   Housing loans</t>
    </r>
  </si>
  <si>
    <r>
      <rPr>
        <sz val="8"/>
        <color rgb="FF000000"/>
        <rFont val="Arial"/>
        <family val="2"/>
      </rPr>
      <t xml:space="preserve">   Collateralised lending</t>
    </r>
  </si>
  <si>
    <r>
      <rPr>
        <sz val="8"/>
        <color rgb="FF000000"/>
        <rFont val="Arial"/>
        <family val="2"/>
      </rPr>
      <t xml:space="preserve">   Non-collateralised lending</t>
    </r>
  </si>
  <si>
    <r>
      <rPr>
        <b/>
        <sz val="8"/>
        <color rgb="FF000000"/>
        <rFont val="Arial"/>
        <family val="2"/>
      </rPr>
      <t>Household</t>
    </r>
  </si>
  <si>
    <r>
      <rPr>
        <b/>
        <sz val="8"/>
        <color rgb="FF000000"/>
        <rFont val="Arial"/>
        <family val="2"/>
      </rPr>
      <t>Public sector</t>
    </r>
  </si>
  <si>
    <r>
      <rPr>
        <b/>
        <sz val="8"/>
        <color rgb="FF000000"/>
        <rFont val="Arial"/>
        <family val="2"/>
      </rPr>
      <t>Lending to the public</t>
    </r>
  </si>
  <si>
    <r>
      <rPr>
        <b/>
        <sz val="8"/>
        <color rgb="FF000000"/>
        <rFont val="Arial"/>
        <family val="2"/>
      </rPr>
      <t>Lending to central banks and credit institutions</t>
    </r>
  </si>
  <si>
    <r>
      <rPr>
        <sz val="7"/>
        <color rgb="FF000000"/>
        <rFont val="Arial"/>
        <family val="2"/>
      </rPr>
      <t>Gross</t>
    </r>
  </si>
  <si>
    <r>
      <rPr>
        <sz val="7"/>
        <color rgb="FF000000"/>
        <rFont val="Arial"/>
        <family val="2"/>
      </rPr>
      <t>Allowances</t>
    </r>
  </si>
  <si>
    <r>
      <rPr>
        <sz val="7"/>
        <color rgb="FF000000"/>
        <rFont val="Arial"/>
        <family val="2"/>
      </rPr>
      <t>Stage 1</t>
    </r>
  </si>
  <si>
    <r>
      <rPr>
        <sz val="7"/>
        <color rgb="FF000000"/>
        <rFont val="Arial"/>
        <family val="2"/>
      </rPr>
      <t>Stage 2</t>
    </r>
  </si>
  <si>
    <r>
      <rPr>
        <sz val="7"/>
        <color rgb="FF000000"/>
        <rFont val="Arial"/>
        <family val="2"/>
      </rPr>
      <t>Stage 3</t>
    </r>
  </si>
  <si>
    <r>
      <rPr>
        <sz val="7"/>
        <color rgb="FF000000"/>
        <rFont val="Arial"/>
        <family val="2"/>
      </rPr>
      <t>Loans carrying amount</t>
    </r>
  </si>
  <si>
    <r>
      <t>Net loan losses</t>
    </r>
    <r>
      <rPr>
        <vertAlign val="superscript"/>
        <sz val="7"/>
        <color rgb="FF000000"/>
        <rFont val="Arial"/>
        <family val="2"/>
      </rPr>
      <t>1</t>
    </r>
  </si>
  <si>
    <t>Exposures measured at amortised cost and fair value through OCI, before allowances</t>
  </si>
  <si>
    <t>Movements of allowance accounts for loans measured at amortised cost</t>
  </si>
  <si>
    <r>
      <t>Key ratios</t>
    </r>
    <r>
      <rPr>
        <b/>
        <vertAlign val="superscript"/>
        <sz val="8"/>
        <color theme="4" tint="-0.249977111117893"/>
        <rFont val="Arial"/>
        <family val="2"/>
      </rPr>
      <t>1</t>
    </r>
  </si>
  <si>
    <t>Chg Q3/Q3</t>
  </si>
  <si>
    <t>Q3/21</t>
  </si>
  <si>
    <t>Nordic policy rates, 2011-2023E</t>
  </si>
  <si>
    <t>Private consumption development index, quarterly 2007-2021 Q2</t>
  </si>
  <si>
    <t>Nordic household debt to disposable income developments, annually 2002-2021</t>
  </si>
  <si>
    <t>Source: Nordea Markets, Economic Outlook September 2021</t>
  </si>
  <si>
    <t>6.9</t>
  </si>
  <si>
    <t>7.9</t>
  </si>
  <si>
    <t>2.4</t>
  </si>
  <si>
    <t>4.6</t>
  </si>
  <si>
    <t>6.4</t>
  </si>
  <si>
    <t>6.8</t>
  </si>
  <si>
    <t>3.2</t>
  </si>
  <si>
    <t>4.4</t>
  </si>
  <si>
    <t>-6.9</t>
  </si>
  <si>
    <t>4.3</t>
  </si>
  <si>
    <t>-1.3</t>
  </si>
  <si>
    <t>1.7</t>
  </si>
  <si>
    <t>3.1</t>
  </si>
  <si>
    <t>1.9</t>
  </si>
  <si>
    <t>-3.0</t>
  </si>
  <si>
    <t>-2.9</t>
  </si>
  <si>
    <t>3.3</t>
  </si>
  <si>
    <t>-2.1</t>
  </si>
  <si>
    <t>2023E</t>
  </si>
  <si>
    <t>As of 30 Sep 2021</t>
  </si>
  <si>
    <t>**Unsolicited rating</t>
  </si>
  <si>
    <t>YTD Sep/Sep</t>
  </si>
  <si>
    <t>3Q20/2Q20</t>
  </si>
  <si>
    <t>4Q20/3Q20</t>
  </si>
  <si>
    <t>1Q21/4Q20</t>
  </si>
  <si>
    <t>2Q21/1Q21</t>
  </si>
  <si>
    <t>3Q21/2Q21</t>
  </si>
  <si>
    <t>End of Q3 2021</t>
  </si>
  <si>
    <t>Percent end Q3</t>
  </si>
  <si>
    <t>Norges Bank</t>
  </si>
  <si>
    <t>Handelsbanken Funds</t>
  </si>
  <si>
    <t>JP Morgan Assel Management</t>
  </si>
  <si>
    <t>Q321</t>
  </si>
  <si>
    <t>Financial calendar 2022</t>
  </si>
  <si>
    <t>Fourth Quarter and Year End Report 2021</t>
  </si>
  <si>
    <t>Outstanding volume of short-term funding EUR 40.3bn</t>
  </si>
  <si>
    <t>* Securities borrowing included in Reverse repos/securities borrowing from Q2 2021 and onwards, previously included in Corporate</t>
  </si>
  <si>
    <t>Reverse repos/securities borrowing*</t>
  </si>
  <si>
    <t>Loans related to respectively Russia (EUR 183m) and the Baltics (EUR 240m), legally booked in Sweden are moved from Sweden to Russia and outside Nordics.</t>
  </si>
  <si>
    <t>Reversed repos/securities borrowing</t>
  </si>
  <si>
    <t>Loans related to respectively Russia (EUR 99m) and the Baltics (EUR 235m), legally booked in Sweden are moved from Sweden to Russia and outside Nordics.</t>
  </si>
  <si>
    <t>Reverse repos/securities borrowing</t>
  </si>
  <si>
    <t>Loans carrying amount to the public, by country, segment and industry, Q3 2021</t>
  </si>
  <si>
    <t>Loans carrying amount and impairment to the public, by segment and industry, Q3 2021</t>
  </si>
  <si>
    <t>Impairment rate: Impaired loans / lending to the public, gross</t>
  </si>
  <si>
    <t>Coverage ratio  %</t>
  </si>
  <si>
    <t>Loans carrying amount and impairment to the public, by business area, Q3 2021</t>
  </si>
  <si>
    <t>DBRS**</t>
  </si>
  <si>
    <t>AT1 in August 2021 issue rating</t>
  </si>
  <si>
    <t>Impaired loans (stage 3), by country, segment and industry, Q3 2021</t>
  </si>
  <si>
    <t>Past due carrying amounts, amortised cost and fair value to the public in stage 1, 2 and 3, Q2 2021</t>
  </si>
  <si>
    <t xml:space="preserve">Household customers </t>
  </si>
  <si>
    <t>Past due carrying amounts, amortised cost and fair value to the public in stage 1, 2 and 3, Q3 2021</t>
  </si>
  <si>
    <t>Provisions for interest-bearing securities</t>
  </si>
  <si>
    <t>Total allowances for loans on balance sheet</t>
  </si>
  <si>
    <t>Total allowances and provisions for loans</t>
  </si>
  <si>
    <t>Allowances for collectively assessed loans (stage 1 and 2)</t>
  </si>
  <si>
    <t>Total allowances / impaired loans gross individually assessed, %</t>
  </si>
  <si>
    <t>Allowances in relation to loans in stage 1 and 2, bp</t>
  </si>
  <si>
    <t>Allowances individually assessed / impaired loans gross, %</t>
  </si>
  <si>
    <t>Impairment rate (stage 3) gross, bp</t>
  </si>
  <si>
    <t>Impaired loans and individually (stage 3) and collectively (stage 1 and 2) assessed allowances</t>
  </si>
  <si>
    <t>Net loan losses and similar result quarterly, Q2 2014 - Q3 2021</t>
  </si>
  <si>
    <t>Nordic GDP index, quarterly 2007-2022E</t>
  </si>
  <si>
    <t>Household savings, 2002-Q2 2021</t>
  </si>
  <si>
    <t>Q3 2021</t>
  </si>
  <si>
    <t>For Nordea Eiendomskreditt AS combined LCR, as specified by Delegated Act, was 612% and NOK LCR 612%.</t>
  </si>
  <si>
    <t>Currency distribution, market value in EURbn</t>
  </si>
  <si>
    <t>*Level 1 and Level 2 assets according to EBA LCR Delegated Act</t>
  </si>
  <si>
    <t>Public finances, 2021 estimate</t>
  </si>
  <si>
    <r>
      <rPr>
        <sz val="7"/>
        <color rgb="FF000000"/>
        <rFont val="Arial"/>
        <family val="2"/>
      </rPr>
      <t>Loans measured at fair value</t>
    </r>
  </si>
  <si>
    <r>
      <rPr>
        <sz val="7"/>
        <color rgb="FF000000"/>
        <rFont val="Arial"/>
        <family val="2"/>
      </rPr>
      <t>Loans measured at amortised cost, not impaired (stages 1 and 2)</t>
    </r>
  </si>
  <si>
    <r>
      <rPr>
        <sz val="7"/>
        <color rgb="FF000000"/>
        <rFont val="Arial"/>
        <family val="2"/>
      </rPr>
      <t>Impaired loans (stage 3)</t>
    </r>
  </si>
  <si>
    <r>
      <rPr>
        <sz val="7"/>
        <color rgb="FF000000"/>
        <rFont val="Arial"/>
        <family val="2"/>
      </rPr>
      <t>- of which servicing</t>
    </r>
  </si>
  <si>
    <r>
      <rPr>
        <sz val="7"/>
        <color rgb="FF000000"/>
        <rFont val="Arial"/>
        <family val="2"/>
      </rPr>
      <t>- of which non-servicing</t>
    </r>
  </si>
  <si>
    <r>
      <rPr>
        <b/>
        <sz val="7"/>
        <color rgb="FF000000"/>
        <rFont val="Arial"/>
        <family val="2"/>
      </rPr>
      <t>Loans before allowances</t>
    </r>
  </si>
  <si>
    <r>
      <rPr>
        <i/>
        <sz val="7"/>
        <color rgb="FF000000"/>
        <rFont val="Arial"/>
        <family val="2"/>
      </rPr>
      <t>- of which central banks and credit institutions</t>
    </r>
  </si>
  <si>
    <r>
      <rPr>
        <sz val="7"/>
        <color rgb="FF000000"/>
        <rFont val="Arial"/>
        <family val="2"/>
      </rPr>
      <t>Allowances for individually assessed impaired loans (stage 3)</t>
    </r>
  </si>
  <si>
    <r>
      <rPr>
        <sz val="7"/>
        <color rgb="FF000000"/>
        <rFont val="Arial"/>
        <family val="2"/>
      </rPr>
      <t>Allowances for collectively assessed impaired loans (stages 1 and 2)</t>
    </r>
  </si>
  <si>
    <r>
      <rPr>
        <b/>
        <sz val="7"/>
        <color rgb="FF000000"/>
        <rFont val="Arial"/>
        <family val="2"/>
      </rPr>
      <t>Allowances</t>
    </r>
  </si>
  <si>
    <r>
      <rPr>
        <b/>
        <sz val="7"/>
        <color rgb="FF000000"/>
        <rFont val="Arial"/>
        <family val="2"/>
      </rPr>
      <t>Loans, carrying amount</t>
    </r>
  </si>
  <si>
    <t>30 Sep</t>
  </si>
  <si>
    <t>31 Dec</t>
  </si>
  <si>
    <r>
      <rPr>
        <b/>
        <sz val="7"/>
        <color rgb="FF000000"/>
        <rFont val="Arial"/>
        <family val="2"/>
      </rPr>
      <t>Total</t>
    </r>
  </si>
  <si>
    <t>30 Sep 2021</t>
  </si>
  <si>
    <t>30 Sep 2020</t>
  </si>
  <si>
    <t>Provisions if one        notch downgrade</t>
  </si>
  <si>
    <t>60%</t>
  </si>
  <si>
    <r>
      <rPr>
        <vertAlign val="superscript"/>
        <sz val="6"/>
        <color rgb="FF000000"/>
        <rFont val="Arial"/>
        <family val="2"/>
      </rPr>
      <t>1</t>
    </r>
    <r>
      <rPr>
        <sz val="6"/>
        <color rgb="FF000000"/>
        <rFont val="Arial"/>
        <family val="2"/>
      </rPr>
      <t xml:space="preserve"> The table shows net loan losses related to on- and off-balance sheet exposures for September 2021, year to date.</t>
    </r>
  </si>
  <si>
    <r>
      <t>Loan loss ratio including loans held at fair value, bp, excl. items affecting comparability</t>
    </r>
    <r>
      <rPr>
        <vertAlign val="superscript"/>
        <sz val="8"/>
        <rFont val="Arial"/>
        <family val="2"/>
      </rPr>
      <t>3</t>
    </r>
  </si>
  <si>
    <r>
      <t>Loan loss ratio, bp</t>
    </r>
    <r>
      <rPr>
        <vertAlign val="superscript"/>
        <sz val="8"/>
        <rFont val="Arial"/>
        <family val="2"/>
      </rPr>
      <t>3</t>
    </r>
  </si>
  <si>
    <r>
      <t>Loan loss ratio, bp</t>
    </r>
    <r>
      <rPr>
        <vertAlign val="superscript"/>
        <sz val="8"/>
        <color theme="1"/>
        <rFont val="Arial"/>
        <family val="2"/>
      </rPr>
      <t>3</t>
    </r>
  </si>
  <si>
    <r>
      <t>Actual dividend per share</t>
    </r>
    <r>
      <rPr>
        <vertAlign val="superscript"/>
        <sz val="8"/>
        <rFont val="Arial"/>
        <family val="2"/>
      </rPr>
      <t>8</t>
    </r>
    <r>
      <rPr>
        <sz val="8"/>
        <rFont val="Arial"/>
        <family val="2"/>
      </rPr>
      <t>, EUR</t>
    </r>
  </si>
  <si>
    <t>Jan-Sep 2021</t>
  </si>
  <si>
    <t>Sep 2021</t>
  </si>
  <si>
    <r>
      <rPr>
        <vertAlign val="superscript"/>
        <sz val="6.5"/>
        <color rgb="FF000000"/>
        <rFont val="Arial"/>
        <family val="2"/>
      </rPr>
      <t xml:space="preserve">2 </t>
    </r>
    <r>
      <rPr>
        <sz val="6.5"/>
        <color rgb="FF000000"/>
        <rFont val="Arial"/>
        <family val="2"/>
      </rPr>
      <t>Excluding repurchase and reversed security lending/borrowing agreements.</t>
    </r>
  </si>
  <si>
    <t>-20%</t>
  </si>
  <si>
    <t>84%</t>
  </si>
  <si>
    <t>46%</t>
  </si>
  <si>
    <t>-21%</t>
  </si>
  <si>
    <t>-60%</t>
  </si>
  <si>
    <r>
      <rPr>
        <b/>
        <sz val="7"/>
        <color rgb="FF000000"/>
        <rFont val="Arial"/>
        <family val="2"/>
      </rPr>
      <t>Jan-Sep</t>
    </r>
  </si>
  <si>
    <t>Group functions</t>
  </si>
  <si>
    <t>-91%</t>
  </si>
  <si>
    <t>-50%</t>
  </si>
  <si>
    <t>-67%</t>
  </si>
  <si>
    <t>-58%</t>
  </si>
  <si>
    <r>
      <rPr>
        <b/>
        <sz val="7"/>
        <color rgb="FF000000"/>
        <rFont val="Arial"/>
        <family val="2"/>
      </rPr>
      <t>Q3</t>
    </r>
  </si>
  <si>
    <r>
      <rPr>
        <b/>
        <sz val="8"/>
        <color rgb="FF000000"/>
        <rFont val="Arial"/>
        <family val="2"/>
      </rPr>
      <t>Q3/Q2</t>
    </r>
  </si>
  <si>
    <r>
      <rPr>
        <b/>
        <sz val="8"/>
        <color rgb="FF000000"/>
        <rFont val="Arial"/>
        <family val="2"/>
      </rPr>
      <t>Q3/Q3</t>
    </r>
  </si>
  <si>
    <r>
      <rPr>
        <b/>
        <sz val="8"/>
        <color rgb="FF000000"/>
        <rFont val="Arial"/>
        <family val="2"/>
      </rPr>
      <t>Q321</t>
    </r>
  </si>
  <si>
    <t>-55%</t>
  </si>
  <si>
    <t>36%</t>
  </si>
  <si>
    <r>
      <rPr>
        <sz val="8"/>
        <color rgb="FF000000"/>
        <rFont val="Arial"/>
        <family val="2"/>
      </rPr>
      <t>Bank Channel</t>
    </r>
  </si>
  <si>
    <r>
      <rPr>
        <sz val="8"/>
        <color rgb="FF000000"/>
        <rFont val="Arial"/>
        <family val="2"/>
      </rPr>
      <t>Sales Finance</t>
    </r>
  </si>
  <si>
    <r>
      <rPr>
        <b/>
        <sz val="10"/>
        <color rgb="FF2F75B5"/>
        <rFont val="Arial"/>
        <family val="2"/>
      </rPr>
      <t>Nordea Finance - New business volume by Concept</t>
    </r>
  </si>
  <si>
    <r>
      <rPr>
        <b/>
        <sz val="10"/>
        <color rgb="FF2F75B5"/>
        <rFont val="Arial"/>
        <family val="2"/>
      </rPr>
      <t>Nordea Finance - Volumes by Product Class</t>
    </r>
  </si>
  <si>
    <r>
      <rPr>
        <b/>
        <sz val="7"/>
        <color rgb="FF2F75B5"/>
        <rFont val="Arial"/>
        <family val="2"/>
      </rPr>
      <t>Personal Banking, Business Banking and Large Corporates &amp; Institutions.</t>
    </r>
  </si>
  <si>
    <r>
      <rPr>
        <b/>
        <sz val="7"/>
        <color rgb="FF2F75B5"/>
        <rFont val="Arial"/>
        <family val="2"/>
      </rPr>
      <t>Nordea Finance is a product responsible unit where the result is included in the Business areas</t>
    </r>
  </si>
  <si>
    <r>
      <rPr>
        <vertAlign val="superscript"/>
        <sz val="6.5"/>
        <color rgb="FF000000"/>
        <rFont val="Arial"/>
        <family val="2"/>
      </rPr>
      <t xml:space="preserve">1 </t>
    </r>
    <r>
      <rPr>
        <sz val="6.5"/>
        <color rgb="FF000000"/>
        <rFont val="Arial"/>
        <family val="2"/>
      </rPr>
      <t>Excluding repurchase and reversed security lending/borrowing agreements.</t>
    </r>
  </si>
  <si>
    <r>
      <rPr>
        <b/>
        <sz val="10"/>
        <color rgb="FF2F75B5"/>
        <rFont val="Arial"/>
        <family val="2"/>
      </rPr>
      <t>Large Corporates &amp; Institutions - Lending</t>
    </r>
    <r>
      <rPr>
        <b/>
        <vertAlign val="superscript"/>
        <sz val="10"/>
        <color rgb="FF2F75B5"/>
        <rFont val="Arial"/>
        <family val="2"/>
      </rPr>
      <t>1</t>
    </r>
  </si>
  <si>
    <t>-23%</t>
  </si>
  <si>
    <t>-43%</t>
  </si>
  <si>
    <r>
      <rPr>
        <b/>
        <sz val="10"/>
        <color rgb="FF2F75B5"/>
        <rFont val="Arial"/>
        <family val="2"/>
      </rPr>
      <t>Large Corporates &amp; Institutions - Net fee and commission income</t>
    </r>
  </si>
  <si>
    <t>-28%</t>
  </si>
  <si>
    <t>42%</t>
  </si>
  <si>
    <t>43%</t>
  </si>
  <si>
    <t>Net inflow, ext. inst. and 3rd part. distr., EURbn</t>
  </si>
  <si>
    <t>AuM, ext. inst. and 3rd part. distr., EURbn</t>
  </si>
  <si>
    <t>44%</t>
  </si>
  <si>
    <t>40%</t>
  </si>
  <si>
    <t>Total Assets under management (AuM)</t>
  </si>
  <si>
    <t>Total Market return AuM</t>
  </si>
  <si>
    <t>Profit traditional products</t>
  </si>
  <si>
    <r>
      <rPr>
        <b/>
        <sz val="10"/>
        <color rgb="FF2F75B5"/>
        <rFont val="Arial"/>
        <family val="2"/>
      </rPr>
      <t>Life &amp; Pension - Solvency sensitivity as of September 30, 2021</t>
    </r>
  </si>
  <si>
    <r>
      <rPr>
        <b/>
        <sz val="10"/>
        <color rgb="FF2F75B5"/>
        <rFont val="Arial"/>
        <family val="2"/>
      </rPr>
      <t>Life &amp; Pension - Solvency position as of September 30, 2021</t>
    </r>
  </si>
  <si>
    <r>
      <rPr>
        <b/>
        <sz val="8"/>
        <color rgb="FF000000"/>
        <rFont val="Arial"/>
        <family val="2"/>
      </rPr>
      <t>Q3/21</t>
    </r>
  </si>
  <si>
    <t>Retail funds</t>
  </si>
  <si>
    <r>
      <rPr>
        <b/>
        <sz val="8"/>
        <color rgb="FF000000"/>
        <rFont val="Arial"/>
        <family val="2"/>
      </rPr>
      <t>All products</t>
    </r>
  </si>
  <si>
    <r>
      <rPr>
        <b/>
        <sz val="8"/>
        <color rgb="FF000000"/>
        <rFont val="Arial"/>
        <family val="2"/>
      </rPr>
      <t>Inst sales</t>
    </r>
  </si>
  <si>
    <r>
      <rPr>
        <b/>
        <sz val="8"/>
        <color rgb="FF000000"/>
        <rFont val="Arial"/>
        <family val="2"/>
      </rPr>
      <t>Retail funds</t>
    </r>
  </si>
  <si>
    <t>**) The divestment of International Private Banking has reduced Assets under management by EUR 10bn in Q4 2018.</t>
  </si>
  <si>
    <t>*) The divestment of the majority stake in Nordea Life &amp; Pensions Denmark has reduced Assets under management by EUR 13bn in Q2 2018.</t>
  </si>
  <si>
    <r>
      <rPr>
        <sz val="8"/>
        <color rgb="FF000000"/>
        <rFont val="Arial"/>
        <family val="2"/>
      </rPr>
      <t>Flow</t>
    </r>
  </si>
  <si>
    <t>Assets under management and Net flow</t>
  </si>
  <si>
    <r>
      <rPr>
        <sz val="8"/>
        <color rgb="FF000000"/>
        <rFont val="Arial"/>
        <family val="2"/>
      </rPr>
      <t>Loans to central banks, credit institutions and the public</t>
    </r>
  </si>
  <si>
    <r>
      <rPr>
        <sz val="8"/>
        <color rgb="FF000000"/>
        <rFont val="Arial"/>
        <family val="2"/>
      </rPr>
      <t>Interest-bearing securities</t>
    </r>
    <r>
      <rPr>
        <vertAlign val="superscript"/>
        <sz val="8"/>
        <color rgb="FF000000"/>
        <rFont val="Arial"/>
        <family val="2"/>
      </rPr>
      <t>1</t>
    </r>
  </si>
  <si>
    <r>
      <rPr>
        <sz val="8"/>
        <color rgb="FF000000"/>
        <rFont val="Arial"/>
        <family val="2"/>
      </rPr>
      <t>-</t>
    </r>
  </si>
  <si>
    <r>
      <rPr>
        <vertAlign val="superscript"/>
        <sz val="8"/>
        <color rgb="FF000000"/>
        <rFont val="Arial"/>
        <family val="2"/>
      </rPr>
      <t>1</t>
    </r>
    <r>
      <rPr>
        <sz val="8"/>
        <color rgb="FF000000"/>
        <rFont val="Arial"/>
        <family val="2"/>
      </rPr>
      <t xml:space="preserve"> Of which EUR 397m relates to the balance sheet item Financial instruments pledged as collateral.</t>
    </r>
  </si>
  <si>
    <r>
      <rPr>
        <vertAlign val="superscript"/>
        <sz val="8"/>
        <color rgb="FF000000"/>
        <rFont val="Arial"/>
        <family val="2"/>
      </rPr>
      <t>1</t>
    </r>
    <r>
      <rPr>
        <sz val="8"/>
        <color rgb="FF000000"/>
        <rFont val="Arial"/>
        <family val="2"/>
      </rPr>
      <t xml:space="preserve"> Of which EUR 774m relates to the balance sheet item Financial instruments pledged as collateral.</t>
    </r>
  </si>
  <si>
    <r>
      <rPr>
        <sz val="8"/>
        <color rgb="FF000000"/>
        <rFont val="Arial"/>
        <family val="2"/>
      </rPr>
      <t>Interest-bearing securities</t>
    </r>
  </si>
  <si>
    <r>
      <rPr>
        <sz val="8"/>
        <color rgb="FF000000"/>
        <rFont val="Arial"/>
        <family val="2"/>
      </rPr>
      <t>Provisions for off-balance sheet items</t>
    </r>
  </si>
  <si>
    <r>
      <rPr>
        <b/>
        <sz val="8"/>
        <color rgb="FF000000"/>
        <rFont val="Arial"/>
        <family val="2"/>
      </rPr>
      <t>Total allowances and provisions</t>
    </r>
  </si>
  <si>
    <r>
      <rPr>
        <b/>
        <sz val="8"/>
        <color rgb="FF000000"/>
        <rFont val="Arial"/>
        <family val="2"/>
      </rPr>
      <t>Balance as at 1 Jan 2021</t>
    </r>
  </si>
  <si>
    <r>
      <rPr>
        <sz val="8"/>
        <color rgb="FF000000"/>
        <rFont val="Arial"/>
        <family val="2"/>
      </rPr>
      <t>Changes due to origination and acquisition</t>
    </r>
  </si>
  <si>
    <r>
      <rPr>
        <sz val="8"/>
        <color rgb="FF000000"/>
        <rFont val="Arial"/>
        <family val="2"/>
      </rPr>
      <t>Transfer from stage 1 to stage 2</t>
    </r>
  </si>
  <si>
    <r>
      <rPr>
        <sz val="8"/>
        <color rgb="FF000000"/>
        <rFont val="Arial"/>
        <family val="2"/>
      </rPr>
      <t>Transfer from stage 1 to stage 3</t>
    </r>
  </si>
  <si>
    <r>
      <rPr>
        <sz val="8"/>
        <color rgb="FF000000"/>
        <rFont val="Arial"/>
        <family val="2"/>
      </rPr>
      <t>Transfer from stage 2 to stage 1</t>
    </r>
  </si>
  <si>
    <r>
      <rPr>
        <sz val="8"/>
        <color rgb="FF000000"/>
        <rFont val="Arial"/>
        <family val="2"/>
      </rPr>
      <t>Transfer from stage 2 to stage 3</t>
    </r>
  </si>
  <si>
    <r>
      <rPr>
        <sz val="8"/>
        <color rgb="FF000000"/>
        <rFont val="Arial"/>
        <family val="2"/>
      </rPr>
      <t>Transfer from stage 3 to stage 1</t>
    </r>
  </si>
  <si>
    <r>
      <rPr>
        <sz val="8"/>
        <color rgb="FF000000"/>
        <rFont val="Arial"/>
        <family val="2"/>
      </rPr>
      <t>Transfer from stage 3 to stage 2</t>
    </r>
  </si>
  <si>
    <r>
      <rPr>
        <sz val="8"/>
        <color rgb="FF000000"/>
        <rFont val="Arial"/>
        <family val="2"/>
      </rPr>
      <t>Changes due to change in credit risk (net)</t>
    </r>
  </si>
  <si>
    <r>
      <rPr>
        <sz val="8"/>
        <color rgb="FF000000"/>
        <rFont val="Arial"/>
        <family val="2"/>
      </rPr>
      <t>Changes due to repayments and disposals</t>
    </r>
  </si>
  <si>
    <r>
      <rPr>
        <sz val="8"/>
        <color rgb="FF000000"/>
        <rFont val="Arial"/>
        <family val="2"/>
      </rPr>
      <t>Write-off through decrease in allowance account</t>
    </r>
  </si>
  <si>
    <r>
      <rPr>
        <sz val="8"/>
        <color rgb="FF000000"/>
        <rFont val="Arial"/>
        <family val="2"/>
      </rPr>
      <t>Translation differences</t>
    </r>
  </si>
  <si>
    <r>
      <rPr>
        <b/>
        <sz val="8"/>
        <color rgb="FF000000"/>
        <rFont val="Arial"/>
        <family val="2"/>
      </rPr>
      <t>Balance as at 30 Sep 2021</t>
    </r>
  </si>
  <si>
    <r>
      <rPr>
        <b/>
        <sz val="8"/>
        <color rgb="FF000000"/>
        <rFont val="Arial"/>
        <family val="2"/>
      </rPr>
      <t>Balance as at 1 Jan 2020</t>
    </r>
  </si>
  <si>
    <r>
      <rPr>
        <b/>
        <sz val="8"/>
        <color rgb="FF000000"/>
        <rFont val="Arial"/>
        <family val="2"/>
      </rPr>
      <t>Balance as at 30 Sep 2020</t>
    </r>
  </si>
  <si>
    <r>
      <rPr>
        <sz val="8"/>
        <color rgb="FF000000"/>
        <rFont val="Arial"/>
        <family val="2"/>
      </rPr>
      <t>Impairment rate (stage 3), gross, basis points</t>
    </r>
  </si>
  <si>
    <r>
      <rPr>
        <sz val="8"/>
        <color rgb="FF000000"/>
        <rFont val="Arial"/>
        <family val="2"/>
      </rPr>
      <t>Impairment rate (stage 3), net, basis points</t>
    </r>
  </si>
  <si>
    <r>
      <rPr>
        <sz val="8"/>
        <color rgb="FF000000"/>
        <rFont val="Arial"/>
        <family val="2"/>
      </rPr>
      <t>Total allowance rate (stages 1, 2 and 3), basis points</t>
    </r>
  </si>
  <si>
    <r>
      <rPr>
        <sz val="8"/>
        <color rgb="FF000000"/>
        <rFont val="Arial"/>
        <family val="2"/>
      </rPr>
      <t>Allowances in relation to impaired loans (stage 3), %</t>
    </r>
  </si>
  <si>
    <r>
      <rPr>
        <sz val="8"/>
        <color rgb="FF000000"/>
        <rFont val="Arial"/>
        <family val="2"/>
      </rPr>
      <t>Allowances in relation to loans in stages 1 and 2, basis points</t>
    </r>
  </si>
  <si>
    <r>
      <rPr>
        <vertAlign val="superscript"/>
        <sz val="8"/>
        <color rgb="FF000000"/>
        <rFont val="Arial"/>
        <family val="2"/>
      </rPr>
      <t>1</t>
    </r>
    <r>
      <rPr>
        <sz val="8"/>
        <color rgb="FF000000"/>
        <rFont val="Arial"/>
        <family val="2"/>
      </rPr>
      <t xml:space="preserve"> For definitions, see Glossary.</t>
    </r>
  </si>
  <si>
    <r>
      <rPr>
        <sz val="8"/>
        <color rgb="FF000000"/>
        <rFont val="Arial"/>
        <family val="2"/>
      </rPr>
      <t>Personal Banking</t>
    </r>
  </si>
  <si>
    <r>
      <rPr>
        <sz val="8"/>
        <color rgb="FF000000"/>
        <rFont val="Arial"/>
        <family val="2"/>
      </rPr>
      <t>Business Banking</t>
    </r>
  </si>
  <si>
    <r>
      <rPr>
        <sz val="8"/>
        <color rgb="FF000000"/>
        <rFont val="Arial"/>
        <family val="2"/>
      </rPr>
      <t>Large Corporates &amp; Institutions</t>
    </r>
  </si>
  <si>
    <r>
      <rPr>
        <b/>
        <sz val="8"/>
        <color rgb="FF000000"/>
        <rFont val="Arial"/>
        <family val="2"/>
      </rPr>
      <t>Group</t>
    </r>
  </si>
  <si>
    <r>
      <rPr>
        <sz val="7"/>
        <color rgb="FF000000"/>
        <rFont val="Arial"/>
        <family val="2"/>
      </rPr>
      <t>Model-based</t>
    </r>
  </si>
  <si>
    <r>
      <rPr>
        <sz val="7"/>
        <color rgb="FF000000"/>
        <rFont val="Arial"/>
        <family val="2"/>
      </rPr>
      <t>model-based</t>
    </r>
  </si>
  <si>
    <r>
      <rPr>
        <sz val="7"/>
        <color rgb="FF000000"/>
        <rFont val="Arial"/>
        <family val="2"/>
      </rPr>
      <t>Individual</t>
    </r>
  </si>
  <si>
    <r>
      <rPr>
        <b/>
        <sz val="7"/>
        <color rgb="FF000000"/>
        <rFont val="Arial"/>
        <family val="2"/>
      </rPr>
      <t>Denmark</t>
    </r>
  </si>
  <si>
    <r>
      <rPr>
        <sz val="7"/>
        <color rgb="FF000000"/>
        <rFont val="Arial"/>
        <family val="2"/>
      </rPr>
      <t>Favourable scenario</t>
    </r>
  </si>
  <si>
    <r>
      <rPr>
        <sz val="7"/>
        <color rgb="FF000000"/>
        <rFont val="Arial"/>
        <family val="2"/>
      </rPr>
      <t>GDP growth, %</t>
    </r>
  </si>
  <si>
    <r>
      <rPr>
        <sz val="7"/>
        <color rgb="FF000000"/>
        <rFont val="Arial"/>
        <family val="2"/>
      </rPr>
      <t>Unemployment, %</t>
    </r>
  </si>
  <si>
    <r>
      <rPr>
        <sz val="7"/>
        <color rgb="FF000000"/>
        <rFont val="Arial"/>
        <family val="2"/>
      </rPr>
      <t>Baseline scenario</t>
    </r>
  </si>
  <si>
    <r>
      <rPr>
        <sz val="7"/>
        <color rgb="FF000000"/>
        <rFont val="Arial"/>
        <family val="2"/>
      </rPr>
      <t>Adverse scenario</t>
    </r>
  </si>
  <si>
    <r>
      <rPr>
        <b/>
        <sz val="7"/>
        <color rgb="FF000000"/>
        <rFont val="Arial"/>
        <family val="2"/>
      </rPr>
      <t>Finland</t>
    </r>
  </si>
  <si>
    <r>
      <rPr>
        <b/>
        <sz val="7"/>
        <color rgb="FF000000"/>
        <rFont val="Arial"/>
        <family val="2"/>
      </rPr>
      <t>Norway</t>
    </r>
  </si>
  <si>
    <r>
      <rPr>
        <b/>
        <sz val="7"/>
        <color rgb="FF000000"/>
        <rFont val="Arial"/>
        <family val="2"/>
      </rPr>
      <t>Sweden</t>
    </r>
  </si>
  <si>
    <r>
      <rPr>
        <sz val="7"/>
        <color rgb="FF000000"/>
        <rFont val="Arial"/>
        <family val="2"/>
      </rPr>
      <t>Non-Nordic</t>
    </r>
  </si>
  <si>
    <r>
      <rPr>
        <sz val="7"/>
        <color rgb="FF000000"/>
        <rFont val="Arial"/>
        <family val="2"/>
      </rPr>
      <t>Net loan</t>
    </r>
  </si>
  <si>
    <r>
      <rPr>
        <sz val="7"/>
        <color rgb="FF000000"/>
        <rFont val="Arial"/>
        <family val="2"/>
      </rPr>
      <t>losses</t>
    </r>
    <r>
      <rPr>
        <vertAlign val="superscript"/>
        <sz val="7"/>
        <color rgb="FF000000"/>
        <rFont val="Arial"/>
        <family val="2"/>
      </rPr>
      <t>1</t>
    </r>
  </si>
  <si>
    <r>
      <rPr>
        <sz val="7"/>
        <color rgb="FF000000"/>
        <rFont val="Arial"/>
        <family val="2"/>
      </rPr>
      <t>Financial institutions</t>
    </r>
  </si>
  <si>
    <r>
      <rPr>
        <sz val="7"/>
        <color rgb="FF000000"/>
        <rFont val="Arial"/>
        <family val="2"/>
      </rPr>
      <t>Agriculture</t>
    </r>
  </si>
  <si>
    <r>
      <rPr>
        <sz val="7"/>
        <color rgb="FF000000"/>
        <rFont val="Arial"/>
        <family val="2"/>
      </rPr>
      <t xml:space="preserve">     Crops, plantations and hunting</t>
    </r>
  </si>
  <si>
    <r>
      <rPr>
        <sz val="7"/>
        <color rgb="FF000000"/>
        <rFont val="Arial"/>
        <family val="2"/>
      </rPr>
      <t xml:space="preserve">     Animal husbandry</t>
    </r>
  </si>
  <si>
    <r>
      <rPr>
        <sz val="7"/>
        <color rgb="FF000000"/>
        <rFont val="Arial"/>
        <family val="2"/>
      </rPr>
      <t xml:space="preserve">     Fishing and aquaculture</t>
    </r>
  </si>
  <si>
    <r>
      <rPr>
        <sz val="7"/>
        <color rgb="FF000000"/>
        <rFont val="Arial"/>
        <family val="2"/>
      </rPr>
      <t>Natural resources</t>
    </r>
  </si>
  <si>
    <r>
      <rPr>
        <sz val="7"/>
        <color rgb="FF000000"/>
        <rFont val="Arial"/>
        <family val="2"/>
      </rPr>
      <t xml:space="preserve">     Paper and forest products</t>
    </r>
  </si>
  <si>
    <r>
      <rPr>
        <sz val="7"/>
        <color rgb="FF000000"/>
        <rFont val="Arial"/>
        <family val="2"/>
      </rPr>
      <t xml:space="preserve">     Mining and supporting activities</t>
    </r>
  </si>
  <si>
    <r>
      <rPr>
        <sz val="7"/>
        <color rgb="FF000000"/>
        <rFont val="Arial"/>
        <family val="2"/>
      </rPr>
      <t xml:space="preserve">     Oil, gas and offshore</t>
    </r>
  </si>
  <si>
    <r>
      <rPr>
        <sz val="7"/>
        <color rgb="FF000000"/>
        <rFont val="Arial"/>
        <family val="2"/>
      </rPr>
      <t>Consumer staples</t>
    </r>
  </si>
  <si>
    <r>
      <rPr>
        <sz val="7"/>
        <color rgb="FF000000"/>
        <rFont val="Arial"/>
        <family val="2"/>
      </rPr>
      <t xml:space="preserve">     Food processing and beverages</t>
    </r>
  </si>
  <si>
    <r>
      <rPr>
        <sz val="7"/>
        <color rgb="FF000000"/>
        <rFont val="Arial"/>
        <family val="2"/>
      </rPr>
      <t xml:space="preserve">     Household and personal products</t>
    </r>
  </si>
  <si>
    <r>
      <rPr>
        <sz val="7"/>
        <color rgb="FF000000"/>
        <rFont val="Arial"/>
        <family val="2"/>
      </rPr>
      <t xml:space="preserve">     Healthcare</t>
    </r>
  </si>
  <si>
    <r>
      <rPr>
        <sz val="7"/>
        <color rgb="FF000000"/>
        <rFont val="Arial"/>
        <family val="2"/>
      </rPr>
      <t>Consumer discretionary and services</t>
    </r>
  </si>
  <si>
    <r>
      <rPr>
        <sz val="7"/>
        <color rgb="FF000000"/>
        <rFont val="Arial"/>
        <family val="2"/>
      </rPr>
      <t xml:space="preserve">     Consumer durables</t>
    </r>
  </si>
  <si>
    <r>
      <rPr>
        <sz val="7"/>
        <color rgb="FF000000"/>
        <rFont val="Arial"/>
        <family val="2"/>
      </rPr>
      <t xml:space="preserve">     Media and entertainment</t>
    </r>
  </si>
  <si>
    <r>
      <rPr>
        <sz val="7"/>
        <color rgb="FF000000"/>
        <rFont val="Arial"/>
        <family val="2"/>
      </rPr>
      <t xml:space="preserve">     Retail trade</t>
    </r>
  </si>
  <si>
    <r>
      <rPr>
        <sz val="7"/>
        <color rgb="FF000000"/>
        <rFont val="Arial"/>
        <family val="2"/>
      </rPr>
      <t xml:space="preserve">     Air transportation</t>
    </r>
  </si>
  <si>
    <r>
      <rPr>
        <sz val="7"/>
        <color rgb="FF000000"/>
        <rFont val="Arial"/>
        <family val="2"/>
      </rPr>
      <t xml:space="preserve">     Accommodation and leisure</t>
    </r>
  </si>
  <si>
    <r>
      <rPr>
        <sz val="7"/>
        <color rgb="FF000000"/>
        <rFont val="Arial"/>
        <family val="2"/>
      </rPr>
      <t xml:space="preserve">     Telecommunication services</t>
    </r>
  </si>
  <si>
    <r>
      <rPr>
        <sz val="7"/>
        <color rgb="FF000000"/>
        <rFont val="Arial"/>
        <family val="2"/>
      </rPr>
      <t>Industrials</t>
    </r>
  </si>
  <si>
    <r>
      <rPr>
        <sz val="7"/>
        <color rgb="FF000000"/>
        <rFont val="Arial"/>
        <family val="2"/>
      </rPr>
      <t xml:space="preserve">     Materials</t>
    </r>
  </si>
  <si>
    <r>
      <rPr>
        <sz val="7"/>
        <color rgb="FF000000"/>
        <rFont val="Arial"/>
        <family val="2"/>
      </rPr>
      <t xml:space="preserve">     Capital goods</t>
    </r>
  </si>
  <si>
    <r>
      <rPr>
        <sz val="7"/>
        <color rgb="FF000000"/>
        <rFont val="Arial"/>
        <family val="2"/>
      </rPr>
      <t xml:space="preserve">     Commercial and professional services</t>
    </r>
  </si>
  <si>
    <r>
      <rPr>
        <sz val="7"/>
        <color rgb="FF000000"/>
        <rFont val="Arial"/>
        <family val="2"/>
      </rPr>
      <t xml:space="preserve">     Construction</t>
    </r>
  </si>
  <si>
    <r>
      <rPr>
        <sz val="7"/>
        <color rgb="FF000000"/>
        <rFont val="Arial"/>
        <family val="2"/>
      </rPr>
      <t xml:space="preserve">     Wholesale trade</t>
    </r>
  </si>
  <si>
    <r>
      <rPr>
        <sz val="7"/>
        <color rgb="FF000000"/>
        <rFont val="Arial"/>
        <family val="2"/>
      </rPr>
      <t xml:space="preserve">     Land transportation</t>
    </r>
  </si>
  <si>
    <r>
      <rPr>
        <sz val="7"/>
        <color rgb="FF000000"/>
        <rFont val="Arial"/>
        <family val="2"/>
      </rPr>
      <t xml:space="preserve">     IT services</t>
    </r>
  </si>
  <si>
    <r>
      <rPr>
        <sz val="7"/>
        <color rgb="FF000000"/>
        <rFont val="Arial"/>
        <family val="2"/>
      </rPr>
      <t>Maritime</t>
    </r>
  </si>
  <si>
    <r>
      <rPr>
        <sz val="7"/>
        <color rgb="FF000000"/>
        <rFont val="Arial"/>
        <family val="2"/>
      </rPr>
      <t xml:space="preserve">     Ship building</t>
    </r>
  </si>
  <si>
    <r>
      <rPr>
        <sz val="7"/>
        <color rgb="FF000000"/>
        <rFont val="Arial"/>
        <family val="2"/>
      </rPr>
      <t xml:space="preserve">     Shipping</t>
    </r>
  </si>
  <si>
    <r>
      <rPr>
        <sz val="7"/>
        <color rgb="FF000000"/>
        <rFont val="Arial"/>
        <family val="2"/>
      </rPr>
      <t xml:space="preserve">     Maritime services</t>
    </r>
  </si>
  <si>
    <r>
      <rPr>
        <sz val="7"/>
        <color rgb="FF000000"/>
        <rFont val="Arial"/>
        <family val="2"/>
      </rPr>
      <t>Utilities and public service</t>
    </r>
  </si>
  <si>
    <r>
      <rPr>
        <sz val="7"/>
        <color rgb="FF000000"/>
        <rFont val="Arial"/>
        <family val="2"/>
      </rPr>
      <t xml:space="preserve">     Utilities distribution</t>
    </r>
  </si>
  <si>
    <r>
      <rPr>
        <sz val="7"/>
        <color rgb="FF000000"/>
        <rFont val="Arial"/>
        <family val="2"/>
      </rPr>
      <t xml:space="preserve">     Power production</t>
    </r>
  </si>
  <si>
    <r>
      <rPr>
        <sz val="7"/>
        <color rgb="FF000000"/>
        <rFont val="Arial"/>
        <family val="2"/>
      </rPr>
      <t xml:space="preserve">     Public services</t>
    </r>
  </si>
  <si>
    <r>
      <rPr>
        <sz val="7"/>
        <color rgb="FF000000"/>
        <rFont val="Arial"/>
        <family val="2"/>
      </rPr>
      <t>Real estate</t>
    </r>
  </si>
  <si>
    <r>
      <rPr>
        <sz val="7"/>
        <color rgb="FF000000"/>
        <rFont val="Arial"/>
        <family val="2"/>
      </rPr>
      <t>Other industries and reimbursement rights</t>
    </r>
  </si>
  <si>
    <r>
      <rPr>
        <b/>
        <sz val="7"/>
        <color rgb="FF000000"/>
        <rFont val="Arial"/>
        <family val="2"/>
      </rPr>
      <t>Total Corporate</t>
    </r>
  </si>
  <si>
    <r>
      <rPr>
        <sz val="7"/>
        <color rgb="FF000000"/>
        <rFont val="Arial"/>
        <family val="2"/>
      </rPr>
      <t xml:space="preserve">   Housing loans</t>
    </r>
  </si>
  <si>
    <r>
      <rPr>
        <sz val="7"/>
        <color rgb="FF000000"/>
        <rFont val="Arial"/>
        <family val="2"/>
      </rPr>
      <t xml:space="preserve">   Collateralised lending</t>
    </r>
  </si>
  <si>
    <r>
      <rPr>
        <sz val="7"/>
        <color rgb="FF000000"/>
        <rFont val="Arial"/>
        <family val="2"/>
      </rPr>
      <t xml:space="preserve">   Non-collateralised lending</t>
    </r>
  </si>
  <si>
    <r>
      <rPr>
        <b/>
        <sz val="7"/>
        <color rgb="FF000000"/>
        <rFont val="Arial"/>
        <family val="2"/>
      </rPr>
      <t>Household</t>
    </r>
  </si>
  <si>
    <r>
      <rPr>
        <b/>
        <sz val="7"/>
        <color rgb="FF000000"/>
        <rFont val="Arial"/>
        <family val="2"/>
      </rPr>
      <t>Public sector</t>
    </r>
  </si>
  <si>
    <r>
      <rPr>
        <b/>
        <sz val="7"/>
        <color rgb="FF000000"/>
        <rFont val="Arial"/>
        <family val="2"/>
      </rPr>
      <t>0</t>
    </r>
  </si>
  <si>
    <r>
      <rPr>
        <b/>
        <sz val="7"/>
        <color rgb="FF000000"/>
        <rFont val="Arial"/>
        <family val="2"/>
      </rPr>
      <t>Lending to the public</t>
    </r>
  </si>
  <si>
    <r>
      <rPr>
        <b/>
        <sz val="7"/>
        <color rgb="FF000000"/>
        <rFont val="Arial"/>
        <family val="2"/>
      </rPr>
      <t>Lending to central banks and credit institutions</t>
    </r>
  </si>
  <si>
    <t xml:space="preserve">Forbearance refers to eased terms or restructuring of credit terms and conditions due to the borrower experiencing financial difficulties. The intention of granting forbearance for a limited period of time is to ensure full repayment of the outstanding debt. Examples of eased terms are changes to amortisation profile, repayment schedule and customer margin, or eased financial covenants. Forbearance is undertaken on an individual basis, according to internal guidelines, and followed by impairment testing. Forborne exposures can be performing or non-performing. Loan loss provisions are recognised if necessary. Customers with forbearance measures are transferred to stage 2, unless already identified as credit impaired (stage 3).   </t>
  </si>
  <si>
    <t>The provisions are sensitive to rating migration even if staging triggers are not reached. The table below shows the impact on provisions of a one-notch downgrade on all exposures in the bank. It includes both the impact of the higher risk for all exposures and the impact of transferring exposures that reach the trigger from stage 1 to stage 2. It also includes the impact of exposures with one rating grade above default becoming default, which is estimated at EUR 133m (EUR 134m at the end of March 2021 and EUR 154m at the end of June 2021). This figure is based on calculations using the statistical model rather than individual estimates, as would be the case in reality for material defaulted loans.</t>
  </si>
  <si>
    <t>The macroeconomic scenarios are provided by Group Risk in Nordea, based on the Oxford Economics Model. The forecast is a combination of modelling and expert judgement, subject to thorough checks and quality control processes. The model has been built to give a good description of the historical relationships between economic variables and to capture the key linkages between those variables. The forecast period in the model is ten years. For periods beyond, a long-term average is used in the ECL calculations.</t>
  </si>
  <si>
    <t xml:space="preserve">With regard to the expected rating migration in the corporate portfolio, Nordea took into consideration the positive impact of the various government guarantee and support schemes, primarily addressing the liquidity shock caused by the lockdowns and quarantines. At the same time, additional negative rating migration was assumed for industries affected by COVID-19. This was based on an updated view of particularly sensitive industries (e.g. Retail trade, Accommodation and leisure, and Air transportation), and incorporated the main findings into the scenario projections. </t>
  </si>
  <si>
    <r>
      <rPr>
        <vertAlign val="superscript"/>
        <sz val="7.7"/>
        <color theme="1"/>
        <rFont val="Arial"/>
        <family val="2"/>
      </rPr>
      <t>**</t>
    </r>
    <r>
      <rPr>
        <sz val="7"/>
        <color theme="1"/>
        <rFont val="Arial"/>
        <family val="2"/>
      </rPr>
      <t>Q4 2020, Q1 2021 and Q2 2021 figures have been adjusted compared to what was disclosed in Q2 2021. The minor adjustment to exposure values has not impacted any ratios.</t>
    </r>
  </si>
  <si>
    <r>
      <rPr>
        <vertAlign val="superscript"/>
        <sz val="7.7"/>
        <color theme="1"/>
        <rFont val="Arial"/>
        <family val="2"/>
      </rPr>
      <t>*</t>
    </r>
    <r>
      <rPr>
        <sz val="7"/>
        <color theme="1"/>
        <rFont val="Arial"/>
        <family val="2"/>
      </rPr>
      <t xml:space="preserve"> From Q3 2020 to Q1 2021 calculated in accordance with the derogation in Article 500b of Regulation (EU) 575/2013 of the European Parliament and of the Council (CRR) and Decision (EU) 2020/1306 of the European Central Bank. This derogation terminated 27 June 2021. The derogation based on Article 429b (5) valid from 27 june 2021 is not applied in Q2 2021.</t>
    </r>
  </si>
  <si>
    <t>Leverage ratio exposure**, excluding profit, EURm</t>
  </si>
  <si>
    <t>Leverage ratio exposure**, including profit, EURm</t>
  </si>
  <si>
    <t>and corresponding to a payout ratio of Banking Group profit:</t>
  </si>
  <si>
    <t>** Corresponding to a payout ratio of Legal Group profit:</t>
  </si>
  <si>
    <t>*Banking Group exclude non-CRR companies</t>
  </si>
  <si>
    <t>Total REA</t>
  </si>
  <si>
    <t>Actual/Proposed dividend, based on Nordea legal group profit**</t>
  </si>
  <si>
    <t xml:space="preserve">  - foundation</t>
  </si>
  <si>
    <t xml:space="preserve">  - advanced</t>
  </si>
  <si>
    <t>End Q3/2020</t>
  </si>
  <si>
    <t>End Q4/2020</t>
  </si>
  <si>
    <t>End Q3/2021</t>
  </si>
  <si>
    <r>
      <rPr>
        <vertAlign val="superscript"/>
        <sz val="7"/>
        <rFont val="Arial"/>
        <family val="2"/>
      </rPr>
      <t>1</t>
    </r>
    <r>
      <rPr>
        <sz val="7"/>
        <rFont val="Arial"/>
        <family val="2"/>
      </rPr>
      <t xml:space="preserve"> All figures excluding Settlement Risk </t>
    </r>
  </si>
  <si>
    <r>
      <t>Capital requirements for market risk (Banking Group)</t>
    </r>
    <r>
      <rPr>
        <b/>
        <vertAlign val="superscript"/>
        <sz val="10"/>
        <color theme="4" tint="-0.249977111117893"/>
        <rFont val="Arial"/>
        <family val="2"/>
      </rPr>
      <t>1</t>
    </r>
  </si>
  <si>
    <t>Including Q1 and Q2 profit, excluding Q3 profit (pending application).</t>
  </si>
  <si>
    <r>
      <rPr>
        <vertAlign val="superscript"/>
        <sz val="7"/>
        <rFont val="Arial"/>
        <family val="2"/>
      </rPr>
      <t>1</t>
    </r>
    <r>
      <rPr>
        <sz val="7"/>
        <rFont val="Arial"/>
        <family val="2"/>
      </rPr>
      <t xml:space="preserve"> Including Q1 and Q2 profit, excluding Q3 profit (pending application).</t>
    </r>
  </si>
  <si>
    <t>Q3/21¹</t>
  </si>
  <si>
    <t>Summary of items included in own funds including result (Banking Group)</t>
  </si>
  <si>
    <r>
      <rPr>
        <vertAlign val="superscript"/>
        <sz val="7"/>
        <color theme="1"/>
        <rFont val="Arial"/>
        <family val="2"/>
      </rPr>
      <t xml:space="preserve">** </t>
    </r>
    <r>
      <rPr>
        <sz val="7"/>
        <color theme="1"/>
        <rFont val="Arial"/>
        <family val="2"/>
      </rPr>
      <t>Q2 2021 figures have been adjusted compared to what was disclosed in Q2 2021. The minor adjustment to exposure values has not impacted any ratios.</t>
    </r>
  </si>
  <si>
    <r>
      <rPr>
        <vertAlign val="superscript"/>
        <sz val="7"/>
        <color theme="1"/>
        <rFont val="Arial"/>
        <family val="2"/>
      </rPr>
      <t>*</t>
    </r>
    <r>
      <rPr>
        <sz val="7"/>
        <color theme="1"/>
        <rFont val="Arial"/>
        <family val="2"/>
      </rPr>
      <t xml:space="preserve"> From Q3 2020 to Q1 2021 calculated in accordance with the derogation in Article 500b of Regulation (EU) 575/2013 of the European Parliament and of the Council (CRR) and Decision (EU) 2020/1306 of the European Central Bank. This derogation terminated 27 June 2021. The derogation based on Article 429b (5) valid from 27 june 2021 is not applied in Q2 2021.</t>
    </r>
  </si>
  <si>
    <t>Leverage ratio exposure**, EURm</t>
  </si>
  <si>
    <t>Additional capital requirement according to transitional rules</t>
  </si>
  <si>
    <t>Adjustment for transitional rules</t>
  </si>
  <si>
    <t>Sub total</t>
  </si>
  <si>
    <r>
      <t>Capital requirements for market risk (Nordea Bank Abp)</t>
    </r>
    <r>
      <rPr>
        <b/>
        <vertAlign val="superscript"/>
        <sz val="10"/>
        <color theme="4" tint="-0.249977111117893"/>
        <rFont val="Arial"/>
        <family val="2"/>
      </rPr>
      <t>1</t>
    </r>
  </si>
  <si>
    <t>-34%</t>
  </si>
  <si>
    <r>
      <rPr>
        <sz val="8"/>
        <color indexed="8"/>
        <rFont val="Arial"/>
        <family val="2"/>
      </rPr>
      <t>0</t>
    </r>
  </si>
  <si>
    <t>-13%</t>
  </si>
  <si>
    <t>162%</t>
  </si>
  <si>
    <t>189%</t>
  </si>
  <si>
    <t>150%</t>
  </si>
  <si>
    <t>152%</t>
  </si>
  <si>
    <t>156%</t>
  </si>
  <si>
    <t>193%</t>
  </si>
  <si>
    <t>148%</t>
  </si>
  <si>
    <t>153%</t>
  </si>
  <si>
    <t>167%</t>
  </si>
  <si>
    <t>214%</t>
  </si>
  <si>
    <t>163%</t>
  </si>
  <si>
    <t>174%</t>
  </si>
  <si>
    <t>188%</t>
  </si>
  <si>
    <t>164%</t>
  </si>
  <si>
    <t>154%</t>
  </si>
  <si>
    <t>10 Jan - 2 Feb 2022</t>
  </si>
  <si>
    <t xml:space="preserve"> - Private Banking</t>
  </si>
  <si>
    <t xml:space="preserve"> - Group functions</t>
  </si>
  <si>
    <t xml:space="preserve"> - Assets under management</t>
  </si>
  <si>
    <t>Nordic house price development index, monthly Jan 2007-September 2021</t>
  </si>
  <si>
    <t>Nordic unemployment rates, Jan 2010-September 2021</t>
  </si>
  <si>
    <t>Private Banking</t>
  </si>
  <si>
    <t>Distribution of Assets under management</t>
  </si>
  <si>
    <t>Sensitivities</t>
  </si>
  <si>
    <t>Forbearance</t>
  </si>
  <si>
    <t>All COVID-19-related instalment-free periods have now expired. Only 3.0% of the customers who were granted instalment-free periods due to the pandemic have been classified as forborne (or in default) following the expiry of their instalment-free period.</t>
  </si>
  <si>
    <t xml:space="preserve">Net loan losses until 2017 (from 2018, see page 11, due to the implementation of IFRS9) </t>
  </si>
  <si>
    <t>The macroeconomic scenarios reflect Nordea’s view of how the Nordic economies will potentially develop following the reopening of societies after COVID-19-related lockdowns. The scenarios take into account the macroeconomic effects of government and central bank support measures. When developing the scenarios, Nordea took into account projections made by Nordic governments and central banks, Nordea Research and the European Central Bank’s macroeconomic forecasts for the euro area.</t>
  </si>
  <si>
    <t xml:space="preserve">Economic projections from the Nordic central banks and the European Central Bank are used as a basis for the baseline scenario. Activity in the Nordic economies has recovered swiftly, as societies have reopened after COVID-19-related lockdowns. Real GDP is now back at pre-crisis levels in Denmark, Finland, Norway and Sweden. There is still substantial uncertainty surrounding the recovery ahead, but expansionary fiscal and monetary policy, high household savings and pent-up demand provide a sound basis for a solid further increase in activity in 2022. In the long term, however, economic growth is expected to gradually normalise. Following strong housing market activity over the past year, the development of house prices is expected to become more subdued in the future.  </t>
  </si>
  <si>
    <t>Nordea’s two alternative macroeconomic scenarios cover a range of plausible impacts of the COVID-19 pandemic on the Nordic economies, reflecting the persisting uncertainty concerning the pandemic’s future evolution and economic effects.</t>
  </si>
  <si>
    <t>At the end of the third quarter of 2021 adjustments to model-based allowances/provisions amounted to EUR 629m, including management judgements. The management judgements cover expected credit losses not yet covered by the IFRS 9 model. The cyclical reserve amounted to EUR 455m at the end of the third quarter of 2021 (EUR 455m at the end of the second quarter of 2021) and the reserve covering issues identified in the IFRS 9 model to be later covered in model updates (structural reserve) amounted to EUR 155m (EUR 155m at the end of the second quarter of 2021). The cyclical reserve was supported by additional portfolio modelling and was triggered by the substantial uncertainty in the macroeconomic development, as well as the need to account for future rating downgrades potentially underestimated by the IFRS 9 model through the updated macroeconomic scenarios.</t>
  </si>
  <si>
    <t>Other items including buy-back deduction, net</t>
  </si>
  <si>
    <t>Nordea Eiendomskreditt cover pool (Norway)</t>
  </si>
  <si>
    <t>Other operating income</t>
  </si>
  <si>
    <r>
      <t>Change in Net interest income</t>
    </r>
    <r>
      <rPr>
        <b/>
        <sz val="8"/>
        <color theme="4" tint="-0.249977111117893"/>
        <rFont val="Arial"/>
        <family val="2"/>
      </rPr>
      <t xml:space="preserve"> </t>
    </r>
  </si>
  <si>
    <t>Corporate - Large Corporates &amp; Institutions</t>
  </si>
  <si>
    <t>Corporate - Personal Banking and Business Banking</t>
  </si>
  <si>
    <t xml:space="preserve">Macroeconomic data - Nordic region </t>
  </si>
  <si>
    <t xml:space="preserve">Forward-looking information </t>
  </si>
  <si>
    <r>
      <rPr>
        <b/>
        <sz val="8"/>
        <color rgb="FF000000"/>
        <rFont val="Arial"/>
        <family val="2"/>
      </rPr>
      <t>Q1/20</t>
    </r>
    <r>
      <rPr>
        <b/>
        <sz val="8"/>
        <rFont val="Arial"/>
        <family val="2"/>
      </rPr>
      <t>***</t>
    </r>
  </si>
  <si>
    <r>
      <rPr>
        <b/>
        <sz val="8"/>
        <color rgb="FF000000"/>
        <rFont val="Arial"/>
        <family val="2"/>
      </rPr>
      <t>Q2/21</t>
    </r>
    <r>
      <rPr>
        <b/>
        <sz val="8"/>
        <rFont val="Arial"/>
        <family val="2"/>
      </rPr>
      <t>***</t>
    </r>
  </si>
  <si>
    <t>Assets under management (AuM)*</t>
  </si>
  <si>
    <r>
      <t>Assets under management, EURbn</t>
    </r>
    <r>
      <rPr>
        <vertAlign val="superscript"/>
        <sz val="8"/>
        <color theme="1"/>
        <rFont val="Arial"/>
        <family val="2"/>
      </rPr>
      <t>7</t>
    </r>
  </si>
  <si>
    <r>
      <rPr>
        <vertAlign val="superscript"/>
        <sz val="7"/>
        <color rgb="FF000000"/>
        <rFont val="Arial"/>
        <family val="2"/>
      </rPr>
      <t xml:space="preserve">7 </t>
    </r>
    <r>
      <rPr>
        <sz val="7"/>
        <color rgb="FF000000"/>
        <rFont val="Arial"/>
        <family val="2"/>
      </rPr>
      <t>AuM restated between Q1 2020 and Q2 2021 due to change in definition from 2020.</t>
    </r>
  </si>
  <si>
    <r>
      <t>Assets under management, EURbn</t>
    </r>
    <r>
      <rPr>
        <vertAlign val="superscript"/>
        <sz val="8"/>
        <rFont val="Arial"/>
        <family val="2"/>
      </rPr>
      <t>10</t>
    </r>
  </si>
  <si>
    <r>
      <rPr>
        <vertAlign val="superscript"/>
        <sz val="7"/>
        <color rgb="FF000000"/>
        <rFont val="Arial"/>
        <family val="2"/>
      </rPr>
      <t xml:space="preserve">10 </t>
    </r>
    <r>
      <rPr>
        <sz val="7"/>
        <color rgb="FF000000"/>
        <rFont val="Arial"/>
        <family val="2"/>
      </rPr>
      <t>AuM restated between Q1 2020 and Q2 2021 due to change in definition from 2020.</t>
    </r>
  </si>
  <si>
    <t>*) AuM restated between Q1 2020 and Q2 2021 due to change in definition from 2020.</t>
  </si>
  <si>
    <t>Forward-looking information is used for both assessing significant increases in credit risk and calculating expected credit losses. Nordea uses three macroeconomic scenarios: a baseline scenario, a favourable scenario and an adverse scenario. For the third quarter of 2021, the scenarios were weighted into the final expected credit losses (ECL) as follows: baseline 60%, adverse 20% and favourable 20% (baseline 50%, adverse 45% and favourable 5% at the end of December 2020 and baseline 60%, adverse 20% and favourable 20% at the end of June 2021). The consistency in weightings between the second and third quarters of 2021 reflects continued reduced uncertainty regarding the impact of the pandemic, reduced downside risks following progress in COVID-19 vaccination programmes, and the easing of restrictions in society and the economy.</t>
  </si>
  <si>
    <t>Own funds including profit (Banking Group)*</t>
  </si>
  <si>
    <t>For Own funds excluding profit, see table Own funds excluding profit</t>
  </si>
  <si>
    <r>
      <t>Own funds &amp; Capital ratios (Financial conglomerate)</t>
    </r>
    <r>
      <rPr>
        <b/>
        <vertAlign val="superscript"/>
        <sz val="11"/>
        <color theme="4" tint="-0.249977111117893"/>
        <rFont val="Arial"/>
        <family val="2"/>
      </rPr>
      <t>1</t>
    </r>
  </si>
  <si>
    <t>Own funds excluding profit</t>
  </si>
  <si>
    <r>
      <t>Own funds reported to ECB</t>
    </r>
    <r>
      <rPr>
        <b/>
        <vertAlign val="superscript"/>
        <sz val="10"/>
        <color theme="4" tint="-0.249977111117893"/>
        <rFont val="Arial"/>
        <family val="2"/>
      </rPr>
      <t>1</t>
    </r>
  </si>
  <si>
    <r>
      <rPr>
        <vertAlign val="superscript"/>
        <sz val="7"/>
        <rFont val="Arial"/>
        <family val="2"/>
      </rPr>
      <t>1</t>
    </r>
    <r>
      <rPr>
        <sz val="7"/>
        <rFont val="Arial"/>
        <family val="2"/>
      </rPr>
      <t>This table describes in text how profit has been included in the regulatory reporting of Own funds to ECB for the relevant reporting periods</t>
    </r>
  </si>
  <si>
    <t>Minimum capital requirement &amp; Capital buffers (Banking Group)</t>
  </si>
  <si>
    <t>Capital buffers</t>
  </si>
  <si>
    <t>Common Equity Tier 1 available to meet Capital buffers</t>
  </si>
  <si>
    <r>
      <rPr>
        <vertAlign val="superscript"/>
        <sz val="7"/>
        <rFont val="Arial"/>
        <family val="2"/>
      </rPr>
      <t xml:space="preserve">8  </t>
    </r>
    <r>
      <rPr>
        <sz val="7"/>
        <rFont val="Arial"/>
        <family val="2"/>
      </rPr>
      <t>A</t>
    </r>
    <r>
      <rPr>
        <vertAlign val="superscript"/>
        <sz val="7"/>
        <rFont val="Arial"/>
        <family val="2"/>
      </rPr>
      <t xml:space="preserve"> </t>
    </r>
    <r>
      <rPr>
        <sz val="7"/>
        <rFont val="Arial"/>
        <family val="2"/>
      </rPr>
      <t>dividend of EUR 0.07 per share has been distributed on 1 March 2021, and a dividend of EUR 0.72 per share has been distributed in October 2021 (comprising the remaining part of the 2019 dividend and the 2020 dividend).</t>
    </r>
  </si>
  <si>
    <t xml:space="preserve">***) AuM restated between Q1 2020 and Q2 2021 due to change in definition from 2020, which has reduced AuM by EUR 1.4-3.2bn per quarter.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</si>
</sst>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00\ _k_r_-;\-* #,##0.00\ _k_r_-;_-* &quot;-&quot;??\ _k_r_-;_-@_-"/>
    <numFmt numFmtId="165" formatCode="0.0%"/>
    <numFmt numFmtId="166" formatCode="#,##0.0"/>
    <numFmt numFmtId="167" formatCode="0.0"/>
    <numFmt numFmtId="168" formatCode="#,##0.000"/>
    <numFmt numFmtId="169" formatCode="#,##0.0000"/>
    <numFmt numFmtId="170" formatCode="_-* #,##0\ _k_r_-;\-* #,##0\ _k_r_-;_-* &quot;-&quot;??\ _k_r_-;_-@_-"/>
    <numFmt numFmtId="171" formatCode="#,##0_ ;\-#,##0\ "/>
    <numFmt numFmtId="172" formatCode="_(* #,##0.00_);_(* \(#,##0.00\);_(* &quot;-&quot;??_);_(@_)"/>
    <numFmt numFmtId="173" formatCode="_-* #,##0.0\ _k_r_-;\-* #,##0.0\ _k_r_-;_-* &quot;-&quot;??\ _k_r_-;_-@_-"/>
    <numFmt numFmtId="174" formatCode="#,##0.0_ ;\-#,##0.0\ "/>
    <numFmt numFmtId="175" formatCode="0.00000"/>
    <numFmt numFmtId="176" formatCode="_-* #,##0_-;\-* #,##0_-;_-* &quot;-&quot;??_-;_-@_-"/>
    <numFmt numFmtId="177" formatCode="_ * #,##0.00_ ;_ * \-#,##0.00_ ;_ * &quot;-&quot;??_ ;_ @_ "/>
    <numFmt numFmtId="178" formatCode="_(* #,##0.0_);_(* \(#,##0.0\);_(* &quot;-&quot;??_);_(@_)"/>
    <numFmt numFmtId="179" formatCode="##,##0;\ \-##,##0;\ ;@"/>
    <numFmt numFmtId="180" formatCode="###,000"/>
    <numFmt numFmtId="181" formatCode="[$-809]d\ mmmm\ yyyy;@"/>
    <numFmt numFmtId="182" formatCode="#,##0.00000"/>
  </numFmts>
  <fonts count="167">
    <font>
      <sz val="11"/>
      <color theme="1"/>
      <name val="Calibri"/>
      <family val="2"/>
      <scheme val="minor"/>
    </font>
    <font>
      <sz val="8"/>
      <color theme="1"/>
      <name val="Arial"/>
      <family val="2"/>
    </font>
    <font>
      <sz val="8"/>
      <color theme="1"/>
      <name val="Arial"/>
      <family val="2"/>
    </font>
    <font>
      <sz val="11"/>
      <color theme="1"/>
      <name val="Calibri"/>
      <family val="2"/>
      <scheme val="minor"/>
    </font>
    <font>
      <sz val="11"/>
      <color rgb="FFFF0000"/>
      <name val="Calibri"/>
      <family val="2"/>
      <scheme val="minor"/>
    </font>
    <font>
      <sz val="8"/>
      <color theme="1"/>
      <name val="Arial"/>
      <family val="2"/>
    </font>
    <font>
      <sz val="8"/>
      <name val="Arial"/>
      <family val="2"/>
    </font>
    <font>
      <b/>
      <sz val="9"/>
      <color theme="1"/>
      <name val="Arial"/>
      <family val="2"/>
    </font>
    <font>
      <sz val="9"/>
      <color theme="1"/>
      <name val="Arial"/>
      <family val="2"/>
    </font>
    <font>
      <b/>
      <sz val="8"/>
      <name val="Arial"/>
      <family val="2"/>
    </font>
    <font>
      <b/>
      <sz val="9"/>
      <name val="Arial"/>
      <family val="2"/>
    </font>
    <font>
      <sz val="8"/>
      <color rgb="FFFF0000"/>
      <name val="Arial"/>
      <family val="2"/>
    </font>
    <font>
      <sz val="10"/>
      <color theme="1"/>
      <name val="Arial"/>
      <family val="2"/>
    </font>
    <font>
      <b/>
      <sz val="10"/>
      <color theme="4" tint="-0.249977111117893"/>
      <name val="Arial"/>
      <family val="2"/>
    </font>
    <font>
      <b/>
      <sz val="10"/>
      <color theme="1"/>
      <name val="Arial"/>
      <family val="2"/>
    </font>
    <font>
      <b/>
      <sz val="10"/>
      <color theme="3"/>
      <name val="Arial"/>
      <family val="2"/>
    </font>
    <font>
      <b/>
      <sz val="9"/>
      <color theme="4" tint="-0.249977111117893"/>
      <name val="Arial"/>
      <family val="2"/>
    </font>
    <font>
      <sz val="8"/>
      <color theme="0" tint="-0.499984740745262"/>
      <name val="Arial"/>
      <family val="2"/>
    </font>
    <font>
      <b/>
      <sz val="8"/>
      <color theme="1"/>
      <name val="Arial"/>
      <family val="2"/>
    </font>
    <font>
      <b/>
      <sz val="8"/>
      <color theme="1" tint="4.9989318521683403E-2"/>
      <name val="Arial"/>
      <family val="2"/>
    </font>
    <font>
      <b/>
      <sz val="28"/>
      <color theme="1"/>
      <name val="Arial"/>
      <family val="2"/>
    </font>
    <font>
      <sz val="6"/>
      <color theme="1"/>
      <name val="Arial"/>
      <family val="2"/>
    </font>
    <font>
      <sz val="6"/>
      <color rgb="FFFF0000"/>
      <name val="Arial"/>
      <family val="2"/>
    </font>
    <font>
      <sz val="10"/>
      <name val="Arial"/>
      <family val="2"/>
    </font>
    <font>
      <sz val="7"/>
      <color theme="1"/>
      <name val="Arial"/>
      <family val="2"/>
    </font>
    <font>
      <sz val="9"/>
      <name val="Calibri Light"/>
      <family val="2"/>
      <scheme val="major"/>
    </font>
    <font>
      <b/>
      <sz val="7"/>
      <name val="Arial"/>
      <family val="2"/>
    </font>
    <font>
      <sz val="10"/>
      <name val="Times New Roman"/>
      <family val="1"/>
    </font>
    <font>
      <b/>
      <sz val="7"/>
      <color theme="1"/>
      <name val="Arial"/>
      <family val="2"/>
    </font>
    <font>
      <sz val="7"/>
      <name val="Arial"/>
      <family val="2"/>
    </font>
    <font>
      <sz val="8"/>
      <color theme="1" tint="4.9989318521683403E-2"/>
      <name val="Arial"/>
      <family val="2"/>
    </font>
    <font>
      <sz val="7"/>
      <color rgb="FF000000"/>
      <name val="Arial"/>
      <family val="2"/>
    </font>
    <font>
      <vertAlign val="superscript"/>
      <sz val="7"/>
      <color rgb="FF000000"/>
      <name val="Arial"/>
      <family val="2"/>
    </font>
    <font>
      <b/>
      <sz val="8"/>
      <color theme="4" tint="-0.249977111117893"/>
      <name val="Arial"/>
      <family val="2"/>
    </font>
    <font>
      <vertAlign val="superscript"/>
      <sz val="8"/>
      <color theme="1"/>
      <name val="Arial"/>
      <family val="2"/>
    </font>
    <font>
      <vertAlign val="superscript"/>
      <sz val="8"/>
      <name val="Arial"/>
      <family val="2"/>
    </font>
    <font>
      <b/>
      <sz val="10"/>
      <name val="Arial"/>
      <family val="2"/>
    </font>
    <font>
      <sz val="8"/>
      <color theme="0"/>
      <name val="Arial"/>
      <family val="2"/>
    </font>
    <font>
      <sz val="8"/>
      <color theme="3"/>
      <name val="Arial"/>
      <family val="2"/>
    </font>
    <font>
      <b/>
      <sz val="8"/>
      <color theme="0"/>
      <name val="Arial"/>
      <family val="2"/>
    </font>
    <font>
      <sz val="10"/>
      <name val="Times New Roman"/>
      <family val="2"/>
    </font>
    <font>
      <sz val="8"/>
      <color rgb="FF000000"/>
      <name val="Arial"/>
      <family val="2"/>
    </font>
    <font>
      <vertAlign val="superscript"/>
      <sz val="8"/>
      <color rgb="FF000000"/>
      <name val="Arial"/>
      <family val="2"/>
    </font>
    <font>
      <b/>
      <sz val="8"/>
      <color rgb="FF000000"/>
      <name val="Arial"/>
      <family val="2"/>
    </font>
    <font>
      <sz val="9"/>
      <color rgb="FFFF0000"/>
      <name val="Arial"/>
      <family val="2"/>
    </font>
    <font>
      <sz val="9"/>
      <name val="Arial"/>
      <family val="2"/>
    </font>
    <font>
      <sz val="11"/>
      <color theme="1"/>
      <name val="Arial"/>
      <family val="2"/>
    </font>
    <font>
      <vertAlign val="superscript"/>
      <sz val="9"/>
      <name val="Arial"/>
      <family val="2"/>
    </font>
    <font>
      <sz val="8"/>
      <color theme="1"/>
      <name val="Calibri"/>
      <family val="2"/>
      <scheme val="minor"/>
    </font>
    <font>
      <b/>
      <sz val="9"/>
      <color theme="3"/>
      <name val="Arial"/>
      <family val="2"/>
    </font>
    <font>
      <sz val="8"/>
      <color rgb="FF00B050"/>
      <name val="Arial"/>
      <family val="2"/>
    </font>
    <font>
      <sz val="8"/>
      <color rgb="FF191919"/>
      <name val="Arial"/>
      <family val="2"/>
    </font>
    <font>
      <sz val="6"/>
      <color theme="1"/>
      <name val="Calibri"/>
      <family val="2"/>
      <scheme val="minor"/>
    </font>
    <font>
      <b/>
      <sz val="8"/>
      <color rgb="FFFF0000"/>
      <name val="Arial"/>
      <family val="2"/>
    </font>
    <font>
      <i/>
      <sz val="8"/>
      <color theme="1"/>
      <name val="Arial"/>
      <family val="2"/>
    </font>
    <font>
      <i/>
      <sz val="8"/>
      <name val="Arial"/>
      <family val="2"/>
    </font>
    <font>
      <b/>
      <sz val="10"/>
      <color rgb="FFFF0000"/>
      <name val="Arial"/>
      <family val="2"/>
    </font>
    <font>
      <sz val="11"/>
      <name val="Calibri"/>
      <family val="2"/>
      <scheme val="minor"/>
    </font>
    <font>
      <sz val="9"/>
      <color theme="1"/>
      <name val="Calibri"/>
      <family val="2"/>
    </font>
    <font>
      <vertAlign val="superscript"/>
      <sz val="7"/>
      <name val="Arial"/>
      <family val="2"/>
    </font>
    <font>
      <b/>
      <sz val="9"/>
      <color indexed="10"/>
      <name val="Arial"/>
      <family val="2"/>
    </font>
    <font>
      <sz val="9"/>
      <color indexed="10"/>
      <name val="Arial"/>
      <family val="2"/>
    </font>
    <font>
      <b/>
      <sz val="8"/>
      <name val="Calibri"/>
      <family val="2"/>
    </font>
    <font>
      <sz val="7"/>
      <color rgb="FFFF0000"/>
      <name val="Arial"/>
      <family val="2"/>
    </font>
    <font>
      <b/>
      <sz val="7"/>
      <color theme="1" tint="4.9989318521683403E-2"/>
      <name val="Arial"/>
      <family val="2"/>
    </font>
    <font>
      <vertAlign val="superscript"/>
      <sz val="7"/>
      <color theme="1"/>
      <name val="Arial"/>
      <family val="2"/>
    </font>
    <font>
      <b/>
      <sz val="8"/>
      <color theme="1" tint="0.14999847407452621"/>
      <name val="Arial"/>
      <family val="2"/>
    </font>
    <font>
      <sz val="7"/>
      <color theme="1"/>
      <name val="Calibri"/>
      <family val="2"/>
      <scheme val="minor"/>
    </font>
    <font>
      <b/>
      <sz val="20"/>
      <name val="Arial"/>
      <family val="2"/>
    </font>
    <font>
      <b/>
      <sz val="12"/>
      <name val="Arial"/>
      <family val="2"/>
    </font>
    <font>
      <sz val="7"/>
      <color theme="1" tint="4.9989318521683403E-2"/>
      <name val="Arial"/>
      <family val="2"/>
    </font>
    <font>
      <sz val="6"/>
      <color theme="0" tint="-0.499984740745262"/>
      <name val="Arial"/>
      <family val="2"/>
    </font>
    <font>
      <i/>
      <sz val="8"/>
      <color rgb="FF000000"/>
      <name val="Arial"/>
      <family val="2"/>
    </font>
    <font>
      <b/>
      <sz val="10"/>
      <color theme="1" tint="4.9989318521683403E-2"/>
      <name val="Arial"/>
      <family val="2"/>
    </font>
    <font>
      <u/>
      <sz val="10"/>
      <color indexed="18"/>
      <name val="Arial"/>
      <family val="2"/>
    </font>
    <font>
      <b/>
      <vertAlign val="superscript"/>
      <sz val="8"/>
      <name val="Arial"/>
      <family val="2"/>
    </font>
    <font>
      <b/>
      <vertAlign val="superscript"/>
      <sz val="8"/>
      <color theme="1" tint="4.9989318521683403E-2"/>
      <name val="Arial"/>
      <family val="2"/>
    </font>
    <font>
      <sz val="11"/>
      <color theme="1"/>
      <name val="Calibri"/>
      <family val="2"/>
    </font>
    <font>
      <b/>
      <i/>
      <sz val="7"/>
      <color theme="1"/>
      <name val="Arial"/>
      <family val="2"/>
    </font>
    <font>
      <i/>
      <sz val="7"/>
      <color theme="1"/>
      <name val="Arial"/>
      <family val="2"/>
    </font>
    <font>
      <b/>
      <sz val="11"/>
      <color theme="1"/>
      <name val="Arial"/>
      <family val="2"/>
    </font>
    <font>
      <b/>
      <sz val="10"/>
      <color rgb="FF0000A0"/>
      <name val="Arial"/>
      <family val="2"/>
    </font>
    <font>
      <sz val="11"/>
      <color theme="0" tint="-0.14999847407452621"/>
      <name val="Calibri"/>
      <family val="2"/>
      <scheme val="minor"/>
    </font>
    <font>
      <sz val="8"/>
      <name val="Calibri"/>
      <family val="2"/>
      <scheme val="minor"/>
    </font>
    <font>
      <sz val="9"/>
      <color rgb="FF000000"/>
      <name val="Arial"/>
      <family val="2"/>
    </font>
    <font>
      <b/>
      <sz val="11"/>
      <color theme="1"/>
      <name val="Calibri"/>
      <family val="2"/>
      <scheme val="minor"/>
    </font>
    <font>
      <sz val="11"/>
      <color rgb="FF000000"/>
      <name val="Calibri"/>
      <family val="2"/>
      <scheme val="minor"/>
    </font>
    <font>
      <b/>
      <sz val="11"/>
      <color rgb="FF000000"/>
      <name val="Calibri"/>
      <family val="2"/>
      <scheme val="minor"/>
    </font>
    <font>
      <i/>
      <sz val="8"/>
      <color theme="1"/>
      <name val="Calibri"/>
      <family val="2"/>
      <scheme val="minor"/>
    </font>
    <font>
      <sz val="11"/>
      <color theme="0" tint="-0.249977111117893"/>
      <name val="Calibri"/>
      <family val="2"/>
      <scheme val="minor"/>
    </font>
    <font>
      <b/>
      <sz val="10"/>
      <color rgb="FF2F75B5"/>
      <name val="Arial"/>
      <family val="2"/>
    </font>
    <font>
      <sz val="6.5"/>
      <name val="Arial"/>
      <family val="2"/>
    </font>
    <font>
      <vertAlign val="superscript"/>
      <sz val="8"/>
      <color theme="0" tint="-0.499984740745262"/>
      <name val="Arial"/>
      <family val="2"/>
    </font>
    <font>
      <vertAlign val="superscript"/>
      <sz val="8"/>
      <color rgb="FFFF0000"/>
      <name val="Arial"/>
      <family val="2"/>
    </font>
    <font>
      <sz val="8"/>
      <color theme="0" tint="-0.14999847407452621"/>
      <name val="Arial"/>
      <family val="2"/>
    </font>
    <font>
      <u/>
      <sz val="8"/>
      <name val="Arial"/>
      <family val="2"/>
    </font>
    <font>
      <b/>
      <sz val="7"/>
      <color rgb="FF2F75B5"/>
      <name val="Arial"/>
      <family val="2"/>
    </font>
    <font>
      <b/>
      <sz val="10"/>
      <name val="Calibri"/>
      <family val="2"/>
      <scheme val="minor"/>
    </font>
    <font>
      <sz val="6.5"/>
      <color rgb="FF000000"/>
      <name val="Arial"/>
      <family val="2"/>
    </font>
    <font>
      <sz val="11"/>
      <name val="Arial"/>
      <family val="2"/>
    </font>
    <font>
      <vertAlign val="superscript"/>
      <sz val="6.5"/>
      <color rgb="FF000000"/>
      <name val="Arial"/>
      <family val="2"/>
    </font>
    <font>
      <sz val="48"/>
      <color rgb="FFFF0000"/>
      <name val="Calibri"/>
      <family val="2"/>
      <scheme val="minor"/>
    </font>
    <font>
      <vertAlign val="superscript"/>
      <sz val="6.5"/>
      <name val="Arial"/>
      <family val="2"/>
    </font>
    <font>
      <b/>
      <sz val="7"/>
      <color rgb="FF000000"/>
      <name val="Arial"/>
      <family val="2"/>
    </font>
    <font>
      <i/>
      <sz val="7"/>
      <name val="Arial"/>
      <family val="2"/>
    </font>
    <font>
      <i/>
      <sz val="7"/>
      <color rgb="FF000000"/>
      <name val="Arial"/>
      <family val="2"/>
    </font>
    <font>
      <sz val="7"/>
      <color rgb="FF191919"/>
      <name val="Arial"/>
      <family val="2"/>
    </font>
    <font>
      <b/>
      <i/>
      <sz val="7"/>
      <color rgb="FF0000A0"/>
      <name val="Arial"/>
      <family val="2"/>
    </font>
    <font>
      <b/>
      <sz val="7"/>
      <color rgb="FF0000A0"/>
      <name val="Arial"/>
      <family val="2"/>
    </font>
    <font>
      <b/>
      <i/>
      <sz val="7"/>
      <name val="Arial"/>
      <family val="2"/>
    </font>
    <font>
      <b/>
      <i/>
      <sz val="7"/>
      <color rgb="FF000000"/>
      <name val="Arial"/>
      <family val="2"/>
    </font>
    <font>
      <b/>
      <sz val="24"/>
      <color rgb="FF0000A0"/>
      <name val="Arial"/>
      <family val="2"/>
    </font>
    <font>
      <b/>
      <sz val="12"/>
      <color rgb="FF2F75B5"/>
      <name val="Arial"/>
      <family val="2"/>
    </font>
    <font>
      <sz val="8"/>
      <color theme="0" tint="-0.249977111117893"/>
      <name val="Arial"/>
      <family val="2"/>
    </font>
    <font>
      <b/>
      <sz val="6"/>
      <name val="Arial"/>
      <family val="2"/>
    </font>
    <font>
      <sz val="6"/>
      <name val="Arial"/>
      <family val="2"/>
    </font>
    <font>
      <sz val="7"/>
      <name val="Nordea Sans Large"/>
      <family val="3"/>
    </font>
    <font>
      <vertAlign val="superscript"/>
      <sz val="11"/>
      <color theme="1"/>
      <name val="Calibri"/>
      <family val="2"/>
      <scheme val="minor"/>
    </font>
    <font>
      <u/>
      <sz val="11"/>
      <color theme="1"/>
      <name val="Calibri"/>
      <family val="2"/>
      <scheme val="minor"/>
    </font>
    <font>
      <sz val="72"/>
      <color rgb="FFFF0000"/>
      <name val="Calibri"/>
      <family val="2"/>
      <scheme val="minor"/>
    </font>
    <font>
      <sz val="8"/>
      <color rgb="FF1F497D"/>
      <name val="Verdana"/>
      <family val="2"/>
    </font>
    <font>
      <b/>
      <sz val="7"/>
      <color rgb="FFFF0000"/>
      <name val="Arial"/>
      <family val="2"/>
    </font>
    <font>
      <sz val="24"/>
      <color rgb="FFFF0000"/>
      <name val="Calibri"/>
      <family val="2"/>
      <scheme val="minor"/>
    </font>
    <font>
      <sz val="16"/>
      <color rgb="FFFF0000"/>
      <name val="Calibri"/>
      <family val="2"/>
      <scheme val="minor"/>
    </font>
    <font>
      <sz val="9"/>
      <color rgb="FFFF0000"/>
      <name val="Calibri"/>
      <family val="2"/>
      <scheme val="minor"/>
    </font>
    <font>
      <sz val="8"/>
      <color rgb="FFFF0000"/>
      <name val="Calibri"/>
      <family val="2"/>
      <scheme val="minor"/>
    </font>
    <font>
      <sz val="7.5"/>
      <color theme="1"/>
      <name val="Arial"/>
      <family val="2"/>
    </font>
    <font>
      <b/>
      <sz val="10"/>
      <color theme="1"/>
      <name val="Calibri"/>
      <family val="2"/>
      <scheme val="minor"/>
    </font>
    <font>
      <b/>
      <sz val="11"/>
      <color rgb="FFFF0000"/>
      <name val="Calibri"/>
      <family val="2"/>
      <scheme val="minor"/>
    </font>
    <font>
      <u/>
      <sz val="8"/>
      <color rgb="FFFF0000"/>
      <name val="Arial"/>
      <family val="2"/>
    </font>
    <font>
      <sz val="9"/>
      <color theme="0" tint="-0.249977111117893"/>
      <name val="Arial"/>
      <family val="2"/>
    </font>
    <font>
      <b/>
      <sz val="8"/>
      <color theme="0" tint="-0.499984740745262"/>
      <name val="Arial"/>
      <family val="2"/>
    </font>
    <font>
      <sz val="11"/>
      <color rgb="FFFF0000"/>
      <name val="Arial"/>
      <family val="2"/>
    </font>
    <font>
      <sz val="9"/>
      <color theme="0" tint="-0.249977111117893"/>
      <name val="Calibri"/>
      <family val="2"/>
      <scheme val="minor"/>
    </font>
    <font>
      <b/>
      <sz val="8"/>
      <color theme="0" tint="-0.14999847407452621"/>
      <name val="Arial"/>
      <family val="2"/>
    </font>
    <font>
      <b/>
      <i/>
      <sz val="16"/>
      <color theme="3"/>
      <name val="Arial"/>
      <family val="2"/>
    </font>
    <font>
      <b/>
      <vertAlign val="superscript"/>
      <sz val="7"/>
      <color rgb="FF000000"/>
      <name val="Arial"/>
      <family val="2"/>
    </font>
    <font>
      <sz val="6.5"/>
      <color theme="1"/>
      <name val="Arial"/>
      <family val="2"/>
    </font>
    <font>
      <b/>
      <vertAlign val="superscript"/>
      <sz val="10"/>
      <color rgb="FF2F75B5"/>
      <name val="Arial"/>
      <family val="2"/>
    </font>
    <font>
      <b/>
      <vertAlign val="superscript"/>
      <sz val="8"/>
      <color theme="4" tint="-0.249977111117893"/>
      <name val="Arial"/>
      <family val="2"/>
    </font>
    <font>
      <sz val="11"/>
      <color theme="4" tint="-0.249977111117893"/>
      <name val="Calibri"/>
      <family val="2"/>
      <scheme val="minor"/>
    </font>
    <font>
      <b/>
      <sz val="7"/>
      <color theme="4" tint="-0.249977111117893"/>
      <name val="Arial"/>
      <family val="2"/>
    </font>
    <font>
      <sz val="10"/>
      <color theme="4" tint="-0.249977111117893"/>
      <name val="Arial"/>
      <family val="2"/>
    </font>
    <font>
      <sz val="6"/>
      <name val="Arial"/>
      <family val="1"/>
    </font>
    <font>
      <sz val="6"/>
      <color rgb="FF000000"/>
      <name val="Arial"/>
      <family val="2"/>
    </font>
    <font>
      <vertAlign val="superscript"/>
      <sz val="6"/>
      <color rgb="FF000000"/>
      <name val="Arial"/>
      <family val="2"/>
    </font>
    <font>
      <sz val="10"/>
      <color theme="4" tint="-0.249977111117893"/>
      <name val="Calibri"/>
      <family val="2"/>
      <scheme val="minor"/>
    </font>
    <font>
      <b/>
      <sz val="10"/>
      <color rgb="FF4472C4"/>
      <name val="Arial"/>
      <family val="2"/>
    </font>
    <font>
      <sz val="8"/>
      <color theme="4" tint="-0.249977111117893"/>
      <name val="Arial"/>
      <family val="2"/>
    </font>
    <font>
      <b/>
      <sz val="8"/>
      <color rgb="FF0000A0"/>
      <name val="Arial"/>
      <family val="2"/>
    </font>
    <font>
      <sz val="8"/>
      <name val="Nordea Sans Large"/>
      <family val="3"/>
    </font>
    <font>
      <sz val="11"/>
      <color theme="0" tint="-0.499984740745262"/>
      <name val="Arial"/>
      <family val="2"/>
    </font>
    <font>
      <sz val="11"/>
      <color theme="0" tint="-0.249977111117893"/>
      <name val="Arial"/>
      <family val="2"/>
    </font>
    <font>
      <sz val="11"/>
      <color theme="0" tint="-0.499984740745262"/>
      <name val="Calibri"/>
      <family val="2"/>
      <scheme val="minor"/>
    </font>
    <font>
      <b/>
      <sz val="7"/>
      <color theme="0" tint="-0.499984740745262"/>
      <name val="Arial"/>
      <family val="2"/>
    </font>
    <font>
      <sz val="8"/>
      <name val="Arial"/>
      <family val="1"/>
    </font>
    <font>
      <b/>
      <sz val="11"/>
      <name val="Calibri"/>
      <family val="2"/>
      <scheme val="minor"/>
    </font>
    <font>
      <b/>
      <sz val="8"/>
      <color rgb="FF2F75B5"/>
      <name val="Arial"/>
      <family val="2"/>
    </font>
    <font>
      <sz val="7"/>
      <name val="Arial"/>
      <family val="1"/>
    </font>
    <font>
      <sz val="7"/>
      <color theme="4" tint="-0.249977111117893"/>
      <name val="Arial"/>
      <family val="2"/>
    </font>
    <font>
      <b/>
      <vertAlign val="superscript"/>
      <sz val="11"/>
      <color theme="4" tint="-0.249977111117893"/>
      <name val="Arial"/>
      <family val="2"/>
    </font>
    <font>
      <vertAlign val="superscript"/>
      <sz val="7.7"/>
      <color theme="1"/>
      <name val="Arial"/>
      <family val="2"/>
    </font>
    <font>
      <sz val="11"/>
      <color rgb="FF92D050"/>
      <name val="Calibri"/>
      <family val="2"/>
      <scheme val="minor"/>
    </font>
    <font>
      <b/>
      <sz val="11"/>
      <color rgb="FF92D050"/>
      <name val="Calibri"/>
      <family val="2"/>
      <scheme val="minor"/>
    </font>
    <font>
      <b/>
      <vertAlign val="superscript"/>
      <sz val="10"/>
      <color theme="4" tint="-0.249977111117893"/>
      <name val="Arial"/>
      <family val="2"/>
    </font>
    <font>
      <b/>
      <sz val="9"/>
      <color theme="1" tint="4.9989318521683403E-2"/>
      <name val="Arial"/>
      <family val="2"/>
    </font>
    <font>
      <sz val="8"/>
      <color indexed="8"/>
      <name val="Arial"/>
      <family val="2"/>
    </font>
  </fonts>
  <fills count="1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indexed="42"/>
        <bgColor indexed="64"/>
      </patternFill>
    </fill>
    <fill>
      <patternFill patternType="solid">
        <fgColor rgb="FFF2F2F2"/>
        <bgColor indexed="64"/>
      </patternFill>
    </fill>
    <fill>
      <patternFill patternType="solid">
        <fgColor rgb="FFFFFFFF"/>
        <bgColor rgb="FF000000"/>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
      <patternFill patternType="solid">
        <fgColor theme="0" tint="-4.8127689443647571E-2"/>
        <bgColor indexed="64"/>
      </patternFill>
    </fill>
    <fill>
      <patternFill patternType="solid">
        <fgColor theme="0" tint="-4.8219244972075567E-2"/>
        <bgColor indexed="64"/>
      </patternFill>
    </fill>
    <fill>
      <patternFill patternType="solid">
        <fgColor theme="0" tint="-4.9745170445875425E-2"/>
        <bgColor indexed="64"/>
      </patternFill>
    </fill>
    <fill>
      <patternFill patternType="solid">
        <fgColor theme="6" tint="0.59999389629810485"/>
        <bgColor indexed="64"/>
      </patternFill>
    </fill>
  </fills>
  <borders count="137">
    <border>
      <left/>
      <right/>
      <top/>
      <bottom/>
      <diagonal/>
    </border>
    <border>
      <left/>
      <right/>
      <top style="medium">
        <color theme="0" tint="-0.499984740745262"/>
      </top>
      <bottom/>
      <diagonal/>
    </border>
    <border>
      <left/>
      <right/>
      <top style="medium">
        <color theme="1" tint="0.499984740745262"/>
      </top>
      <bottom/>
      <diagonal/>
    </border>
    <border>
      <left/>
      <right/>
      <top/>
      <bottom style="medium">
        <color theme="0" tint="-0.499984740745262"/>
      </bottom>
      <diagonal/>
    </border>
    <border>
      <left/>
      <right/>
      <top/>
      <bottom style="medium">
        <color theme="1"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auto="1"/>
      </right>
      <top style="thin">
        <color auto="1"/>
      </top>
      <bottom/>
      <diagonal/>
    </border>
    <border>
      <left style="thin">
        <color auto="1"/>
      </left>
      <right/>
      <top style="thin">
        <color auto="1"/>
      </top>
      <bottom/>
      <diagonal/>
    </border>
    <border>
      <left/>
      <right/>
      <top style="medium">
        <color theme="0" tint="-0.499984740745262"/>
      </top>
      <bottom style="medium">
        <color theme="0" tint="-0.499984740745262"/>
      </bottom>
      <diagonal/>
    </border>
    <border>
      <left style="medium">
        <color rgb="FFFFFFFF"/>
      </left>
      <right style="medium">
        <color rgb="FFFFFFFF"/>
      </right>
      <top style="medium">
        <color rgb="FFFFFFFF"/>
      </top>
      <bottom style="medium">
        <color theme="1" tint="0.499984740745262"/>
      </bottom>
      <diagonal/>
    </border>
    <border>
      <left style="medium">
        <color rgb="FFFFFFFF"/>
      </left>
      <right/>
      <top style="medium">
        <color rgb="FFFFFFFF"/>
      </top>
      <bottom style="medium">
        <color theme="1" tint="0.499984740745262"/>
      </bottom>
      <diagonal/>
    </border>
    <border>
      <left/>
      <right style="medium">
        <color rgb="FFFFFFFF"/>
      </right>
      <top style="medium">
        <color rgb="FFFFFFFF"/>
      </top>
      <bottom style="medium">
        <color theme="1" tint="0.499984740745262"/>
      </bottom>
      <diagonal/>
    </border>
    <border>
      <left/>
      <right/>
      <top/>
      <bottom style="medium">
        <color indexed="64"/>
      </bottom>
      <diagonal/>
    </border>
    <border>
      <left/>
      <right/>
      <top style="medium">
        <color theme="0" tint="-0.499984740745262"/>
      </top>
      <bottom style="thin">
        <color auto="1"/>
      </bottom>
      <diagonal/>
    </border>
    <border>
      <left style="medium">
        <color rgb="FFFFFFFF"/>
      </left>
      <right/>
      <top/>
      <bottom style="medium">
        <color theme="0" tint="-0.499984740745262"/>
      </bottom>
      <diagonal/>
    </border>
    <border>
      <left/>
      <right/>
      <top style="thin">
        <color auto="1"/>
      </top>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rgb="FF808080"/>
      </bottom>
      <diagonal/>
    </border>
    <border>
      <left/>
      <right/>
      <top style="thin">
        <color auto="1"/>
      </top>
      <bottom style="thin">
        <color auto="1"/>
      </bottom>
      <diagonal/>
    </border>
    <border>
      <left style="thin">
        <color indexed="64"/>
      </left>
      <right style="thin">
        <color indexed="64"/>
      </right>
      <top style="thin">
        <color indexed="64"/>
      </top>
      <bottom/>
      <diagonal/>
    </border>
    <border>
      <left/>
      <right/>
      <top style="medium">
        <color rgb="FF808080"/>
      </top>
      <bottom/>
      <diagonal/>
    </border>
    <border>
      <left/>
      <right/>
      <top style="medium">
        <color rgb="FF808080"/>
      </top>
      <bottom style="medium">
        <color rgb="FF808080"/>
      </bottom>
      <diagonal/>
    </border>
    <border>
      <left/>
      <right style="medium">
        <color rgb="FF808080"/>
      </right>
      <top/>
      <bottom/>
      <diagonal/>
    </border>
    <border>
      <left/>
      <right style="medium">
        <color rgb="FF808080"/>
      </right>
      <top style="medium">
        <color rgb="FF808080"/>
      </top>
      <bottom/>
      <diagonal/>
    </border>
    <border>
      <left style="medium">
        <color rgb="FF808080"/>
      </left>
      <right/>
      <top style="medium">
        <color rgb="FF808080"/>
      </top>
      <bottom/>
      <diagonal/>
    </border>
    <border>
      <left/>
      <right style="medium">
        <color rgb="FF808080"/>
      </right>
      <top/>
      <bottom style="medium">
        <color rgb="FF808080"/>
      </bottom>
      <diagonal/>
    </border>
    <border>
      <left/>
      <right/>
      <top style="medium">
        <color rgb="FF7F7F7F"/>
      </top>
      <bottom/>
      <diagonal/>
    </border>
    <border>
      <left style="medium">
        <color rgb="FFFFFFFF"/>
      </left>
      <right style="medium">
        <color rgb="FFFFFFFF"/>
      </right>
      <top/>
      <bottom style="medium">
        <color rgb="FF7F7F7F"/>
      </bottom>
      <diagonal/>
    </border>
    <border>
      <left/>
      <right/>
      <top/>
      <bottom style="medium">
        <color rgb="FFFFFFFF"/>
      </bottom>
      <diagonal/>
    </border>
    <border>
      <left style="medium">
        <color rgb="FF808080"/>
      </left>
      <right/>
      <top/>
      <bottom style="medium">
        <color rgb="FF808080"/>
      </bottom>
      <diagonal/>
    </border>
    <border>
      <left style="medium">
        <color rgb="FF808080"/>
      </left>
      <right/>
      <top/>
      <bottom/>
      <diagonal/>
    </border>
    <border>
      <left style="medium">
        <color rgb="FFFFFFFF"/>
      </left>
      <right style="medium">
        <color rgb="FFFFFFFF"/>
      </right>
      <top/>
      <bottom style="medium">
        <color theme="1" tint="0.49967955565050204"/>
      </bottom>
      <diagonal/>
    </border>
    <border>
      <left/>
      <right style="medium">
        <color rgb="FFFFFFFF"/>
      </right>
      <top style="medium">
        <color rgb="FFFFFFFF"/>
      </top>
      <bottom style="medium">
        <color theme="1" tint="0.49967955565050204"/>
      </bottom>
      <diagonal/>
    </border>
    <border>
      <left/>
      <right/>
      <top style="medium">
        <color theme="0" tint="-0.499984740745262"/>
      </top>
      <bottom style="medium">
        <color theme="0" tint="-0.34998626667073579"/>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diagonal/>
    </border>
    <border>
      <left style="thin">
        <color auto="1"/>
      </left>
      <right style="thin">
        <color auto="1"/>
      </right>
      <top style="thin">
        <color auto="1"/>
      </top>
      <bottom style="medium">
        <color theme="1" tint="0.499984740745262"/>
      </bottom>
      <diagonal/>
    </border>
    <border>
      <left/>
      <right/>
      <top style="thin">
        <color indexed="64"/>
      </top>
      <bottom style="medium">
        <color theme="0" tint="-0.4999847407452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rgb="FFFFFFFF"/>
      </left>
      <right/>
      <top/>
      <bottom style="medium">
        <color theme="1" tint="0.49967955565050204"/>
      </bottom>
      <diagonal/>
    </border>
    <border>
      <left style="medium">
        <color rgb="FFFFFFFF"/>
      </left>
      <right style="medium">
        <color rgb="FFFFFFFF"/>
      </right>
      <top style="medium">
        <color rgb="FFFFFFFF"/>
      </top>
      <bottom style="medium">
        <color theme="1" tint="0.49967955565050204"/>
      </bottom>
      <diagonal/>
    </border>
    <border>
      <left style="medium">
        <color rgb="FFFFFFFF"/>
      </left>
      <right style="medium">
        <color rgb="FFFFFFFF"/>
      </right>
      <top style="medium">
        <color rgb="FF7F7F7F"/>
      </top>
      <bottom style="medium">
        <color rgb="FF7F7F7F"/>
      </bottom>
      <diagonal/>
    </border>
    <border>
      <left style="medium">
        <color rgb="FFFFFFFF"/>
      </left>
      <right/>
      <top style="medium">
        <color rgb="FFFFFFFF"/>
      </top>
      <bottom style="medium">
        <color theme="1" tint="0.49967955565050204"/>
      </bottom>
      <diagonal/>
    </border>
    <border>
      <left style="medium">
        <color rgb="FFFFFFFF"/>
      </left>
      <right style="medium">
        <color rgb="FFFFFFFF"/>
      </right>
      <top style="medium">
        <color rgb="FFFFFFFF"/>
      </top>
      <bottom style="medium">
        <color rgb="FF7F7F7F"/>
      </bottom>
      <diagonal/>
    </border>
    <border>
      <left/>
      <right style="medium">
        <color rgb="FFFFFFFF"/>
      </right>
      <top style="medium">
        <color rgb="FFFFFFFF"/>
      </top>
      <bottom style="medium">
        <color rgb="FF7F7F7F"/>
      </bottom>
      <diagonal/>
    </border>
    <border>
      <left/>
      <right/>
      <top style="medium">
        <color rgb="FFFFFFFF"/>
      </top>
      <bottom style="medium">
        <color theme="1" tint="0.49967955565050204"/>
      </bottom>
      <diagonal/>
    </border>
    <border>
      <left/>
      <right/>
      <top style="medium">
        <color theme="0" tint="-0.49906918546098211"/>
      </top>
      <bottom/>
      <diagonal/>
    </border>
    <border>
      <left/>
      <right style="medium">
        <color theme="0" tint="-0.49812311166722617"/>
      </right>
      <top/>
      <bottom style="medium">
        <color theme="0" tint="-0.49812311166722617"/>
      </bottom>
      <diagonal/>
    </border>
    <border>
      <left style="medium">
        <color theme="0" tint="-0.49812311166722617"/>
      </left>
      <right/>
      <top/>
      <bottom style="medium">
        <color theme="0" tint="-0.49812311166722617"/>
      </bottom>
      <diagonal/>
    </border>
    <border>
      <left/>
      <right style="medium">
        <color theme="0" tint="-0.49812311166722617"/>
      </right>
      <top/>
      <bottom/>
      <diagonal/>
    </border>
    <border>
      <left style="medium">
        <color theme="0" tint="-0.49812311166722617"/>
      </left>
      <right/>
      <top/>
      <bottom/>
      <diagonal/>
    </border>
    <border>
      <left/>
      <right/>
      <top/>
      <bottom style="medium">
        <color theme="0" tint="-0.49812311166722617"/>
      </bottom>
      <diagonal/>
    </border>
    <border>
      <left/>
      <right style="medium">
        <color theme="0" tint="-0.49812311166722617"/>
      </right>
      <top style="medium">
        <color theme="0" tint="-0.49812311166722617"/>
      </top>
      <bottom/>
      <diagonal/>
    </border>
    <border>
      <left style="medium">
        <color theme="0" tint="-0.49812311166722617"/>
      </left>
      <right/>
      <top style="medium">
        <color theme="0" tint="-0.49812311166722617"/>
      </top>
      <bottom/>
      <diagonal/>
    </border>
    <border>
      <left/>
      <right/>
      <top/>
      <bottom style="medium">
        <color theme="0" tint="-0.49781792657246621"/>
      </bottom>
      <diagonal/>
    </border>
    <border>
      <left/>
      <right/>
      <top/>
      <bottom style="thin">
        <color theme="1"/>
      </bottom>
      <diagonal/>
    </border>
    <border>
      <left/>
      <right/>
      <top style="thin">
        <color theme="1"/>
      </top>
      <bottom style="thin">
        <color theme="1"/>
      </bottom>
      <diagonal/>
    </border>
    <border>
      <left style="medium">
        <color theme="0" tint="-0.49763481551561023"/>
      </left>
      <right/>
      <top/>
      <bottom style="medium">
        <color theme="0" tint="-0.49906918546098211"/>
      </bottom>
      <diagonal/>
    </border>
    <border>
      <left/>
      <right style="medium">
        <color theme="0" tint="-0.49763481551561023"/>
      </right>
      <top/>
      <bottom/>
      <diagonal/>
    </border>
    <border>
      <left style="medium">
        <color theme="0" tint="-0.49763481551561023"/>
      </left>
      <right/>
      <top/>
      <bottom/>
      <diagonal/>
    </border>
    <border>
      <left/>
      <right/>
      <top/>
      <bottom style="medium">
        <color theme="0" tint="-0.49903866695150612"/>
      </bottom>
      <diagonal/>
    </border>
    <border>
      <left/>
      <right/>
      <top/>
      <bottom style="medium">
        <color theme="0" tint="-0.49763481551561023"/>
      </bottom>
      <diagonal/>
    </border>
    <border>
      <left/>
      <right style="medium">
        <color theme="0" tint="-0.49763481551561023"/>
      </right>
      <top/>
      <bottom style="medium">
        <color theme="0" tint="-0.49906918546098211"/>
      </bottom>
      <diagonal/>
    </border>
    <border>
      <left/>
      <right/>
      <top style="medium">
        <color theme="0" tint="-0.49903866695150612"/>
      </top>
      <bottom/>
      <diagonal/>
    </border>
    <border>
      <left/>
      <right style="medium">
        <color theme="0" tint="-0.49763481551561023"/>
      </right>
      <top/>
      <bottom style="medium">
        <color theme="0" tint="-0.49903866695150612"/>
      </bottom>
      <diagonal/>
    </border>
    <border>
      <left style="medium">
        <color theme="0" tint="-0.49763481551561023"/>
      </left>
      <right/>
      <top/>
      <bottom style="medium">
        <color theme="0" tint="-0.49903866695150612"/>
      </bottom>
      <diagonal/>
    </border>
    <border>
      <left/>
      <right style="medium">
        <color theme="0" tint="-0.49763481551561023"/>
      </right>
      <top/>
      <bottom style="medium">
        <color theme="0" tint="-0.49763481551561023"/>
      </bottom>
      <diagonal/>
    </border>
    <border>
      <left style="medium">
        <color theme="0" tint="-0.49763481551561023"/>
      </left>
      <right/>
      <top/>
      <bottom style="medium">
        <color theme="0" tint="-0.49763481551561023"/>
      </bottom>
      <diagonal/>
    </border>
    <border>
      <left/>
      <right style="medium">
        <color theme="0" tint="-0.49763481551561023"/>
      </right>
      <top style="medium">
        <color theme="0" tint="-0.49763481551561023"/>
      </top>
      <bottom/>
      <diagonal/>
    </border>
    <border>
      <left style="medium">
        <color theme="0" tint="-0.49763481551561023"/>
      </left>
      <right/>
      <top style="medium">
        <color theme="0" tint="-0.49763481551561023"/>
      </top>
      <bottom/>
      <diagonal/>
    </border>
    <border>
      <left/>
      <right style="medium">
        <color theme="0" tint="-0.49809259315775017"/>
      </right>
      <top/>
      <bottom style="medium">
        <color theme="0" tint="-0.49809259315775017"/>
      </bottom>
      <diagonal/>
    </border>
    <border>
      <left style="medium">
        <color theme="0" tint="-0.49809259315775017"/>
      </left>
      <right/>
      <top/>
      <bottom style="medium">
        <color theme="0" tint="-0.49809259315775017"/>
      </bottom>
      <diagonal/>
    </border>
    <border>
      <left/>
      <right style="medium">
        <color theme="0" tint="-0.49809259315775017"/>
      </right>
      <top/>
      <bottom/>
      <diagonal/>
    </border>
    <border>
      <left style="medium">
        <color theme="0" tint="-0.49809259315775017"/>
      </left>
      <right/>
      <top/>
      <bottom/>
      <diagonal/>
    </border>
    <border>
      <left/>
      <right/>
      <top/>
      <bottom style="medium">
        <color theme="0" tint="-0.49809259315775017"/>
      </bottom>
      <diagonal/>
    </border>
    <border>
      <left/>
      <right style="medium">
        <color theme="0" tint="-0.49809259315775017"/>
      </right>
      <top style="medium">
        <color theme="0" tint="-0.49809259315775017"/>
      </top>
      <bottom/>
      <diagonal/>
    </border>
    <border>
      <left style="medium">
        <color theme="0" tint="-0.49809259315775017"/>
      </left>
      <right/>
      <top style="medium">
        <color theme="0" tint="-0.49809259315775017"/>
      </top>
      <bottom/>
      <diagonal/>
    </border>
    <border>
      <left/>
      <right/>
      <top/>
      <bottom style="medium">
        <color theme="0" tint="-0.49821466719565416"/>
      </bottom>
      <diagonal/>
    </border>
    <border>
      <left/>
      <right style="medium">
        <color theme="0" tint="-0.49751274147770624"/>
      </right>
      <top/>
      <bottom style="medium">
        <color theme="0" tint="-0.49751274147770624"/>
      </bottom>
      <diagonal/>
    </border>
    <border>
      <left style="medium">
        <color theme="0" tint="-0.49751274147770624"/>
      </left>
      <right/>
      <top/>
      <bottom style="medium">
        <color theme="0" tint="-0.49751274147770624"/>
      </bottom>
      <diagonal/>
    </border>
    <border>
      <left/>
      <right style="medium">
        <color theme="0" tint="-0.49751274147770624"/>
      </right>
      <top/>
      <bottom/>
      <diagonal/>
    </border>
    <border>
      <left style="medium">
        <color theme="0" tint="-0.49751274147770624"/>
      </left>
      <right/>
      <top/>
      <bottom/>
      <diagonal/>
    </border>
    <border>
      <left/>
      <right/>
      <top/>
      <bottom style="medium">
        <color theme="0" tint="-0.49751274147770624"/>
      </bottom>
      <diagonal/>
    </border>
    <border>
      <left/>
      <right style="medium">
        <color theme="0" tint="-0.49751274147770624"/>
      </right>
      <top style="medium">
        <color theme="0" tint="-0.49751274147770624"/>
      </top>
      <bottom/>
      <diagonal/>
    </border>
    <border>
      <left style="medium">
        <color theme="0" tint="-0.49751274147770624"/>
      </left>
      <right/>
      <top style="medium">
        <color theme="0" tint="-0.49751274147770624"/>
      </top>
      <bottom/>
      <diagonal/>
    </border>
    <border>
      <left/>
      <right style="medium">
        <color theme="0" tint="-0.49726859340189827"/>
      </right>
      <top/>
      <bottom style="medium">
        <color theme="0" tint="-0.49726859340189827"/>
      </bottom>
      <diagonal/>
    </border>
    <border>
      <left style="medium">
        <color theme="0" tint="-0.49726859340189827"/>
      </left>
      <right/>
      <top/>
      <bottom style="medium">
        <color theme="0" tint="-0.49726859340189827"/>
      </bottom>
      <diagonal/>
    </border>
    <border>
      <left/>
      <right style="medium">
        <color theme="0" tint="-0.49726859340189827"/>
      </right>
      <top/>
      <bottom/>
      <diagonal/>
    </border>
    <border>
      <left/>
      <right/>
      <top/>
      <bottom style="medium">
        <color theme="0" tint="-0.49726859340189827"/>
      </bottom>
      <diagonal/>
    </border>
    <border>
      <left/>
      <right style="medium">
        <color theme="0" tint="-0.49726859340189827"/>
      </right>
      <top style="medium">
        <color theme="0" tint="-0.49726859340189827"/>
      </top>
      <bottom/>
      <diagonal/>
    </border>
    <border>
      <left style="medium">
        <color theme="0" tint="-0.49726859340189827"/>
      </left>
      <right/>
      <top style="medium">
        <color theme="0" tint="-0.49726859340189827"/>
      </top>
      <bottom/>
      <diagonal/>
    </border>
    <border>
      <left style="medium">
        <color theme="0" tint="-0.49726859340189827"/>
      </left>
      <right/>
      <top/>
      <bottom/>
      <diagonal/>
    </border>
    <border>
      <left/>
      <right style="medium">
        <color theme="0" tint="-0.49736014893032626"/>
      </right>
      <top/>
      <bottom style="medium">
        <color theme="0" tint="-0.49736014893032626"/>
      </bottom>
      <diagonal/>
    </border>
    <border>
      <left style="medium">
        <color theme="0" tint="-0.49736014893032626"/>
      </left>
      <right/>
      <top/>
      <bottom style="medium">
        <color theme="0" tint="-0.49736014893032626"/>
      </bottom>
      <diagonal/>
    </border>
    <border>
      <left/>
      <right style="medium">
        <color theme="0" tint="-0.49736014893032626"/>
      </right>
      <top/>
      <bottom/>
      <diagonal/>
    </border>
    <border>
      <left style="medium">
        <color theme="0" tint="-0.49736014893032626"/>
      </left>
      <right/>
      <top/>
      <bottom/>
      <diagonal/>
    </border>
    <border>
      <left/>
      <right/>
      <top/>
      <bottom style="medium">
        <color theme="0" tint="-0.49736014893032626"/>
      </bottom>
      <diagonal/>
    </border>
    <border>
      <left/>
      <right style="medium">
        <color theme="0" tint="-0.49736014893032626"/>
      </right>
      <top style="medium">
        <color theme="0" tint="-0.49736014893032626"/>
      </top>
      <bottom/>
      <diagonal/>
    </border>
    <border>
      <left style="medium">
        <color theme="0" tint="-0.49736014893032626"/>
      </left>
      <right/>
      <top style="medium">
        <color theme="0" tint="-0.49736014893032626"/>
      </top>
      <bottom/>
      <diagonal/>
    </border>
    <border>
      <left/>
      <right style="medium">
        <color theme="0" tint="-0.49797051911984619"/>
      </right>
      <top/>
      <bottom style="medium">
        <color theme="0" tint="-0.49797051911984619"/>
      </bottom>
      <diagonal/>
    </border>
    <border>
      <left style="medium">
        <color theme="0" tint="-0.49797051911984619"/>
      </left>
      <right/>
      <top/>
      <bottom style="medium">
        <color theme="0" tint="-0.49797051911984619"/>
      </bottom>
      <diagonal/>
    </border>
    <border>
      <left/>
      <right style="medium">
        <color theme="0" tint="-0.49797051911984619"/>
      </right>
      <top/>
      <bottom/>
      <diagonal/>
    </border>
    <border>
      <left style="medium">
        <color theme="0" tint="-0.49797051911984619"/>
      </left>
      <right/>
      <top/>
      <bottom/>
      <diagonal/>
    </border>
    <border>
      <left/>
      <right/>
      <top/>
      <bottom style="medium">
        <color theme="0" tint="-0.49797051911984619"/>
      </bottom>
      <diagonal/>
    </border>
    <border>
      <left/>
      <right style="medium">
        <color theme="0" tint="-0.49797051911984619"/>
      </right>
      <top style="medium">
        <color theme="0" tint="-0.49797051911984619"/>
      </top>
      <bottom/>
      <diagonal/>
    </border>
    <border>
      <left style="medium">
        <color theme="0" tint="-0.49797051911984619"/>
      </left>
      <right/>
      <top style="medium">
        <color theme="0" tint="-0.49797051911984619"/>
      </top>
      <bottom/>
      <diagonal/>
    </border>
    <border>
      <left/>
      <right/>
      <top/>
      <bottom style="medium">
        <color theme="0" tint="-0.49671926023133028"/>
      </bottom>
      <diagonal/>
    </border>
    <border>
      <left/>
      <right/>
      <top style="medium">
        <color theme="0" tint="-0.49952696310312206"/>
      </top>
      <bottom/>
      <diagonal/>
    </border>
    <border>
      <left/>
      <right style="medium">
        <color theme="0" tint="-0.49671926023133028"/>
      </right>
      <top/>
      <bottom style="medium">
        <color theme="0" tint="-0.49952696310312206"/>
      </bottom>
      <diagonal/>
    </border>
    <border>
      <left style="medium">
        <color theme="0" tint="-0.49671926023133028"/>
      </left>
      <right/>
      <top/>
      <bottom style="medium">
        <color theme="0" tint="-0.49952696310312206"/>
      </bottom>
      <diagonal/>
    </border>
    <border>
      <left/>
      <right style="medium">
        <color theme="0" tint="-0.49671926023133028"/>
      </right>
      <top/>
      <bottom/>
      <diagonal/>
    </border>
    <border>
      <left style="medium">
        <color theme="0" tint="-0.49671926023133028"/>
      </left>
      <right/>
      <top/>
      <bottom/>
      <diagonal/>
    </border>
    <border>
      <left/>
      <right style="medium">
        <color theme="0" tint="-0.49671926023133028"/>
      </right>
      <top/>
      <bottom style="medium">
        <color theme="0" tint="-0.49671926023133028"/>
      </bottom>
      <diagonal/>
    </border>
    <border>
      <left style="medium">
        <color theme="0" tint="-0.49671926023133028"/>
      </left>
      <right/>
      <top/>
      <bottom style="medium">
        <color theme="0" tint="-0.49671926023133028"/>
      </bottom>
      <diagonal/>
    </border>
    <border>
      <left/>
      <right style="medium">
        <color theme="0" tint="-0.49671926023133028"/>
      </right>
      <top style="medium">
        <color theme="0" tint="-0.49671926023133028"/>
      </top>
      <bottom/>
      <diagonal/>
    </border>
    <border>
      <left style="medium">
        <color theme="0" tint="-0.49671926023133028"/>
      </left>
      <right/>
      <top style="medium">
        <color theme="0" tint="-0.49671926023133028"/>
      </top>
      <bottom/>
      <diagonal/>
    </border>
    <border>
      <left style="medium">
        <color rgb="FFFFFFFF"/>
      </left>
      <right/>
      <top/>
      <bottom style="medium">
        <color rgb="FF7F7F7F"/>
      </bottom>
      <diagonal/>
    </border>
    <border>
      <left/>
      <right style="medium">
        <color theme="0" tint="-0.49903866695150612"/>
      </right>
      <top/>
      <bottom style="medium">
        <color theme="0" tint="-0.49903866695150612"/>
      </bottom>
      <diagonal/>
    </border>
    <border>
      <left style="medium">
        <color theme="0" tint="-0.49903866695150612"/>
      </left>
      <right/>
      <top/>
      <bottom style="medium">
        <color theme="0" tint="-0.49903866695150612"/>
      </bottom>
      <diagonal/>
    </border>
    <border>
      <left/>
      <right style="medium">
        <color theme="0" tint="-0.49903866695150612"/>
      </right>
      <top/>
      <bottom/>
      <diagonal/>
    </border>
    <border>
      <left style="medium">
        <color theme="0" tint="-0.49903866695150612"/>
      </left>
      <right/>
      <top/>
      <bottom/>
      <diagonal/>
    </border>
    <border>
      <left style="medium">
        <color theme="0" tint="-0.49946592608417006"/>
      </left>
      <right/>
      <top/>
      <bottom style="medium">
        <color theme="0" tint="-0.49702444532609025"/>
      </bottom>
      <diagonal/>
    </border>
    <border>
      <left/>
      <right/>
      <top/>
      <bottom style="medium">
        <color theme="0" tint="-0.49702444532609025"/>
      </bottom>
      <diagonal/>
    </border>
    <border>
      <left/>
      <right style="medium">
        <color theme="0" tint="-0.49903866695150612"/>
      </right>
      <top style="medium">
        <color theme="0" tint="-0.49903866695150612"/>
      </top>
      <bottom/>
      <diagonal/>
    </border>
    <border>
      <left style="medium">
        <color theme="0" tint="-0.49903866695150612"/>
      </left>
      <right/>
      <top style="medium">
        <color theme="0" tint="-0.49903866695150612"/>
      </top>
      <bottom/>
      <diagonal/>
    </border>
  </borders>
  <cellStyleXfs count="101">
    <xf numFmtId="0" fontId="0" fillId="0" borderId="0"/>
    <xf numFmtId="0" fontId="3" fillId="0" borderId="0"/>
    <xf numFmtId="0" fontId="5" fillId="0" borderId="0"/>
    <xf numFmtId="9" fontId="3" fillId="0" borderId="0" applyFont="0" applyFill="0" applyBorder="0" applyAlignment="0" applyProtection="0"/>
    <xf numFmtId="0" fontId="3" fillId="0" borderId="0"/>
    <xf numFmtId="0" fontId="23" fillId="0" borderId="0">
      <alignment vertical="top"/>
    </xf>
    <xf numFmtId="9" fontId="3" fillId="0" borderId="0" applyFont="0" applyFill="0" applyBorder="0" applyAlignment="0" applyProtection="0"/>
    <xf numFmtId="0" fontId="27" fillId="0" borderId="0"/>
    <xf numFmtId="0" fontId="27" fillId="0" borderId="0"/>
    <xf numFmtId="9" fontId="27" fillId="0" borderId="0" applyFont="0" applyFill="0" applyBorder="0" applyAlignment="0" applyProtection="0"/>
    <xf numFmtId="0" fontId="3" fillId="0" borderId="0"/>
    <xf numFmtId="0" fontId="3" fillId="0" borderId="0"/>
    <xf numFmtId="0" fontId="40" fillId="0" borderId="0">
      <alignment vertical="top"/>
    </xf>
    <xf numFmtId="0" fontId="40" fillId="0" borderId="0">
      <alignment vertical="top"/>
    </xf>
    <xf numFmtId="0" fontId="40" fillId="0" borderId="0">
      <alignment vertical="top"/>
    </xf>
    <xf numFmtId="0" fontId="40" fillId="0" borderId="0">
      <alignment vertical="top"/>
    </xf>
    <xf numFmtId="0" fontId="2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23" fillId="0" borderId="0"/>
    <xf numFmtId="0" fontId="3" fillId="0" borderId="0"/>
    <xf numFmtId="0" fontId="23" fillId="0" borderId="0"/>
    <xf numFmtId="9" fontId="5" fillId="0" borderId="0" applyFont="0" applyFill="0" applyBorder="0" applyAlignment="0" applyProtection="0"/>
    <xf numFmtId="0" fontId="3" fillId="0" borderId="0"/>
    <xf numFmtId="0" fontId="40" fillId="0" borderId="0">
      <alignment vertical="top"/>
    </xf>
    <xf numFmtId="0" fontId="3" fillId="0" borderId="0"/>
    <xf numFmtId="0" fontId="3" fillId="0" borderId="0"/>
    <xf numFmtId="0" fontId="3" fillId="0" borderId="0"/>
    <xf numFmtId="0" fontId="27" fillId="0" borderId="0">
      <alignment vertical="top"/>
    </xf>
    <xf numFmtId="0" fontId="27" fillId="0" borderId="0">
      <alignment vertical="top"/>
    </xf>
    <xf numFmtId="9" fontId="3" fillId="0" borderId="0" applyFont="0" applyFill="0" applyBorder="0" applyAlignment="0" applyProtection="0"/>
    <xf numFmtId="0" fontId="3" fillId="0" borderId="0"/>
    <xf numFmtId="172" fontId="23" fillId="0" borderId="0" applyFont="0" applyFill="0" applyBorder="0" applyAlignment="0" applyProtection="0"/>
    <xf numFmtId="164" fontId="3" fillId="0" borderId="0" applyFont="0" applyFill="0" applyBorder="0" applyAlignment="0" applyProtection="0"/>
    <xf numFmtId="0" fontId="3" fillId="0" borderId="0"/>
    <xf numFmtId="164" fontId="3" fillId="0" borderId="0" applyFont="0" applyFill="0" applyBorder="0" applyAlignment="0" applyProtection="0"/>
    <xf numFmtId="0" fontId="23" fillId="0" borderId="0">
      <alignment vertical="center"/>
    </xf>
    <xf numFmtId="0" fontId="68" fillId="4" borderId="8" applyNumberFormat="0" applyFill="0" applyBorder="0" applyAlignment="0" applyProtection="0">
      <alignment horizontal="left"/>
    </xf>
    <xf numFmtId="0" fontId="69" fillId="0" borderId="0" applyNumberFormat="0" applyFill="0" applyBorder="0" applyAlignment="0" applyProtection="0"/>
    <xf numFmtId="3" fontId="23" fillId="6" borderId="5" applyFont="0">
      <alignment horizontal="right" vertical="center"/>
      <protection locked="0"/>
    </xf>
    <xf numFmtId="0" fontId="23" fillId="0" borderId="0">
      <alignment vertical="center"/>
    </xf>
    <xf numFmtId="0" fontId="36" fillId="4" borderId="6" applyFont="0" applyBorder="0">
      <alignment horizontal="center" wrapText="1"/>
    </xf>
    <xf numFmtId="9" fontId="3" fillId="0" borderId="0" applyFont="0" applyFill="0" applyBorder="0" applyAlignment="0" applyProtection="0"/>
    <xf numFmtId="0" fontId="3" fillId="0" borderId="0"/>
    <xf numFmtId="0" fontId="3" fillId="0" borderId="0"/>
    <xf numFmtId="0" fontId="74" fillId="0" borderId="0" applyNumberFormat="0" applyFill="0" applyBorder="0" applyAlignment="0" applyProtection="0">
      <alignment vertical="top"/>
      <protection locked="0"/>
    </xf>
    <xf numFmtId="0" fontId="40" fillId="0" borderId="0">
      <alignment vertical="top"/>
    </xf>
    <xf numFmtId="0" fontId="27" fillId="0" borderId="0">
      <alignment vertical="top"/>
    </xf>
    <xf numFmtId="0" fontId="3" fillId="0" borderId="0"/>
    <xf numFmtId="9" fontId="27" fillId="0" borderId="0" applyFont="0" applyFill="0" applyBorder="0" applyAlignment="0" applyProtection="0"/>
    <xf numFmtId="0" fontId="3" fillId="0" borderId="0"/>
    <xf numFmtId="9" fontId="3" fillId="0" borderId="0" applyFont="0" applyFill="0" applyBorder="0" applyAlignment="0" applyProtection="0"/>
    <xf numFmtId="3" fontId="23" fillId="6" borderId="25" applyFont="0">
      <alignment horizontal="right" vertical="center"/>
      <protection locked="0"/>
    </xf>
    <xf numFmtId="0" fontId="36" fillId="4" borderId="24" applyFont="0" applyBorder="0">
      <alignment horizontal="center" wrapText="1"/>
    </xf>
    <xf numFmtId="43" fontId="3" fillId="0" borderId="0" applyFont="0" applyFill="0" applyBorder="0" applyAlignment="0" applyProtection="0"/>
    <xf numFmtId="0" fontId="12" fillId="0" borderId="0"/>
    <xf numFmtId="177" fontId="3" fillId="0" borderId="0" applyFont="0" applyFill="0" applyBorder="0" applyAlignment="0" applyProtection="0"/>
    <xf numFmtId="9" fontId="2" fillId="0" borderId="0" applyFont="0" applyFill="0" applyBorder="0" applyAlignment="0" applyProtection="0"/>
    <xf numFmtId="0" fontId="2" fillId="0" borderId="0"/>
    <xf numFmtId="177" fontId="3" fillId="0" borderId="0" applyFont="0" applyFill="0" applyBorder="0" applyAlignment="0" applyProtection="0"/>
    <xf numFmtId="0" fontId="23" fillId="0" borderId="0">
      <alignment vertical="top"/>
    </xf>
    <xf numFmtId="0" fontId="23" fillId="0" borderId="0"/>
    <xf numFmtId="0" fontId="23" fillId="0" borderId="0"/>
    <xf numFmtId="0" fontId="23" fillId="0" borderId="0"/>
    <xf numFmtId="0" fontId="23" fillId="0" borderId="0"/>
    <xf numFmtId="0" fontId="3" fillId="0" borderId="0"/>
    <xf numFmtId="0" fontId="3" fillId="0" borderId="0"/>
    <xf numFmtId="0" fontId="23" fillId="0" borderId="0"/>
    <xf numFmtId="43" fontId="3" fillId="0" borderId="0" applyFont="0" applyFill="0" applyBorder="0" applyAlignment="0" applyProtection="0"/>
    <xf numFmtId="0" fontId="86" fillId="0" borderId="0"/>
    <xf numFmtId="0" fontId="3" fillId="0" borderId="0"/>
    <xf numFmtId="0" fontId="1" fillId="0" borderId="0"/>
    <xf numFmtId="9" fontId="1"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9" fontId="3" fillId="0" borderId="0" applyFont="0" applyFill="0" applyBorder="0" applyAlignment="0" applyProtection="0"/>
    <xf numFmtId="9" fontId="12" fillId="0" borderId="0" applyFont="0" applyFill="0" applyBorder="0" applyAlignment="0" applyProtection="0"/>
    <xf numFmtId="0" fontId="3" fillId="0" borderId="0"/>
    <xf numFmtId="0" fontId="40" fillId="0" borderId="0"/>
    <xf numFmtId="9" fontId="40" fillId="0" borderId="0" applyFont="0" applyFill="0" applyBorder="0" applyAlignment="0" applyProtection="0"/>
    <xf numFmtId="172" fontId="3" fillId="0" borderId="0" applyFont="0" applyFill="0" applyBorder="0" applyAlignment="0" applyProtection="0"/>
    <xf numFmtId="180" fontId="120" fillId="0" borderId="50" applyNumberFormat="0" applyProtection="0">
      <alignment horizontal="right" vertical="center"/>
    </xf>
    <xf numFmtId="172" fontId="23" fillId="0" borderId="0" applyFont="0" applyFill="0" applyBorder="0" applyAlignment="0" applyProtection="0"/>
  </cellStyleXfs>
  <cellXfs count="2235">
    <xf numFmtId="0" fontId="0" fillId="0" borderId="0" xfId="0"/>
    <xf numFmtId="0" fontId="3" fillId="0" borderId="0" xfId="1"/>
    <xf numFmtId="0" fontId="5" fillId="0" borderId="0" xfId="1" applyFont="1"/>
    <xf numFmtId="165" fontId="7" fillId="2" borderId="1" xfId="1" applyNumberFormat="1" applyFont="1" applyFill="1" applyBorder="1" applyAlignment="1">
      <alignment horizontal="left" vertical="center" indent="1"/>
    </xf>
    <xf numFmtId="166" fontId="7" fillId="2" borderId="2" xfId="1" applyNumberFormat="1" applyFont="1" applyFill="1" applyBorder="1" applyAlignment="1">
      <alignment horizontal="left" vertical="center"/>
    </xf>
    <xf numFmtId="166" fontId="7" fillId="2" borderId="2" xfId="1" applyNumberFormat="1" applyFont="1" applyFill="1" applyBorder="1" applyAlignment="1">
      <alignment horizontal="center" vertical="center"/>
    </xf>
    <xf numFmtId="166" fontId="8" fillId="0" borderId="3" xfId="1" applyNumberFormat="1" applyFont="1" applyBorder="1" applyAlignment="1">
      <alignment horizontal="center" vertical="center"/>
    </xf>
    <xf numFmtId="0" fontId="5" fillId="0" borderId="0" xfId="1" applyFont="1" applyBorder="1"/>
    <xf numFmtId="166" fontId="8" fillId="0" borderId="0" xfId="1" applyNumberFormat="1" applyFont="1" applyAlignment="1">
      <alignment horizontal="center" vertical="center"/>
    </xf>
    <xf numFmtId="165" fontId="5" fillId="0" borderId="0" xfId="3" applyNumberFormat="1" applyFont="1" applyBorder="1"/>
    <xf numFmtId="0" fontId="13" fillId="0" borderId="0" xfId="1" applyFont="1" applyAlignment="1">
      <alignment vertical="center"/>
    </xf>
    <xf numFmtId="166" fontId="8" fillId="0" borderId="1" xfId="1" applyNumberFormat="1" applyFont="1" applyBorder="1" applyAlignment="1">
      <alignment horizontal="center" vertical="center"/>
    </xf>
    <xf numFmtId="0" fontId="7" fillId="0" borderId="3" xfId="1" applyFont="1" applyBorder="1" applyAlignment="1">
      <alignment horizontal="center" vertical="center" wrapText="1"/>
    </xf>
    <xf numFmtId="0" fontId="7" fillId="0" borderId="0" xfId="1" applyFont="1" applyBorder="1" applyAlignment="1">
      <alignment horizontal="center" vertical="center" wrapText="1"/>
    </xf>
    <xf numFmtId="0" fontId="16" fillId="0" borderId="0" xfId="1" applyFont="1" applyAlignment="1">
      <alignment vertical="center"/>
    </xf>
    <xf numFmtId="0" fontId="5" fillId="0" borderId="0" xfId="1" applyFont="1" applyAlignment="1">
      <alignment horizontal="center" vertical="center"/>
    </xf>
    <xf numFmtId="0" fontId="5" fillId="0" borderId="0" xfId="1" applyFont="1" applyAlignment="1">
      <alignment horizontal="right" vertical="center"/>
    </xf>
    <xf numFmtId="0" fontId="17" fillId="0" borderId="0" xfId="1" applyFont="1" applyAlignment="1">
      <alignment horizontal="right" vertical="top"/>
    </xf>
    <xf numFmtId="0" fontId="17" fillId="0" borderId="0" xfId="1" applyFont="1" applyAlignment="1">
      <alignment vertical="center"/>
    </xf>
    <xf numFmtId="0" fontId="17" fillId="0" borderId="0" xfId="1" applyFont="1"/>
    <xf numFmtId="0" fontId="5" fillId="0" borderId="0" xfId="1" applyFont="1" applyAlignment="1">
      <alignment vertical="center"/>
    </xf>
    <xf numFmtId="0" fontId="5" fillId="0" borderId="0" xfId="1" applyFont="1" applyAlignment="1">
      <alignment horizontal="left" vertical="center" wrapText="1" indent="1"/>
    </xf>
    <xf numFmtId="0" fontId="18" fillId="0" borderId="4" xfId="1" applyFont="1" applyBorder="1" applyAlignment="1">
      <alignment horizontal="center" vertical="center"/>
    </xf>
    <xf numFmtId="0" fontId="18" fillId="0" borderId="4" xfId="1" applyFont="1" applyBorder="1" applyAlignment="1">
      <alignment horizontal="right" vertical="center"/>
    </xf>
    <xf numFmtId="0" fontId="18" fillId="0" borderId="4" xfId="1" applyFont="1" applyBorder="1"/>
    <xf numFmtId="0" fontId="18" fillId="0" borderId="0" xfId="1" applyFont="1" applyAlignment="1">
      <alignment horizontal="center"/>
    </xf>
    <xf numFmtId="0" fontId="18" fillId="0" borderId="0" xfId="1" applyFont="1" applyAlignment="1">
      <alignment horizontal="right"/>
    </xf>
    <xf numFmtId="0" fontId="14" fillId="0" borderId="0" xfId="1" applyFont="1"/>
    <xf numFmtId="0" fontId="18" fillId="0" borderId="0" xfId="1" applyFont="1"/>
    <xf numFmtId="0" fontId="12" fillId="0" borderId="0" xfId="1" applyFont="1"/>
    <xf numFmtId="0" fontId="20" fillId="0" borderId="0" xfId="1" applyFont="1"/>
    <xf numFmtId="3" fontId="18" fillId="2" borderId="0" xfId="4" applyNumberFormat="1" applyFont="1" applyFill="1" applyAlignment="1">
      <alignment horizontal="right" vertical="center"/>
    </xf>
    <xf numFmtId="0" fontId="18" fillId="2" borderId="0" xfId="4" applyFont="1" applyFill="1" applyAlignment="1">
      <alignment horizontal="left" vertical="center"/>
    </xf>
    <xf numFmtId="0" fontId="6" fillId="0" borderId="3" xfId="4" applyFont="1" applyBorder="1" applyAlignment="1">
      <alignment horizontal="left" vertical="center"/>
    </xf>
    <xf numFmtId="0" fontId="6" fillId="0" borderId="0" xfId="4" applyFont="1" applyAlignment="1">
      <alignment horizontal="left" vertical="center"/>
    </xf>
    <xf numFmtId="0" fontId="18" fillId="0" borderId="0" xfId="4" applyFont="1" applyAlignment="1">
      <alignment vertical="center"/>
    </xf>
    <xf numFmtId="0" fontId="19" fillId="0" borderId="0" xfId="4" applyFont="1" applyAlignment="1">
      <alignment vertical="center"/>
    </xf>
    <xf numFmtId="0" fontId="19" fillId="0" borderId="0" xfId="4" applyFont="1"/>
    <xf numFmtId="0" fontId="3" fillId="3" borderId="0" xfId="11" applyFill="1"/>
    <xf numFmtId="0" fontId="6" fillId="3" borderId="3" xfId="12" applyFont="1" applyFill="1" applyBorder="1" applyAlignment="1">
      <alignment wrapText="1"/>
    </xf>
    <xf numFmtId="0" fontId="9" fillId="3" borderId="3" xfId="12" applyFont="1" applyFill="1" applyBorder="1" applyAlignment="1">
      <alignment wrapText="1"/>
    </xf>
    <xf numFmtId="0" fontId="6" fillId="3" borderId="3" xfId="13" applyFont="1" applyFill="1" applyBorder="1" applyAlignment="1">
      <alignment horizontal="right"/>
    </xf>
    <xf numFmtId="0" fontId="6" fillId="3" borderId="3" xfId="13" applyFont="1" applyFill="1" applyBorder="1" applyAlignment="1">
      <alignment horizontal="left"/>
    </xf>
    <xf numFmtId="0" fontId="6" fillId="3" borderId="0" xfId="13" applyFont="1" applyFill="1" applyAlignment="1">
      <alignment horizontal="right"/>
    </xf>
    <xf numFmtId="3" fontId="9" fillId="3" borderId="16" xfId="12" applyNumberFormat="1" applyFont="1" applyFill="1" applyBorder="1" applyAlignment="1">
      <alignment horizontal="right"/>
    </xf>
    <xf numFmtId="0" fontId="9" fillId="3" borderId="16" xfId="12" applyFont="1" applyFill="1" applyBorder="1" applyAlignment="1">
      <alignment wrapText="1"/>
    </xf>
    <xf numFmtId="0" fontId="6" fillId="3" borderId="10" xfId="12" applyFont="1" applyFill="1" applyBorder="1" applyAlignment="1"/>
    <xf numFmtId="0" fontId="9" fillId="3" borderId="1" xfId="12" applyFont="1" applyFill="1" applyBorder="1" applyAlignment="1">
      <alignment wrapText="1"/>
    </xf>
    <xf numFmtId="0" fontId="23" fillId="3" borderId="3" xfId="14" applyFont="1" applyFill="1" applyBorder="1" applyAlignment="1"/>
    <xf numFmtId="0" fontId="3" fillId="3" borderId="3" xfId="11" applyFill="1" applyBorder="1"/>
    <xf numFmtId="3" fontId="9" fillId="3" borderId="16" xfId="12" applyNumberFormat="1" applyFont="1" applyFill="1" applyBorder="1" applyAlignment="1"/>
    <xf numFmtId="3" fontId="6" fillId="3" borderId="3" xfId="12" applyNumberFormat="1" applyFont="1" applyFill="1" applyBorder="1" applyAlignment="1"/>
    <xf numFmtId="3" fontId="6" fillId="3" borderId="0" xfId="12" applyNumberFormat="1" applyFont="1" applyFill="1" applyAlignment="1"/>
    <xf numFmtId="0" fontId="6" fillId="3" borderId="0" xfId="12" applyFont="1" applyFill="1" applyAlignment="1">
      <alignment wrapText="1"/>
    </xf>
    <xf numFmtId="0" fontId="45" fillId="3" borderId="3" xfId="15" applyFont="1" applyFill="1" applyBorder="1" applyAlignment="1"/>
    <xf numFmtId="0" fontId="16" fillId="3" borderId="3" xfId="12" applyFont="1" applyFill="1" applyBorder="1" applyAlignment="1">
      <alignment wrapText="1"/>
    </xf>
    <xf numFmtId="0" fontId="23" fillId="3" borderId="0" xfId="16" applyFill="1"/>
    <xf numFmtId="0" fontId="45" fillId="3" borderId="0" xfId="15" applyFont="1" applyFill="1" applyAlignment="1"/>
    <xf numFmtId="0" fontId="46" fillId="3" borderId="0" xfId="16" applyFont="1" applyFill="1"/>
    <xf numFmtId="0" fontId="47" fillId="3" borderId="0" xfId="12" applyFont="1" applyFill="1" applyAlignment="1"/>
    <xf numFmtId="3" fontId="6" fillId="3" borderId="3" xfId="13" applyNumberFormat="1" applyFont="1" applyFill="1" applyBorder="1" applyAlignment="1">
      <alignment horizontal="right"/>
    </xf>
    <xf numFmtId="0" fontId="16" fillId="3" borderId="3" xfId="12" applyFont="1" applyFill="1" applyBorder="1" applyAlignment="1">
      <alignment vertical="top" wrapText="1"/>
    </xf>
    <xf numFmtId="0" fontId="3" fillId="0" borderId="0" xfId="27"/>
    <xf numFmtId="0" fontId="15" fillId="0" borderId="0" xfId="27" applyFont="1" applyAlignment="1">
      <alignment vertical="center"/>
    </xf>
    <xf numFmtId="0" fontId="13" fillId="0" borderId="0" xfId="27" applyFont="1" applyAlignment="1">
      <alignment vertical="center"/>
    </xf>
    <xf numFmtId="0" fontId="48" fillId="0" borderId="0" xfId="27" applyFont="1"/>
    <xf numFmtId="0" fontId="46" fillId="0" borderId="0" xfId="27" applyFont="1"/>
    <xf numFmtId="0" fontId="18" fillId="0" borderId="0" xfId="27" applyFont="1"/>
    <xf numFmtId="0" fontId="6" fillId="0" borderId="0" xfId="33" applyFont="1"/>
    <xf numFmtId="0" fontId="45" fillId="3" borderId="0" xfId="5" applyFont="1" applyFill="1" applyAlignment="1"/>
    <xf numFmtId="0" fontId="45" fillId="3" borderId="0" xfId="5" applyFont="1" applyFill="1" applyAlignment="1" applyProtection="1">
      <protection locked="0"/>
    </xf>
    <xf numFmtId="170" fontId="45" fillId="3" borderId="0" xfId="5" applyNumberFormat="1" applyFont="1" applyFill="1" applyAlignment="1" applyProtection="1">
      <protection locked="0"/>
    </xf>
    <xf numFmtId="0" fontId="13" fillId="3" borderId="0" xfId="5" applyFont="1" applyFill="1" applyAlignment="1"/>
    <xf numFmtId="0" fontId="29" fillId="3" borderId="0" xfId="5" applyFont="1" applyFill="1" applyAlignment="1"/>
    <xf numFmtId="0" fontId="6" fillId="3" borderId="0" xfId="5" applyFont="1" applyFill="1" applyAlignment="1">
      <alignment vertical="center"/>
    </xf>
    <xf numFmtId="0" fontId="6" fillId="3" borderId="10" xfId="5" applyFont="1" applyFill="1" applyBorder="1" applyAlignment="1"/>
    <xf numFmtId="0" fontId="3" fillId="0" borderId="0" xfId="42"/>
    <xf numFmtId="0" fontId="5" fillId="0" borderId="0" xfId="42" applyFont="1" applyFill="1" applyBorder="1"/>
    <xf numFmtId="0" fontId="3" fillId="0" borderId="0" xfId="42" applyAlignment="1">
      <alignment horizontal="center"/>
    </xf>
    <xf numFmtId="0" fontId="53" fillId="3" borderId="0" xfId="61" applyFont="1" applyFill="1"/>
    <xf numFmtId="0" fontId="5" fillId="0" borderId="0" xfId="42" applyFont="1"/>
    <xf numFmtId="0" fontId="5" fillId="0" borderId="0" xfId="42" applyFont="1" applyAlignment="1">
      <alignment horizontal="center" vertical="top" wrapText="1"/>
    </xf>
    <xf numFmtId="0" fontId="5" fillId="0" borderId="0" xfId="42" applyFont="1" applyAlignment="1">
      <alignment horizontal="left" vertical="top"/>
    </xf>
    <xf numFmtId="0" fontId="5" fillId="0" borderId="0" xfId="42" applyFont="1" applyBorder="1"/>
    <xf numFmtId="0" fontId="5" fillId="0" borderId="0" xfId="42" applyFont="1" applyFill="1" applyBorder="1" applyAlignment="1">
      <alignment horizontal="center"/>
    </xf>
    <xf numFmtId="0" fontId="30" fillId="0" borderId="0" xfId="42" applyFont="1" applyBorder="1"/>
    <xf numFmtId="0" fontId="73" fillId="0" borderId="0" xfId="42" applyFont="1" applyBorder="1"/>
    <xf numFmtId="0" fontId="30" fillId="0" borderId="0" xfId="42" applyFont="1" applyFill="1" applyBorder="1"/>
    <xf numFmtId="0" fontId="15" fillId="0" borderId="0" xfId="42" applyFont="1"/>
    <xf numFmtId="0" fontId="6" fillId="5" borderId="3" xfId="13" applyFont="1" applyFill="1" applyBorder="1" applyAlignment="1">
      <alignment horizontal="right"/>
    </xf>
    <xf numFmtId="3" fontId="6" fillId="5" borderId="3" xfId="13" applyNumberFormat="1" applyFont="1" applyFill="1" applyBorder="1" applyAlignment="1">
      <alignment horizontal="right"/>
    </xf>
    <xf numFmtId="0" fontId="6" fillId="5" borderId="0" xfId="13" applyFont="1" applyFill="1" applyAlignment="1">
      <alignment horizontal="right"/>
    </xf>
    <xf numFmtId="3" fontId="9" fillId="5" borderId="16" xfId="12" applyNumberFormat="1" applyFont="1" applyFill="1" applyBorder="1" applyAlignment="1">
      <alignment horizontal="right"/>
    </xf>
    <xf numFmtId="3" fontId="9" fillId="5" borderId="16" xfId="12" applyNumberFormat="1" applyFont="1" applyFill="1" applyBorder="1" applyAlignment="1"/>
    <xf numFmtId="3" fontId="6" fillId="5" borderId="3" xfId="12" applyNumberFormat="1" applyFont="1" applyFill="1" applyBorder="1" applyAlignment="1"/>
    <xf numFmtId="3" fontId="6" fillId="5" borderId="0" xfId="12" applyNumberFormat="1" applyFont="1" applyFill="1" applyAlignment="1"/>
    <xf numFmtId="0" fontId="6" fillId="0" borderId="0" xfId="67" applyFont="1"/>
    <xf numFmtId="0" fontId="18" fillId="2" borderId="0" xfId="67" applyFont="1" applyFill="1" applyAlignment="1">
      <alignment horizontal="left"/>
    </xf>
    <xf numFmtId="0" fontId="33" fillId="0" borderId="4" xfId="67" applyFont="1" applyBorder="1"/>
    <xf numFmtId="0" fontId="15" fillId="0" borderId="0" xfId="67" applyFont="1"/>
    <xf numFmtId="0" fontId="21" fillId="0" borderId="0" xfId="0" applyFont="1"/>
    <xf numFmtId="0" fontId="21" fillId="3" borderId="0" xfId="0" applyFont="1" applyFill="1"/>
    <xf numFmtId="0" fontId="9" fillId="3" borderId="17" xfId="0" applyFont="1" applyFill="1" applyBorder="1" applyAlignment="1">
      <alignment horizontal="right" vertical="center" wrapText="1" readingOrder="1"/>
    </xf>
    <xf numFmtId="0" fontId="19" fillId="3" borderId="17" xfId="0" applyFont="1" applyFill="1" applyBorder="1" applyAlignment="1" applyProtection="1">
      <alignment horizontal="right" vertical="center" wrapText="1" readingOrder="1"/>
      <protection locked="0"/>
    </xf>
    <xf numFmtId="0" fontId="24" fillId="3" borderId="0" xfId="0" applyFont="1" applyFill="1" applyAlignment="1">
      <alignment vertical="center"/>
    </xf>
    <xf numFmtId="0" fontId="24" fillId="3" borderId="0" xfId="0" applyFont="1" applyFill="1"/>
    <xf numFmtId="0" fontId="19" fillId="3" borderId="17" xfId="0" applyFont="1" applyFill="1" applyBorder="1" applyAlignment="1">
      <alignment horizontal="right" vertical="center" wrapText="1" readingOrder="1"/>
    </xf>
    <xf numFmtId="0" fontId="19" fillId="3" borderId="17" xfId="0" applyFont="1" applyFill="1" applyBorder="1" applyAlignment="1">
      <alignment horizontal="right" vertical="center" wrapText="1"/>
    </xf>
    <xf numFmtId="0" fontId="19" fillId="3" borderId="17" xfId="0" applyFont="1" applyFill="1" applyBorder="1" applyAlignment="1" applyProtection="1">
      <alignment horizontal="right" vertical="center" wrapText="1"/>
      <protection locked="0"/>
    </xf>
    <xf numFmtId="0" fontId="15" fillId="3" borderId="0" xfId="0" applyFont="1" applyFill="1" applyAlignment="1">
      <alignment vertical="center"/>
    </xf>
    <xf numFmtId="0" fontId="56" fillId="3" borderId="0" xfId="0" applyFont="1" applyFill="1" applyAlignment="1">
      <alignment vertical="center"/>
    </xf>
    <xf numFmtId="0" fontId="56" fillId="3" borderId="0" xfId="0" applyFont="1" applyFill="1" applyAlignment="1" applyProtection="1">
      <alignment vertical="center"/>
      <protection locked="0"/>
    </xf>
    <xf numFmtId="0" fontId="21" fillId="3" borderId="0" xfId="0" applyFont="1" applyFill="1" applyAlignment="1">
      <alignment vertical="center"/>
    </xf>
    <xf numFmtId="3" fontId="18" fillId="5" borderId="21" xfId="0" applyNumberFormat="1" applyFont="1" applyFill="1" applyBorder="1" applyAlignment="1">
      <alignment vertical="center"/>
    </xf>
    <xf numFmtId="0" fontId="9" fillId="3" borderId="0" xfId="5" applyFont="1" applyFill="1">
      <alignment vertical="top"/>
    </xf>
    <xf numFmtId="3" fontId="6" fillId="3" borderId="0" xfId="0" applyNumberFormat="1" applyFont="1" applyFill="1" applyAlignment="1">
      <alignment vertical="center" wrapText="1"/>
    </xf>
    <xf numFmtId="0" fontId="21" fillId="3" borderId="0" xfId="0" applyFont="1" applyFill="1" applyAlignment="1">
      <alignment horizontal="right"/>
    </xf>
    <xf numFmtId="0" fontId="18" fillId="3" borderId="0" xfId="0" applyFont="1" applyFill="1"/>
    <xf numFmtId="166" fontId="6" fillId="3" borderId="10" xfId="5" applyNumberFormat="1" applyFont="1" applyFill="1" applyBorder="1" applyAlignment="1">
      <alignment horizontal="right" vertical="center"/>
    </xf>
    <xf numFmtId="3" fontId="6" fillId="3" borderId="10" xfId="5" applyNumberFormat="1" applyFont="1" applyFill="1" applyBorder="1" applyAlignment="1" applyProtection="1">
      <alignment horizontal="center" vertical="center"/>
      <protection locked="0"/>
    </xf>
    <xf numFmtId="0" fontId="6" fillId="3" borderId="10" xfId="5" applyFont="1" applyFill="1" applyBorder="1" applyAlignment="1">
      <alignment horizontal="left" vertical="center"/>
    </xf>
    <xf numFmtId="0" fontId="6" fillId="3" borderId="0" xfId="5" applyFont="1" applyFill="1" applyAlignment="1">
      <alignment horizontal="left" vertical="center"/>
    </xf>
    <xf numFmtId="0" fontId="9" fillId="3" borderId="0" xfId="5" applyFont="1" applyFill="1" applyAlignment="1">
      <alignment horizontal="left" vertical="center"/>
    </xf>
    <xf numFmtId="0" fontId="9" fillId="3" borderId="3" xfId="5" applyFont="1" applyFill="1" applyBorder="1" applyAlignment="1">
      <alignment horizontal="left" vertical="center"/>
    </xf>
    <xf numFmtId="166" fontId="21" fillId="0" borderId="0" xfId="0" applyNumberFormat="1" applyFont="1"/>
    <xf numFmtId="166" fontId="21" fillId="3" borderId="0" xfId="0" applyNumberFormat="1" applyFont="1" applyFill="1"/>
    <xf numFmtId="0" fontId="24" fillId="3" borderId="0" xfId="0" applyFont="1" applyFill="1" applyAlignment="1">
      <alignment horizontal="left"/>
    </xf>
    <xf numFmtId="166" fontId="0" fillId="0" borderId="0" xfId="0" applyNumberFormat="1"/>
    <xf numFmtId="166" fontId="9" fillId="3" borderId="3" xfId="5" applyNumberFormat="1" applyFont="1" applyFill="1" applyBorder="1" applyAlignment="1">
      <alignment horizontal="right" wrapText="1"/>
    </xf>
    <xf numFmtId="0" fontId="21" fillId="3" borderId="0" xfId="0" applyFont="1" applyFill="1" applyAlignment="1">
      <alignment readingOrder="1"/>
    </xf>
    <xf numFmtId="0" fontId="19" fillId="3" borderId="19" xfId="0" applyFont="1" applyFill="1" applyBorder="1" applyAlignment="1">
      <alignment horizontal="left" vertical="center" readingOrder="1"/>
    </xf>
    <xf numFmtId="0" fontId="21" fillId="3" borderId="0" xfId="0" applyFont="1" applyFill="1" applyAlignment="1">
      <alignment horizontal="right" vertical="center"/>
    </xf>
    <xf numFmtId="0" fontId="21" fillId="3" borderId="0" xfId="0" applyFont="1" applyFill="1" applyAlignment="1">
      <alignment horizontal="left" indent="1"/>
    </xf>
    <xf numFmtId="0" fontId="19" fillId="3" borderId="3" xfId="5" applyFont="1" applyFill="1" applyBorder="1" applyAlignment="1">
      <alignment horizontal="center"/>
    </xf>
    <xf numFmtId="0" fontId="9" fillId="3" borderId="3" xfId="5" applyFont="1" applyFill="1" applyBorder="1" applyAlignment="1">
      <alignment horizontal="left" vertical="center" wrapText="1"/>
    </xf>
    <xf numFmtId="0" fontId="30" fillId="3" borderId="18" xfId="61" applyFont="1" applyFill="1" applyBorder="1" applyAlignment="1">
      <alignment horizontal="center"/>
    </xf>
    <xf numFmtId="3" fontId="0" fillId="0" borderId="0" xfId="0" applyNumberFormat="1"/>
    <xf numFmtId="0" fontId="4" fillId="0" borderId="0" xfId="0" applyFont="1"/>
    <xf numFmtId="0" fontId="18" fillId="2" borderId="0" xfId="27" applyFont="1" applyFill="1" applyAlignment="1">
      <alignment horizontal="left" vertical="center" wrapText="1" indent="1"/>
    </xf>
    <xf numFmtId="166" fontId="18" fillId="2" borderId="2" xfId="27" applyNumberFormat="1" applyFont="1" applyFill="1" applyBorder="1" applyAlignment="1">
      <alignment horizontal="center" vertical="center"/>
    </xf>
    <xf numFmtId="0" fontId="6" fillId="0" borderId="4" xfId="27" applyFont="1" applyBorder="1" applyAlignment="1">
      <alignment horizontal="left" vertical="center" wrapText="1" indent="1" readingOrder="1"/>
    </xf>
    <xf numFmtId="0" fontId="52" fillId="0" borderId="0" xfId="27" applyFont="1"/>
    <xf numFmtId="0" fontId="52" fillId="0" borderId="0" xfId="27" applyFont="1" applyAlignment="1">
      <alignment vertical="center"/>
    </xf>
    <xf numFmtId="0" fontId="21" fillId="0" borderId="0" xfId="27" applyFont="1" applyAlignment="1">
      <alignment vertical="center"/>
    </xf>
    <xf numFmtId="0" fontId="18" fillId="0" borderId="0" xfId="27" applyFont="1" applyAlignment="1">
      <alignment vertical="center"/>
    </xf>
    <xf numFmtId="3" fontId="21" fillId="0" borderId="0" xfId="27" applyNumberFormat="1" applyFont="1"/>
    <xf numFmtId="0" fontId="21" fillId="0" borderId="0" xfId="27" applyFont="1"/>
    <xf numFmtId="0" fontId="71" fillId="0" borderId="0" xfId="27" applyFont="1" applyAlignment="1">
      <alignment horizontal="right"/>
    </xf>
    <xf numFmtId="0" fontId="67" fillId="0" borderId="0" xfId="27" applyFont="1"/>
    <xf numFmtId="0" fontId="41" fillId="0" borderId="0" xfId="27" applyFont="1" applyAlignment="1">
      <alignment horizontal="left" vertical="center" readingOrder="1"/>
    </xf>
    <xf numFmtId="0" fontId="54" fillId="0" borderId="0" xfId="27" applyFont="1" applyAlignment="1">
      <alignment vertical="center"/>
    </xf>
    <xf numFmtId="0" fontId="18" fillId="0" borderId="3" xfId="0" applyFont="1" applyBorder="1" applyAlignment="1">
      <alignment horizontal="center"/>
    </xf>
    <xf numFmtId="0" fontId="3" fillId="0" borderId="0" xfId="43"/>
    <xf numFmtId="0" fontId="50" fillId="0" borderId="0" xfId="43" applyFont="1"/>
    <xf numFmtId="0" fontId="17" fillId="0" borderId="0" xfId="1" applyFont="1" applyAlignment="1">
      <alignment horizontal="left" vertical="center" wrapText="1"/>
    </xf>
    <xf numFmtId="0" fontId="6" fillId="3" borderId="23" xfId="12" applyFont="1" applyFill="1" applyBorder="1" applyAlignment="1">
      <alignment horizontal="left"/>
    </xf>
    <xf numFmtId="0" fontId="35" fillId="3" borderId="23" xfId="12" applyFont="1" applyFill="1" applyBorder="1" applyAlignment="1"/>
    <xf numFmtId="3" fontId="6" fillId="3" borderId="23" xfId="12" applyNumberFormat="1" applyFont="1" applyFill="1" applyBorder="1" applyAlignment="1"/>
    <xf numFmtId="0" fontId="9" fillId="3" borderId="23" xfId="12" applyFont="1" applyFill="1" applyBorder="1" applyAlignment="1"/>
    <xf numFmtId="0" fontId="29" fillId="3" borderId="23" xfId="5" applyFont="1" applyFill="1" applyBorder="1" applyAlignment="1">
      <alignment horizontal="left" vertical="top"/>
    </xf>
    <xf numFmtId="0" fontId="0" fillId="0" borderId="23" xfId="0" applyBorder="1"/>
    <xf numFmtId="0" fontId="21" fillId="3" borderId="23" xfId="0" applyFont="1" applyFill="1" applyBorder="1"/>
    <xf numFmtId="0" fontId="37" fillId="0" borderId="0" xfId="67" applyFont="1"/>
    <xf numFmtId="0" fontId="18" fillId="3" borderId="0" xfId="67" applyFont="1" applyFill="1" applyAlignment="1">
      <alignment horizontal="left"/>
    </xf>
    <xf numFmtId="3" fontId="18" fillId="3" borderId="0" xfId="67" applyNumberFormat="1" applyFont="1" applyFill="1" applyAlignment="1">
      <alignment horizontal="right" vertical="center" indent="1"/>
    </xf>
    <xf numFmtId="1" fontId="18" fillId="3" borderId="0" xfId="67" applyNumberFormat="1" applyFont="1" applyFill="1" applyAlignment="1">
      <alignment horizontal="right" vertical="center" indent="1"/>
    </xf>
    <xf numFmtId="1" fontId="9" fillId="3" borderId="0" xfId="67" applyNumberFormat="1" applyFont="1" applyFill="1" applyAlignment="1">
      <alignment horizontal="right" vertical="center" indent="1"/>
    </xf>
    <xf numFmtId="0" fontId="18" fillId="3" borderId="0" xfId="67" applyFont="1" applyFill="1" applyAlignment="1">
      <alignment horizontal="right" vertical="center" indent="1"/>
    </xf>
    <xf numFmtId="0" fontId="9" fillId="3" borderId="0" xfId="67" applyFont="1" applyFill="1" applyAlignment="1">
      <alignment horizontal="right" vertical="center" indent="1"/>
    </xf>
    <xf numFmtId="0" fontId="12" fillId="3" borderId="0" xfId="30" applyFont="1" applyFill="1" applyAlignment="1">
      <alignment vertical="center"/>
    </xf>
    <xf numFmtId="3" fontId="18" fillId="2" borderId="0" xfId="0" applyNumberFormat="1" applyFont="1" applyFill="1" applyAlignment="1">
      <alignment vertical="top" wrapText="1"/>
    </xf>
    <xf numFmtId="0" fontId="9" fillId="3" borderId="0" xfId="5" applyFont="1" applyFill="1" applyAlignment="1"/>
    <xf numFmtId="0" fontId="6" fillId="3" borderId="0" xfId="67" applyFont="1" applyFill="1"/>
    <xf numFmtId="1" fontId="6" fillId="3" borderId="0" xfId="67" applyNumberFormat="1" applyFont="1" applyFill="1" applyAlignment="1">
      <alignment horizontal="right" vertical="center" indent="1"/>
    </xf>
    <xf numFmtId="167" fontId="18" fillId="2" borderId="0" xfId="52" applyNumberFormat="1" applyFont="1" applyFill="1" applyAlignment="1">
      <alignment horizontal="center" vertical="center"/>
    </xf>
    <xf numFmtId="167" fontId="48" fillId="0" borderId="0" xfId="27" applyNumberFormat="1" applyFont="1" applyAlignment="1">
      <alignment horizontal="center" vertical="center"/>
    </xf>
    <xf numFmtId="0" fontId="12" fillId="0" borderId="0" xfId="72"/>
    <xf numFmtId="0" fontId="24" fillId="3" borderId="10" xfId="12" applyFont="1" applyFill="1" applyBorder="1" applyAlignment="1">
      <alignment vertical="center"/>
    </xf>
    <xf numFmtId="3" fontId="18" fillId="2" borderId="10" xfId="12" applyNumberFormat="1" applyFont="1" applyFill="1" applyBorder="1" applyAlignment="1">
      <alignment horizontal="right" vertical="center"/>
    </xf>
    <xf numFmtId="0" fontId="18" fillId="3" borderId="10" xfId="12" applyFont="1" applyFill="1" applyBorder="1" applyAlignment="1">
      <alignment horizontal="left" vertical="center"/>
    </xf>
    <xf numFmtId="0" fontId="18" fillId="3" borderId="10" xfId="12" quotePrefix="1" applyFont="1" applyFill="1" applyBorder="1" applyAlignment="1">
      <alignment horizontal="right" vertical="center"/>
    </xf>
    <xf numFmtId="0" fontId="3" fillId="0" borderId="0" xfId="42" applyAlignment="1">
      <alignment horizontal="right"/>
    </xf>
    <xf numFmtId="0" fontId="66" fillId="0" borderId="0" xfId="42" applyFont="1" applyAlignment="1">
      <alignment horizontal="left" vertical="center" readingOrder="1"/>
    </xf>
    <xf numFmtId="9" fontId="52" fillId="0" borderId="0" xfId="3" applyFont="1"/>
    <xf numFmtId="3" fontId="52" fillId="0" borderId="0" xfId="42" applyNumberFormat="1" applyFont="1"/>
    <xf numFmtId="0" fontId="52" fillId="0" borderId="0" xfId="42" applyFont="1"/>
    <xf numFmtId="15" fontId="18" fillId="0" borderId="0" xfId="42" applyNumberFormat="1" applyFont="1" applyAlignment="1">
      <alignment horizontal="left" vertical="center" readingOrder="1"/>
    </xf>
    <xf numFmtId="0" fontId="52" fillId="0" borderId="0" xfId="42" applyFont="1" applyAlignment="1">
      <alignment vertical="center"/>
    </xf>
    <xf numFmtId="0" fontId="15" fillId="0" borderId="0" xfId="42" applyFont="1" applyAlignment="1">
      <alignment vertical="center"/>
    </xf>
    <xf numFmtId="0" fontId="13" fillId="0" borderId="0" xfId="42" applyFont="1" applyAlignment="1">
      <alignment vertical="center"/>
    </xf>
    <xf numFmtId="0" fontId="18" fillId="3" borderId="0" xfId="61" applyFont="1" applyFill="1"/>
    <xf numFmtId="167" fontId="6" fillId="3" borderId="0" xfId="61" applyNumberFormat="1" applyFont="1" applyFill="1" applyAlignment="1">
      <alignment horizontal="center"/>
    </xf>
    <xf numFmtId="0" fontId="41" fillId="3" borderId="0" xfId="61" applyFont="1" applyFill="1" applyAlignment="1">
      <alignment horizontal="right" indent="1"/>
    </xf>
    <xf numFmtId="0" fontId="41" fillId="3" borderId="0" xfId="61" quotePrefix="1" applyFont="1" applyFill="1" applyAlignment="1">
      <alignment horizontal="right" indent="1"/>
    </xf>
    <xf numFmtId="167" fontId="6" fillId="3" borderId="3" xfId="61" applyNumberFormat="1" applyFont="1" applyFill="1" applyBorder="1" applyAlignment="1">
      <alignment horizontal="center"/>
    </xf>
    <xf numFmtId="167" fontId="6" fillId="3" borderId="0" xfId="61" quotePrefix="1" applyNumberFormat="1" applyFont="1" applyFill="1" applyAlignment="1">
      <alignment horizontal="center"/>
    </xf>
    <xf numFmtId="0" fontId="18" fillId="3" borderId="3" xfId="61" applyFont="1" applyFill="1" applyBorder="1" applyAlignment="1">
      <alignment horizontal="center"/>
    </xf>
    <xf numFmtId="0" fontId="50" fillId="3" borderId="3" xfId="61" applyFont="1" applyFill="1" applyBorder="1" applyAlignment="1">
      <alignment horizontal="right" indent="1"/>
    </xf>
    <xf numFmtId="0" fontId="18" fillId="0" borderId="0" xfId="42" applyFont="1" applyAlignment="1">
      <alignment horizontal="left" vertical="center" readingOrder="1"/>
    </xf>
    <xf numFmtId="0" fontId="2" fillId="0" borderId="0" xfId="1" applyFont="1" applyAlignment="1">
      <alignment horizontal="center" vertical="center"/>
    </xf>
    <xf numFmtId="3" fontId="18" fillId="5" borderId="3" xfId="0" applyNumberFormat="1" applyFont="1" applyFill="1" applyBorder="1" applyAlignment="1">
      <alignment horizontal="right" vertical="center"/>
    </xf>
    <xf numFmtId="166" fontId="24" fillId="3" borderId="0" xfId="0" applyNumberFormat="1" applyFont="1" applyFill="1" applyAlignment="1">
      <alignment vertical="top"/>
    </xf>
    <xf numFmtId="0" fontId="24" fillId="3" borderId="0" xfId="0" applyFont="1" applyFill="1" applyAlignment="1">
      <alignment vertical="top"/>
    </xf>
    <xf numFmtId="0" fontId="33" fillId="3" borderId="3" xfId="14" applyFont="1" applyFill="1" applyBorder="1" applyAlignment="1">
      <alignment horizontal="left"/>
    </xf>
    <xf numFmtId="0" fontId="18" fillId="2" borderId="10" xfId="12" applyFont="1" applyFill="1" applyBorder="1" applyAlignment="1">
      <alignment horizontal="left" vertical="center"/>
    </xf>
    <xf numFmtId="0" fontId="18" fillId="2" borderId="0" xfId="4" applyFont="1" applyFill="1" applyAlignment="1">
      <alignment vertical="center"/>
    </xf>
    <xf numFmtId="0" fontId="2" fillId="0" borderId="0" xfId="42" applyFont="1"/>
    <xf numFmtId="0" fontId="4" fillId="3" borderId="0" xfId="0" applyFont="1" applyFill="1"/>
    <xf numFmtId="0" fontId="19" fillId="3" borderId="0" xfId="1" applyFont="1" applyFill="1"/>
    <xf numFmtId="0" fontId="2" fillId="0" borderId="0" xfId="1" applyFont="1"/>
    <xf numFmtId="0" fontId="2" fillId="0" borderId="0" xfId="1" applyFont="1" applyFill="1"/>
    <xf numFmtId="0" fontId="2" fillId="0" borderId="0" xfId="1" applyFont="1" applyBorder="1"/>
    <xf numFmtId="1" fontId="8" fillId="0" borderId="0" xfId="1" applyNumberFormat="1" applyFont="1" applyFill="1" applyBorder="1" applyAlignment="1">
      <alignment horizontal="right" vertical="center" indent="1"/>
    </xf>
    <xf numFmtId="0" fontId="18" fillId="0" borderId="0" xfId="1" applyFont="1" applyBorder="1" applyAlignment="1">
      <alignment horizontal="center"/>
    </xf>
    <xf numFmtId="0" fontId="50" fillId="0" borderId="0" xfId="1" applyFont="1" applyFill="1" applyBorder="1"/>
    <xf numFmtId="1" fontId="7" fillId="0" borderId="0" xfId="1" applyNumberFormat="1" applyFont="1" applyFill="1" applyBorder="1" applyAlignment="1">
      <alignment horizontal="right" vertical="center" indent="1"/>
    </xf>
    <xf numFmtId="1" fontId="37" fillId="0" borderId="0" xfId="1" applyNumberFormat="1" applyFont="1" applyFill="1" applyBorder="1" applyAlignment="1">
      <alignment horizontal="right" vertical="center" indent="1"/>
    </xf>
    <xf numFmtId="0" fontId="15" fillId="0" borderId="0" xfId="1" applyFont="1" applyFill="1" applyBorder="1"/>
    <xf numFmtId="1" fontId="18" fillId="0" borderId="0" xfId="1" applyNumberFormat="1" applyFont="1" applyFill="1" applyBorder="1" applyAlignment="1">
      <alignment horizontal="right" vertical="center" indent="1"/>
    </xf>
    <xf numFmtId="0" fontId="50" fillId="0" borderId="0" xfId="1" applyFont="1"/>
    <xf numFmtId="9" fontId="2" fillId="0" borderId="0" xfId="1" applyNumberFormat="1" applyFont="1" applyFill="1" applyBorder="1" applyAlignment="1">
      <alignment horizontal="right" vertical="center" indent="1"/>
    </xf>
    <xf numFmtId="0" fontId="45" fillId="3" borderId="0" xfId="8" applyFont="1" applyFill="1" applyBorder="1" applyAlignment="1" applyProtection="1">
      <alignment horizontal="right" wrapText="1"/>
      <protection hidden="1"/>
    </xf>
    <xf numFmtId="167" fontId="18" fillId="0" borderId="0" xfId="1" applyNumberFormat="1" applyFont="1" applyFill="1" applyBorder="1" applyAlignment="1">
      <alignment horizontal="right" vertical="center" indent="1"/>
    </xf>
    <xf numFmtId="1" fontId="2" fillId="0" borderId="0" xfId="1" applyNumberFormat="1" applyFont="1" applyFill="1" applyBorder="1" applyAlignment="1">
      <alignment horizontal="right" vertical="center" indent="1"/>
    </xf>
    <xf numFmtId="9" fontId="2" fillId="0" borderId="0" xfId="1" applyNumberFormat="1" applyFont="1" applyAlignment="1">
      <alignment horizontal="right" indent="1"/>
    </xf>
    <xf numFmtId="0" fontId="2" fillId="0" borderId="0" xfId="1" applyFont="1" applyAlignment="1">
      <alignment horizontal="right" indent="1"/>
    </xf>
    <xf numFmtId="167" fontId="2" fillId="0" borderId="0" xfId="1" applyNumberFormat="1" applyFont="1" applyFill="1" applyBorder="1" applyAlignment="1">
      <alignment horizontal="right" vertical="center" indent="1"/>
    </xf>
    <xf numFmtId="9" fontId="8" fillId="0" borderId="0" xfId="1" applyNumberFormat="1" applyFont="1" applyBorder="1" applyAlignment="1">
      <alignment horizontal="right" vertical="center" indent="1"/>
    </xf>
    <xf numFmtId="0" fontId="8" fillId="0" borderId="0" xfId="1" applyFont="1" applyAlignment="1">
      <alignment horizontal="right" vertical="center" indent="1"/>
    </xf>
    <xf numFmtId="0" fontId="8" fillId="0" borderId="0" xfId="1" applyFont="1" applyBorder="1" applyAlignment="1">
      <alignment horizontal="right" vertical="center" indent="1"/>
    </xf>
    <xf numFmtId="0" fontId="2" fillId="0" borderId="0" xfId="1" applyFont="1" applyBorder="1" applyAlignment="1">
      <alignment horizontal="right" indent="1"/>
    </xf>
    <xf numFmtId="9" fontId="18" fillId="0" borderId="0" xfId="1" applyNumberFormat="1" applyFont="1" applyBorder="1" applyAlignment="1">
      <alignment horizontal="center" vertical="center"/>
    </xf>
    <xf numFmtId="1" fontId="18" fillId="0" borderId="0" xfId="1" applyNumberFormat="1" applyFont="1" applyBorder="1" applyAlignment="1">
      <alignment horizontal="right" vertical="center" indent="1"/>
    </xf>
    <xf numFmtId="0" fontId="18" fillId="0" borderId="0" xfId="1" applyFont="1" applyBorder="1" applyAlignment="1">
      <alignment horizontal="center" vertical="center"/>
    </xf>
    <xf numFmtId="9" fontId="18" fillId="0" borderId="0" xfId="1" applyNumberFormat="1" applyFont="1" applyFill="1" applyBorder="1" applyAlignment="1">
      <alignment horizontal="right" vertical="center" indent="1"/>
    </xf>
    <xf numFmtId="0" fontId="2" fillId="0" borderId="0" xfId="1" applyFont="1" applyFill="1" applyBorder="1" applyAlignment="1">
      <alignment horizontal="right" vertical="center" indent="1"/>
    </xf>
    <xf numFmtId="0" fontId="2" fillId="0" borderId="0" xfId="1" applyFont="1" applyFill="1" applyBorder="1" applyAlignment="1">
      <alignment horizontal="left" vertical="center" indent="1"/>
    </xf>
    <xf numFmtId="0" fontId="18" fillId="0" borderId="0" xfId="1" applyFont="1" applyFill="1" applyBorder="1" applyAlignment="1">
      <alignment horizontal="center" vertical="center"/>
    </xf>
    <xf numFmtId="0" fontId="18" fillId="0" borderId="0" xfId="1" applyFont="1" applyFill="1" applyBorder="1"/>
    <xf numFmtId="0" fontId="18" fillId="0" borderId="0" xfId="1" applyFont="1" applyFill="1" applyBorder="1" applyAlignment="1">
      <alignment horizontal="center"/>
    </xf>
    <xf numFmtId="0" fontId="18" fillId="0" borderId="0" xfId="1" applyFont="1" applyFill="1" applyBorder="1" applyAlignment="1">
      <alignment horizontal="right" vertical="center" indent="1"/>
    </xf>
    <xf numFmtId="0" fontId="49" fillId="0" borderId="0" xfId="1" applyFont="1" applyFill="1" applyBorder="1" applyAlignment="1">
      <alignment horizontal="left" vertical="center" indent="1"/>
    </xf>
    <xf numFmtId="9" fontId="18" fillId="0" borderId="0" xfId="1" applyNumberFormat="1" applyFont="1" applyFill="1" applyBorder="1" applyAlignment="1">
      <alignment horizontal="center" vertical="center"/>
    </xf>
    <xf numFmtId="0" fontId="18" fillId="0" borderId="0" xfId="1" applyFont="1" applyFill="1" applyBorder="1" applyAlignment="1">
      <alignment horizontal="left" indent="1"/>
    </xf>
    <xf numFmtId="0" fontId="37" fillId="0" borderId="0" xfId="1" applyFont="1" applyFill="1" applyBorder="1" applyAlignment="1">
      <alignment horizontal="right" vertical="center" indent="1"/>
    </xf>
    <xf numFmtId="0" fontId="7" fillId="0" borderId="0" xfId="1" applyFont="1" applyFill="1" applyBorder="1" applyAlignment="1">
      <alignment horizontal="left" vertical="center" indent="1"/>
    </xf>
    <xf numFmtId="0" fontId="8" fillId="0" borderId="0" xfId="1" applyFont="1" applyFill="1" applyBorder="1" applyAlignment="1">
      <alignment horizontal="left" vertical="center" indent="1"/>
    </xf>
    <xf numFmtId="0" fontId="2" fillId="0" borderId="0" xfId="1" applyFont="1" applyFill="1" applyBorder="1"/>
    <xf numFmtId="0" fontId="3" fillId="0" borderId="0" xfId="1" applyFill="1" applyBorder="1"/>
    <xf numFmtId="1" fontId="39" fillId="0" borderId="0" xfId="1" applyNumberFormat="1" applyFont="1" applyFill="1" applyBorder="1" applyAlignment="1">
      <alignment horizontal="right" vertical="center" indent="1"/>
    </xf>
    <xf numFmtId="0" fontId="39" fillId="0" borderId="0" xfId="1" applyFont="1" applyFill="1" applyBorder="1" applyAlignment="1">
      <alignment horizontal="right" vertical="center" indent="1"/>
    </xf>
    <xf numFmtId="0" fontId="18" fillId="0" borderId="0" xfId="1" applyFont="1" applyFill="1"/>
    <xf numFmtId="0" fontId="3" fillId="0" borderId="0" xfId="1" applyFill="1"/>
    <xf numFmtId="0" fontId="13" fillId="0" borderId="0" xfId="1" applyFont="1" applyFill="1"/>
    <xf numFmtId="0" fontId="3" fillId="0" borderId="0" xfId="1" applyFont="1" applyFill="1" applyBorder="1"/>
    <xf numFmtId="0" fontId="18" fillId="0" borderId="0" xfId="1" applyFont="1" applyFill="1" applyBorder="1" applyAlignment="1">
      <alignment horizontal="left" vertical="center" indent="1"/>
    </xf>
    <xf numFmtId="9" fontId="53" fillId="0" borderId="0" xfId="1" applyNumberFormat="1" applyFont="1" applyFill="1" applyBorder="1" applyAlignment="1">
      <alignment horizontal="left" vertical="center" indent="1"/>
    </xf>
    <xf numFmtId="0" fontId="13" fillId="0" borderId="0" xfId="1" applyFont="1"/>
    <xf numFmtId="0" fontId="3" fillId="0" borderId="0" xfId="1" applyBorder="1"/>
    <xf numFmtId="0" fontId="15" fillId="0" borderId="0" xfId="1" applyFont="1" applyBorder="1"/>
    <xf numFmtId="167" fontId="8" fillId="0" borderId="4" xfId="1" applyNumberFormat="1" applyFont="1" applyBorder="1" applyAlignment="1">
      <alignment horizontal="center"/>
    </xf>
    <xf numFmtId="0" fontId="11" fillId="0" borderId="0" xfId="1" applyFont="1"/>
    <xf numFmtId="0" fontId="4" fillId="0" borderId="0" xfId="1" applyFont="1"/>
    <xf numFmtId="0" fontId="44" fillId="3" borderId="10" xfId="42" applyFont="1" applyFill="1" applyBorder="1" applyAlignment="1">
      <alignment horizontal="right"/>
    </xf>
    <xf numFmtId="0" fontId="44" fillId="3" borderId="0" xfId="42" applyFont="1" applyFill="1" applyAlignment="1">
      <alignment horizontal="right"/>
    </xf>
    <xf numFmtId="0" fontId="11" fillId="0" borderId="0" xfId="1" applyFont="1" applyBorder="1"/>
    <xf numFmtId="166" fontId="18" fillId="2" borderId="1" xfId="27" applyNumberFormat="1" applyFont="1" applyFill="1" applyBorder="1" applyAlignment="1">
      <alignment horizontal="center" vertical="center"/>
    </xf>
    <xf numFmtId="0" fontId="9" fillId="2" borderId="2" xfId="27" applyFont="1" applyFill="1" applyBorder="1" applyAlignment="1">
      <alignment vertical="center" wrapText="1" readingOrder="1"/>
    </xf>
    <xf numFmtId="0" fontId="3" fillId="0" borderId="0" xfId="1" applyFont="1"/>
    <xf numFmtId="0" fontId="8" fillId="3" borderId="0" xfId="42" applyFont="1" applyFill="1"/>
    <xf numFmtId="0" fontId="2" fillId="0" borderId="10" xfId="1" applyFont="1" applyBorder="1"/>
    <xf numFmtId="0" fontId="3" fillId="0" borderId="10" xfId="1" applyFont="1" applyBorder="1"/>
    <xf numFmtId="0" fontId="8" fillId="9" borderId="0" xfId="0" applyFont="1" applyFill="1" applyBorder="1" applyAlignment="1">
      <alignment vertical="center"/>
    </xf>
    <xf numFmtId="0" fontId="8" fillId="9" borderId="10" xfId="0" applyFont="1" applyFill="1" applyBorder="1" applyAlignment="1">
      <alignment vertical="center"/>
    </xf>
    <xf numFmtId="0" fontId="6" fillId="3" borderId="0" xfId="5" applyFont="1" applyFill="1" applyAlignment="1">
      <alignment vertical="center" wrapText="1"/>
    </xf>
    <xf numFmtId="0" fontId="8" fillId="3" borderId="23" xfId="42" applyFont="1" applyFill="1" applyBorder="1" applyAlignment="1">
      <alignment vertical="center"/>
    </xf>
    <xf numFmtId="0" fontId="8" fillId="3" borderId="0" xfId="42" applyFont="1" applyFill="1" applyBorder="1" applyAlignment="1">
      <alignment vertical="center"/>
    </xf>
    <xf numFmtId="0" fontId="8" fillId="3" borderId="10" xfId="42" applyFont="1" applyFill="1" applyBorder="1" applyAlignment="1">
      <alignment vertical="center"/>
    </xf>
    <xf numFmtId="0" fontId="1" fillId="0" borderId="0" xfId="61" applyFont="1"/>
    <xf numFmtId="0" fontId="1" fillId="3" borderId="0" xfId="61" applyFont="1" applyFill="1"/>
    <xf numFmtId="0" fontId="1" fillId="3" borderId="0" xfId="0" applyFont="1" applyFill="1"/>
    <xf numFmtId="0" fontId="21" fillId="0" borderId="0" xfId="0" applyFont="1" applyAlignment="1">
      <alignment vertical="center"/>
    </xf>
    <xf numFmtId="3" fontId="6" fillId="3" borderId="10" xfId="0" applyNumberFormat="1" applyFont="1" applyFill="1" applyBorder="1" applyAlignment="1" applyProtection="1">
      <alignment horizontal="right" vertical="center" wrapText="1" readingOrder="1"/>
      <protection locked="0"/>
    </xf>
    <xf numFmtId="0" fontId="1" fillId="0" borderId="0" xfId="1" applyFont="1" applyAlignment="1">
      <alignment horizontal="left" vertical="center" indent="1"/>
    </xf>
    <xf numFmtId="0" fontId="1" fillId="0" borderId="0" xfId="1" applyFont="1"/>
    <xf numFmtId="0" fontId="1" fillId="0" borderId="0" xfId="1" applyFont="1" applyAlignment="1">
      <alignment horizontal="center"/>
    </xf>
    <xf numFmtId="3" fontId="1" fillId="0" borderId="0" xfId="42" applyNumberFormat="1" applyFont="1" applyAlignment="1">
      <alignment horizontal="center" vertical="center"/>
    </xf>
    <xf numFmtId="0" fontId="84" fillId="9" borderId="0" xfId="0" applyFont="1" applyFill="1" applyAlignment="1">
      <alignment horizontal="right" vertical="center"/>
    </xf>
    <xf numFmtId="0" fontId="84" fillId="9" borderId="0" xfId="0" applyFont="1" applyFill="1" applyBorder="1" applyAlignment="1">
      <alignment horizontal="right" vertical="center"/>
    </xf>
    <xf numFmtId="0" fontId="1" fillId="0" borderId="0" xfId="67" applyFont="1"/>
    <xf numFmtId="0" fontId="1" fillId="0" borderId="4" xfId="67" applyFont="1" applyBorder="1" applyAlignment="1">
      <alignment horizontal="left"/>
    </xf>
    <xf numFmtId="0" fontId="1" fillId="0" borderId="0" xfId="67" applyFont="1" applyAlignment="1">
      <alignment horizontal="left"/>
    </xf>
    <xf numFmtId="0" fontId="1" fillId="0" borderId="0" xfId="67" applyFont="1" applyAlignment="1">
      <alignment wrapText="1"/>
    </xf>
    <xf numFmtId="0" fontId="1" fillId="0" borderId="0" xfId="27" applyFont="1" applyAlignment="1">
      <alignment horizontal="right" vertical="center" indent="1"/>
    </xf>
    <xf numFmtId="0" fontId="1" fillId="0" borderId="0" xfId="0" applyFont="1"/>
    <xf numFmtId="0" fontId="1" fillId="3" borderId="10" xfId="12" applyFont="1" applyFill="1" applyBorder="1" applyAlignment="1">
      <alignment horizontal="right" vertical="center"/>
    </xf>
    <xf numFmtId="0" fontId="1" fillId="2" borderId="23" xfId="12" applyFont="1" applyFill="1" applyBorder="1" applyAlignment="1">
      <alignment horizontal="right" vertical="center"/>
    </xf>
    <xf numFmtId="3" fontId="1" fillId="3" borderId="0" xfId="12" applyNumberFormat="1" applyFont="1" applyFill="1" applyAlignment="1">
      <alignment horizontal="right" vertical="center"/>
    </xf>
    <xf numFmtId="3" fontId="1" fillId="3" borderId="23" xfId="12" applyNumberFormat="1" applyFont="1" applyFill="1" applyBorder="1" applyAlignment="1">
      <alignment horizontal="right" vertical="center"/>
    </xf>
    <xf numFmtId="0" fontId="1" fillId="3" borderId="23" xfId="12" applyFont="1" applyFill="1" applyBorder="1" applyAlignment="1">
      <alignment horizontal="left" vertical="center"/>
    </xf>
    <xf numFmtId="0" fontId="1" fillId="5" borderId="10" xfId="12" applyFont="1" applyFill="1" applyBorder="1" applyAlignment="1">
      <alignment horizontal="right" vertical="center"/>
    </xf>
    <xf numFmtId="0" fontId="1" fillId="3" borderId="10" xfId="12" quotePrefix="1" applyFont="1" applyFill="1" applyBorder="1" applyAlignment="1">
      <alignment horizontal="left" vertical="center" indent="1"/>
    </xf>
    <xf numFmtId="0" fontId="1" fillId="5" borderId="23" xfId="12" applyFont="1" applyFill="1" applyBorder="1" applyAlignment="1">
      <alignment horizontal="right" vertical="center"/>
    </xf>
    <xf numFmtId="0" fontId="18" fillId="5" borderId="10" xfId="12" quotePrefix="1" applyFont="1" applyFill="1" applyBorder="1" applyAlignment="1">
      <alignment horizontal="right" vertical="center"/>
    </xf>
    <xf numFmtId="3" fontId="18" fillId="5" borderId="10" xfId="12" applyNumberFormat="1" applyFont="1" applyFill="1" applyBorder="1" applyAlignment="1">
      <alignment horizontal="right" vertical="center"/>
    </xf>
    <xf numFmtId="3" fontId="1" fillId="5" borderId="0" xfId="12" applyNumberFormat="1" applyFont="1" applyFill="1" applyAlignment="1">
      <alignment horizontal="right" vertical="center"/>
    </xf>
    <xf numFmtId="3" fontId="1" fillId="5" borderId="23" xfId="12" applyNumberFormat="1" applyFont="1" applyFill="1" applyBorder="1" applyAlignment="1">
      <alignment horizontal="right" vertical="center"/>
    </xf>
    <xf numFmtId="3" fontId="1" fillId="3" borderId="0" xfId="0" applyNumberFormat="1" applyFont="1" applyFill="1" applyAlignment="1">
      <alignment horizontal="right" vertical="center"/>
    </xf>
    <xf numFmtId="0" fontId="1" fillId="3" borderId="0" xfId="0" applyFont="1" applyFill="1" applyAlignment="1">
      <alignment vertical="center"/>
    </xf>
    <xf numFmtId="3" fontId="9" fillId="3" borderId="0" xfId="0" applyNumberFormat="1" applyFont="1" applyFill="1" applyAlignment="1">
      <alignment vertical="center" wrapText="1"/>
    </xf>
    <xf numFmtId="3" fontId="6" fillId="0" borderId="0" xfId="87" applyNumberFormat="1" applyFont="1" applyAlignment="1">
      <alignment horizontal="left" vertical="top" indent="2"/>
    </xf>
    <xf numFmtId="0" fontId="85" fillId="0" borderId="0" xfId="0" applyFont="1"/>
    <xf numFmtId="3" fontId="9" fillId="0" borderId="0" xfId="87" applyNumberFormat="1" applyFont="1" applyAlignment="1">
      <alignment horizontal="left" vertical="top"/>
    </xf>
    <xf numFmtId="3" fontId="9" fillId="0" borderId="0" xfId="87" applyNumberFormat="1" applyFont="1" applyAlignment="1">
      <alignment vertical="top"/>
    </xf>
    <xf numFmtId="3" fontId="9" fillId="0" borderId="0" xfId="87" applyNumberFormat="1" applyFont="1"/>
    <xf numFmtId="0" fontId="1" fillId="3" borderId="0" xfId="0" applyFont="1" applyFill="1" applyAlignment="1">
      <alignment vertical="center" readingOrder="1"/>
    </xf>
    <xf numFmtId="3" fontId="1" fillId="3" borderId="0" xfId="0" applyNumberFormat="1" applyFont="1" applyFill="1" applyAlignment="1">
      <alignment vertical="center"/>
    </xf>
    <xf numFmtId="3" fontId="1" fillId="3" borderId="10" xfId="0" applyNumberFormat="1" applyFont="1" applyFill="1" applyBorder="1" applyAlignment="1">
      <alignment vertical="center"/>
    </xf>
    <xf numFmtId="3" fontId="1" fillId="3" borderId="0" xfId="0" applyNumberFormat="1" applyFont="1" applyFill="1" applyAlignment="1">
      <alignment horizontal="right"/>
    </xf>
    <xf numFmtId="0" fontId="1" fillId="0" borderId="0" xfId="27" applyFont="1" applyAlignment="1">
      <alignment horizontal="left" vertical="center" indent="1"/>
    </xf>
    <xf numFmtId="167" fontId="1" fillId="0" borderId="4" xfId="52" applyNumberFormat="1" applyFont="1" applyBorder="1" applyAlignment="1">
      <alignment horizontal="center" vertical="center"/>
    </xf>
    <xf numFmtId="0" fontId="1" fillId="0" borderId="4" xfId="27" applyFont="1" applyBorder="1" applyAlignment="1">
      <alignment horizontal="left" vertical="center" wrapText="1" indent="1"/>
    </xf>
    <xf numFmtId="0" fontId="1" fillId="0" borderId="0" xfId="27" applyFont="1" applyAlignment="1">
      <alignment horizontal="left" vertical="center" wrapText="1" indent="1"/>
    </xf>
    <xf numFmtId="167" fontId="1" fillId="0" borderId="0" xfId="52" applyNumberFormat="1" applyFont="1" applyAlignment="1">
      <alignment horizontal="center" vertical="center"/>
    </xf>
    <xf numFmtId="0" fontId="1" fillId="0" borderId="0" xfId="27" applyFont="1"/>
    <xf numFmtId="167" fontId="1" fillId="0" borderId="0" xfId="27" applyNumberFormat="1" applyFont="1" applyAlignment="1">
      <alignment horizontal="center" vertical="center"/>
    </xf>
    <xf numFmtId="0" fontId="1" fillId="0" borderId="0" xfId="27" quotePrefix="1" applyFont="1" applyAlignment="1">
      <alignment horizontal="left" vertical="center" wrapText="1" indent="1"/>
    </xf>
    <xf numFmtId="3" fontId="1" fillId="0" borderId="0" xfId="27" applyNumberFormat="1" applyFont="1" applyAlignment="1">
      <alignment horizontal="left" vertical="center" indent="1"/>
    </xf>
    <xf numFmtId="166" fontId="1" fillId="0" borderId="0" xfId="27" applyNumberFormat="1" applyFont="1" applyAlignment="1">
      <alignment horizontal="center" vertical="center"/>
    </xf>
    <xf numFmtId="0" fontId="1" fillId="0" borderId="0" xfId="27" applyFont="1" applyAlignment="1">
      <alignment vertical="center"/>
    </xf>
    <xf numFmtId="176" fontId="1" fillId="0" borderId="0" xfId="71" applyNumberFormat="1" applyFont="1" applyAlignment="1">
      <alignment vertical="top"/>
    </xf>
    <xf numFmtId="173" fontId="1" fillId="0" borderId="0" xfId="52" applyNumberFormat="1" applyFont="1" applyAlignment="1">
      <alignment horizontal="right" vertical="center" indent="1"/>
    </xf>
    <xf numFmtId="0" fontId="1" fillId="0" borderId="0" xfId="27" applyFont="1" applyAlignment="1">
      <alignment horizontal="center"/>
    </xf>
    <xf numFmtId="3" fontId="1" fillId="0" borderId="10" xfId="0" applyNumberFormat="1" applyFont="1" applyBorder="1" applyAlignment="1">
      <alignment horizontal="left" wrapText="1"/>
    </xf>
    <xf numFmtId="0" fontId="13" fillId="3" borderId="0" xfId="61" applyFont="1" applyFill="1" applyAlignment="1">
      <alignment vertical="center"/>
    </xf>
    <xf numFmtId="0" fontId="13" fillId="3" borderId="0" xfId="61" applyFont="1" applyFill="1"/>
    <xf numFmtId="0" fontId="1" fillId="0" borderId="0" xfId="43" applyFont="1"/>
    <xf numFmtId="167" fontId="1" fillId="0" borderId="26" xfId="43" applyNumberFormat="1" applyFont="1" applyBorder="1" applyAlignment="1">
      <alignment horizontal="right" vertical="center" indent="1"/>
    </xf>
    <xf numFmtId="167" fontId="1" fillId="0" borderId="0" xfId="43" applyNumberFormat="1" applyFont="1" applyAlignment="1">
      <alignment horizontal="right" vertical="center" indent="1"/>
    </xf>
    <xf numFmtId="0" fontId="1" fillId="0" borderId="0" xfId="4" applyFont="1"/>
    <xf numFmtId="0" fontId="1" fillId="0" borderId="0" xfId="4" applyFont="1" applyAlignment="1">
      <alignment horizontal="right"/>
    </xf>
    <xf numFmtId="0" fontId="1" fillId="0" borderId="3" xfId="4" applyFont="1" applyBorder="1" applyAlignment="1">
      <alignment vertical="center"/>
    </xf>
    <xf numFmtId="3" fontId="1" fillId="0" borderId="0" xfId="4" applyNumberFormat="1" applyFont="1" applyAlignment="1">
      <alignment horizontal="right" vertical="center"/>
    </xf>
    <xf numFmtId="0" fontId="1" fillId="0" borderId="0" xfId="4" applyFont="1" applyAlignment="1">
      <alignment vertical="center"/>
    </xf>
    <xf numFmtId="0" fontId="1" fillId="0" borderId="3" xfId="4" applyFont="1" applyBorder="1" applyAlignment="1">
      <alignment horizontal="left" vertical="center"/>
    </xf>
    <xf numFmtId="0" fontId="1" fillId="0" borderId="0" xfId="4" applyFont="1" applyAlignment="1">
      <alignment wrapText="1"/>
    </xf>
    <xf numFmtId="3" fontId="89" fillId="0" borderId="0" xfId="0" applyNumberFormat="1" applyFont="1"/>
    <xf numFmtId="0" fontId="1" fillId="0" borderId="0" xfId="1" applyFont="1" applyAlignment="1">
      <alignment horizontal="left" vertical="center" wrapText="1" indent="1"/>
    </xf>
    <xf numFmtId="0" fontId="1" fillId="0" borderId="0" xfId="42" applyFont="1"/>
    <xf numFmtId="0" fontId="9" fillId="0" borderId="3" xfId="67" applyFont="1" applyBorder="1" applyAlignment="1">
      <alignment horizontal="right"/>
    </xf>
    <xf numFmtId="0" fontId="18" fillId="0" borderId="3" xfId="67" applyFont="1" applyBorder="1" applyAlignment="1">
      <alignment horizontal="right" vertical="center"/>
    </xf>
    <xf numFmtId="0" fontId="1" fillId="0" borderId="0" xfId="62" applyFont="1" applyAlignment="1" applyProtection="1"/>
    <xf numFmtId="166" fontId="8" fillId="0" borderId="4" xfId="1" applyNumberFormat="1" applyFont="1" applyBorder="1" applyAlignment="1">
      <alignment horizontal="center"/>
    </xf>
    <xf numFmtId="0" fontId="0" fillId="0" borderId="0" xfId="0" applyAlignment="1">
      <alignment vertical="center" wrapText="1"/>
    </xf>
    <xf numFmtId="0" fontId="50" fillId="3" borderId="0" xfId="61" applyFont="1" applyFill="1"/>
    <xf numFmtId="3" fontId="9" fillId="7" borderId="29" xfId="90" applyNumberFormat="1" applyFont="1" applyFill="1" applyBorder="1" applyAlignment="1" applyProtection="1">
      <alignment horizontal="left" vertical="center"/>
      <protection hidden="1"/>
    </xf>
    <xf numFmtId="3" fontId="9" fillId="7" borderId="31" xfId="90" applyNumberFormat="1" applyFont="1" applyFill="1" applyBorder="1" applyAlignment="1" applyProtection="1">
      <alignment horizontal="right" vertical="center"/>
      <protection hidden="1"/>
    </xf>
    <xf numFmtId="0" fontId="48" fillId="0" borderId="0" xfId="0" applyFont="1"/>
    <xf numFmtId="0" fontId="5" fillId="0" borderId="0" xfId="1" applyFont="1"/>
    <xf numFmtId="166" fontId="9" fillId="7" borderId="29" xfId="90" applyNumberFormat="1" applyFont="1" applyFill="1" applyBorder="1" applyAlignment="1" applyProtection="1">
      <alignment horizontal="right" vertical="center"/>
      <protection hidden="1"/>
    </xf>
    <xf numFmtId="0" fontId="5" fillId="0" borderId="0" xfId="42" applyFont="1" applyAlignment="1">
      <alignment horizontal="left"/>
    </xf>
    <xf numFmtId="0" fontId="1" fillId="0" borderId="0" xfId="42" applyFont="1" applyAlignment="1">
      <alignment horizontal="left"/>
    </xf>
    <xf numFmtId="9" fontId="84" fillId="9" borderId="10" xfId="0" applyNumberFormat="1" applyFont="1" applyFill="1" applyBorder="1" applyAlignment="1">
      <alignment horizontal="right" vertical="center"/>
    </xf>
    <xf numFmtId="0" fontId="8" fillId="0" borderId="27" xfId="1" applyFont="1" applyBorder="1" applyAlignment="1">
      <alignment horizontal="right"/>
    </xf>
    <xf numFmtId="0" fontId="19" fillId="3" borderId="18" xfId="0" applyFont="1" applyFill="1" applyBorder="1" applyAlignment="1">
      <alignment horizontal="right" vertical="center" wrapText="1" readingOrder="1"/>
    </xf>
    <xf numFmtId="0" fontId="6" fillId="0" borderId="0" xfId="95" applyFont="1"/>
    <xf numFmtId="0" fontId="1" fillId="0" borderId="0" xfId="95" applyFont="1"/>
    <xf numFmtId="3" fontId="6" fillId="0" borderId="0" xfId="95" applyNumberFormat="1" applyFont="1"/>
    <xf numFmtId="3" fontId="1" fillId="0" borderId="0" xfId="95" applyNumberFormat="1" applyFont="1"/>
    <xf numFmtId="0" fontId="1" fillId="0" borderId="0" xfId="95" applyFont="1" applyAlignment="1">
      <alignment horizontal="right"/>
    </xf>
    <xf numFmtId="0" fontId="11" fillId="0" borderId="0" xfId="95" applyFont="1"/>
    <xf numFmtId="0" fontId="6" fillId="0" borderId="0" xfId="95" applyFont="1" applyAlignment="1">
      <alignment horizontal="right"/>
    </xf>
    <xf numFmtId="0" fontId="37" fillId="0" borderId="0" xfId="95" applyFont="1"/>
    <xf numFmtId="0" fontId="9" fillId="0" borderId="0" xfId="95" applyFont="1"/>
    <xf numFmtId="3" fontId="6" fillId="0" borderId="0" xfId="95" applyNumberFormat="1" applyFont="1" applyAlignment="1">
      <alignment horizontal="left"/>
    </xf>
    <xf numFmtId="0" fontId="1" fillId="0" borderId="0" xfId="72" applyFont="1" applyAlignment="1">
      <alignment horizontal="left" vertical="center"/>
    </xf>
    <xf numFmtId="0" fontId="18" fillId="0" borderId="0" xfId="72" applyFont="1" applyAlignment="1">
      <alignment vertical="center"/>
    </xf>
    <xf numFmtId="2" fontId="18" fillId="0" borderId="0" xfId="72" applyNumberFormat="1" applyFont="1" applyAlignment="1">
      <alignment vertical="center"/>
    </xf>
    <xf numFmtId="0" fontId="6" fillId="3" borderId="0" xfId="13" applyFont="1" applyFill="1" applyAlignment="1">
      <alignment horizontal="right" vertical="center"/>
    </xf>
    <xf numFmtId="0" fontId="1" fillId="0" borderId="0" xfId="88"/>
    <xf numFmtId="3" fontId="6" fillId="3" borderId="0" xfId="12" applyNumberFormat="1" applyFont="1" applyFill="1" applyAlignment="1">
      <alignment horizontal="right" vertical="center"/>
    </xf>
    <xf numFmtId="3" fontId="6" fillId="3" borderId="3" xfId="12" applyNumberFormat="1" applyFont="1" applyFill="1" applyBorder="1" applyAlignment="1">
      <alignment horizontal="right" vertical="center"/>
    </xf>
    <xf numFmtId="3" fontId="9" fillId="3" borderId="16" xfId="12" applyNumberFormat="1" applyFont="1" applyFill="1" applyBorder="1" applyAlignment="1">
      <alignment horizontal="right" vertical="center"/>
    </xf>
    <xf numFmtId="3" fontId="9" fillId="3" borderId="1" xfId="12" applyNumberFormat="1" applyFont="1" applyFill="1" applyBorder="1" applyAlignment="1">
      <alignment horizontal="right" vertical="center"/>
    </xf>
    <xf numFmtId="3" fontId="6" fillId="3" borderId="10" xfId="12" applyNumberFormat="1" applyFont="1" applyFill="1" applyBorder="1" applyAlignment="1">
      <alignment horizontal="right" vertical="center"/>
    </xf>
    <xf numFmtId="0" fontId="6" fillId="3" borderId="3" xfId="13" applyFont="1" applyFill="1" applyBorder="1" applyAlignment="1">
      <alignment horizontal="right" vertical="center"/>
    </xf>
    <xf numFmtId="0" fontId="6" fillId="3" borderId="23" xfId="12" applyFont="1" applyFill="1" applyBorder="1" applyAlignment="1">
      <alignment horizontal="right" vertical="center"/>
    </xf>
    <xf numFmtId="0" fontId="11" fillId="3" borderId="23" xfId="12" applyFont="1" applyFill="1" applyBorder="1" applyAlignment="1">
      <alignment horizontal="right" vertical="center"/>
    </xf>
    <xf numFmtId="0" fontId="6" fillId="3" borderId="3" xfId="12" applyFont="1" applyFill="1" applyBorder="1" applyAlignment="1">
      <alignment horizontal="right" vertical="center" wrapText="1"/>
    </xf>
    <xf numFmtId="0" fontId="1" fillId="5" borderId="0" xfId="0" applyFont="1" applyFill="1" applyAlignment="1">
      <alignment vertical="center"/>
    </xf>
    <xf numFmtId="0" fontId="18" fillId="0" borderId="0" xfId="42" applyFont="1"/>
    <xf numFmtId="0" fontId="79" fillId="0" borderId="0" xfId="67" applyFont="1"/>
    <xf numFmtId="3" fontId="82" fillId="0" borderId="0" xfId="0" applyNumberFormat="1" applyFont="1"/>
    <xf numFmtId="3" fontId="97" fillId="0" borderId="0" xfId="0" applyNumberFormat="1" applyFont="1" applyAlignment="1">
      <alignment horizontal="right"/>
    </xf>
    <xf numFmtId="0" fontId="82" fillId="0" borderId="0" xfId="0" applyFont="1"/>
    <xf numFmtId="0" fontId="94" fillId="0" borderId="0" xfId="95" applyFont="1"/>
    <xf numFmtId="0" fontId="1" fillId="0" borderId="0" xfId="1" applyFont="1" applyAlignment="1">
      <alignment horizontal="center" vertical="center"/>
    </xf>
    <xf numFmtId="0" fontId="45" fillId="3" borderId="0" xfId="0" applyFont="1" applyFill="1"/>
    <xf numFmtId="0" fontId="21" fillId="0" borderId="0" xfId="61" applyFont="1"/>
    <xf numFmtId="49" fontId="5" fillId="0" borderId="0" xfId="42" applyNumberFormat="1" applyFont="1" applyAlignment="1"/>
    <xf numFmtId="0" fontId="5" fillId="0" borderId="0" xfId="42" applyFont="1" applyAlignment="1"/>
    <xf numFmtId="49" fontId="1" fillId="0" borderId="0" xfId="42" applyNumberFormat="1" applyFont="1" applyAlignment="1"/>
    <xf numFmtId="49" fontId="2" fillId="0" borderId="0" xfId="42" applyNumberFormat="1" applyFont="1" applyAlignment="1"/>
    <xf numFmtId="3" fontId="9" fillId="2" borderId="0" xfId="4" applyNumberFormat="1" applyFont="1" applyFill="1" applyAlignment="1">
      <alignment horizontal="right" vertical="center"/>
    </xf>
    <xf numFmtId="0" fontId="18" fillId="2" borderId="42" xfId="4" applyFont="1" applyFill="1" applyBorder="1" applyAlignment="1">
      <alignment vertical="center"/>
    </xf>
    <xf numFmtId="0" fontId="9" fillId="3" borderId="16" xfId="12" applyFont="1" applyFill="1" applyBorder="1" applyAlignment="1">
      <alignment horizontal="left" vertical="center" wrapText="1"/>
    </xf>
    <xf numFmtId="0" fontId="9" fillId="3" borderId="16" xfId="12" applyFont="1" applyFill="1" applyBorder="1" applyAlignment="1">
      <alignment vertical="center" wrapText="1"/>
    </xf>
    <xf numFmtId="0" fontId="9" fillId="3" borderId="16" xfId="12" applyFont="1" applyFill="1" applyBorder="1" applyAlignment="1">
      <alignment vertical="center"/>
    </xf>
    <xf numFmtId="0" fontId="9" fillId="3" borderId="16" xfId="12" applyFont="1" applyFill="1" applyBorder="1" applyAlignment="1">
      <alignment horizontal="left" vertical="center"/>
    </xf>
    <xf numFmtId="0" fontId="6" fillId="0" borderId="0" xfId="90" applyFont="1" applyAlignment="1" applyProtection="1">
      <alignment vertical="center"/>
      <protection hidden="1"/>
    </xf>
    <xf numFmtId="0" fontId="6" fillId="0" borderId="29" xfId="90" applyFont="1" applyBorder="1" applyAlignment="1" applyProtection="1">
      <alignment vertical="center"/>
      <protection hidden="1"/>
    </xf>
    <xf numFmtId="0" fontId="9" fillId="0" borderId="38" xfId="90" applyFont="1" applyBorder="1" applyAlignment="1" applyProtection="1">
      <alignment horizontal="right" vertical="center" wrapText="1"/>
      <protection hidden="1"/>
    </xf>
    <xf numFmtId="2" fontId="9" fillId="0" borderId="34" xfId="90" applyNumberFormat="1" applyFont="1" applyBorder="1" applyAlignment="1" applyProtection="1">
      <alignment horizontal="right" vertical="center" wrapText="1"/>
      <protection hidden="1"/>
    </xf>
    <xf numFmtId="0" fontId="9" fillId="0" borderId="31" xfId="90" applyFont="1" applyBorder="1" applyAlignment="1" applyProtection="1">
      <alignment vertical="center"/>
      <protection hidden="1"/>
    </xf>
    <xf numFmtId="0" fontId="9" fillId="0" borderId="0" xfId="90" applyFont="1" applyAlignment="1" applyProtection="1">
      <alignment vertical="center"/>
      <protection hidden="1"/>
    </xf>
    <xf numFmtId="0" fontId="6" fillId="0" borderId="30" xfId="90" applyFont="1" applyBorder="1" applyAlignment="1" applyProtection="1">
      <alignment horizontal="right" vertical="center" wrapText="1"/>
      <protection hidden="1"/>
    </xf>
    <xf numFmtId="3" fontId="6" fillId="0" borderId="0" xfId="34" applyNumberFormat="1" applyFont="1"/>
    <xf numFmtId="3" fontId="9" fillId="0" borderId="16" xfId="34" applyNumberFormat="1" applyFont="1" applyBorder="1"/>
    <xf numFmtId="165" fontId="6" fillId="0" borderId="0" xfId="34" applyNumberFormat="1" applyFont="1"/>
    <xf numFmtId="0" fontId="6" fillId="0" borderId="0" xfId="4" applyFont="1"/>
    <xf numFmtId="0" fontId="1" fillId="0" borderId="0" xfId="42" applyFont="1" applyAlignment="1">
      <alignment horizontal="left" vertical="center" wrapText="1"/>
    </xf>
    <xf numFmtId="0" fontId="1" fillId="0" borderId="0" xfId="42" applyFont="1" applyAlignment="1">
      <alignment vertical="center"/>
    </xf>
    <xf numFmtId="0" fontId="12" fillId="0" borderId="0" xfId="42" applyFont="1"/>
    <xf numFmtId="0" fontId="14" fillId="0" borderId="0" xfId="42" applyFont="1" applyAlignment="1">
      <alignment vertical="center"/>
    </xf>
    <xf numFmtId="0" fontId="12" fillId="0" borderId="0" xfId="42" applyFont="1" applyAlignment="1">
      <alignment vertical="top"/>
    </xf>
    <xf numFmtId="3" fontId="13" fillId="0" borderId="0" xfId="36" applyNumberFormat="1" applyFont="1" applyAlignment="1">
      <alignment horizontal="left"/>
    </xf>
    <xf numFmtId="3" fontId="15" fillId="0" borderId="0" xfId="36" applyNumberFormat="1" applyFont="1" applyAlignment="1">
      <alignment horizontal="left"/>
    </xf>
    <xf numFmtId="167" fontId="18" fillId="0" borderId="0" xfId="42" applyNumberFormat="1" applyFont="1" applyAlignment="1">
      <alignment horizontal="right" vertical="center" indent="1"/>
    </xf>
    <xf numFmtId="167" fontId="18" fillId="0" borderId="0" xfId="42" applyNumberFormat="1" applyFont="1" applyAlignment="1">
      <alignment horizontal="right" vertical="center"/>
    </xf>
    <xf numFmtId="0" fontId="1" fillId="0" borderId="0" xfId="42" applyFont="1" applyAlignment="1">
      <alignment horizontal="left" vertical="center" wrapText="1" indent="1"/>
    </xf>
    <xf numFmtId="167" fontId="1" fillId="0" borderId="0" xfId="42" applyNumberFormat="1" applyFont="1" applyAlignment="1">
      <alignment horizontal="center" vertical="center"/>
    </xf>
    <xf numFmtId="0" fontId="1" fillId="0" borderId="0" xfId="42" applyFont="1" applyAlignment="1">
      <alignment horizontal="left" vertical="center" indent="1"/>
    </xf>
    <xf numFmtId="0" fontId="19" fillId="0" borderId="0" xfId="42" applyFont="1" applyAlignment="1">
      <alignment horizontal="left" vertical="center" wrapText="1" indent="1" readingOrder="1"/>
    </xf>
    <xf numFmtId="0" fontId="53" fillId="0" borderId="0" xfId="42" applyFont="1" applyAlignment="1">
      <alignment vertical="center"/>
    </xf>
    <xf numFmtId="0" fontId="19" fillId="0" borderId="0" xfId="42" applyFont="1" applyAlignment="1">
      <alignment horizontal="center" vertical="center" wrapText="1" readingOrder="1"/>
    </xf>
    <xf numFmtId="0" fontId="19" fillId="0" borderId="0" xfId="42" applyFont="1" applyAlignment="1">
      <alignment vertical="center" readingOrder="1"/>
    </xf>
    <xf numFmtId="0" fontId="1" fillId="0" borderId="0" xfId="42" applyFont="1" applyAlignment="1">
      <alignment horizontal="left" vertical="top" wrapText="1"/>
    </xf>
    <xf numFmtId="0" fontId="1" fillId="0" borderId="0" xfId="42" applyFont="1" applyAlignment="1">
      <alignment vertical="top"/>
    </xf>
    <xf numFmtId="3" fontId="1" fillId="0" borderId="0" xfId="42" applyNumberFormat="1" applyFont="1" applyAlignment="1">
      <alignment vertical="center"/>
    </xf>
    <xf numFmtId="0" fontId="19" fillId="0" borderId="0" xfId="42" applyFont="1" applyAlignment="1">
      <alignment horizontal="left" vertical="center" wrapText="1" readingOrder="1"/>
    </xf>
    <xf numFmtId="0" fontId="19" fillId="0" borderId="0" xfId="42" applyFont="1" applyAlignment="1">
      <alignment horizontal="center" vertical="center" readingOrder="1"/>
    </xf>
    <xf numFmtId="0" fontId="19" fillId="0" borderId="0" xfId="42" applyFont="1" applyAlignment="1">
      <alignment horizontal="left" vertical="center" readingOrder="1"/>
    </xf>
    <xf numFmtId="0" fontId="6" fillId="0" borderId="0" xfId="42" applyFont="1" applyAlignment="1">
      <alignment horizontal="center" vertical="center" wrapText="1" readingOrder="1"/>
    </xf>
    <xf numFmtId="0" fontId="6" fillId="0" borderId="0" xfId="42" applyFont="1" applyAlignment="1">
      <alignment horizontal="left" vertical="center" wrapText="1" readingOrder="1"/>
    </xf>
    <xf numFmtId="0" fontId="6" fillId="0" borderId="0" xfId="42" applyFont="1" applyAlignment="1">
      <alignment vertical="center" readingOrder="1"/>
    </xf>
    <xf numFmtId="0" fontId="6" fillId="0" borderId="0" xfId="42" applyFont="1" applyAlignment="1">
      <alignment horizontal="center" vertical="center" readingOrder="1"/>
    </xf>
    <xf numFmtId="0" fontId="6" fillId="0" borderId="0" xfId="42" applyFont="1" applyAlignment="1">
      <alignment horizontal="left" vertical="center" readingOrder="1"/>
    </xf>
    <xf numFmtId="3" fontId="1" fillId="0" borderId="0" xfId="42" applyNumberFormat="1" applyFont="1" applyAlignment="1">
      <alignment horizontal="left" vertical="center"/>
    </xf>
    <xf numFmtId="3" fontId="1" fillId="0" borderId="0" xfId="42" applyNumberFormat="1" applyFont="1"/>
    <xf numFmtId="3" fontId="1" fillId="0" borderId="0" xfId="42" applyNumberFormat="1" applyFont="1" applyAlignment="1">
      <alignment horizontal="center"/>
    </xf>
    <xf numFmtId="0" fontId="6" fillId="0" borderId="0" xfId="42" applyFont="1" applyAlignment="1">
      <alignment horizontal="left" wrapText="1" indent="1" readingOrder="1"/>
    </xf>
    <xf numFmtId="0" fontId="19" fillId="0" borderId="0" xfId="42" applyFont="1" applyAlignment="1">
      <alignment vertical="center" wrapText="1" readingOrder="1"/>
    </xf>
    <xf numFmtId="0" fontId="6" fillId="0" borderId="0" xfId="42" applyFont="1" applyAlignment="1">
      <alignment horizontal="left" vertical="center" wrapText="1" indent="1" readingOrder="1"/>
    </xf>
    <xf numFmtId="0" fontId="22" fillId="0" borderId="0" xfId="42" applyFont="1" applyAlignment="1">
      <alignment horizontal="left" vertical="center" readingOrder="1"/>
    </xf>
    <xf numFmtId="3" fontId="1" fillId="0" borderId="0" xfId="67" applyNumberFormat="1" applyFont="1"/>
    <xf numFmtId="0" fontId="24" fillId="0" borderId="0" xfId="67" applyFont="1"/>
    <xf numFmtId="0" fontId="25" fillId="3" borderId="0" xfId="67" applyFont="1" applyFill="1" applyAlignment="1">
      <alignment vertical="top"/>
    </xf>
    <xf numFmtId="9" fontId="78" fillId="3" borderId="0" xfId="9" applyFont="1" applyFill="1" applyAlignment="1">
      <alignment horizontal="right" vertical="center"/>
    </xf>
    <xf numFmtId="167" fontId="28" fillId="3" borderId="0" xfId="67" applyNumberFormat="1" applyFont="1" applyFill="1" applyAlignment="1">
      <alignment vertical="center"/>
    </xf>
    <xf numFmtId="166" fontId="28" fillId="3" borderId="0" xfId="67" applyNumberFormat="1" applyFont="1" applyFill="1" applyAlignment="1">
      <alignment vertical="center"/>
    </xf>
    <xf numFmtId="1" fontId="1" fillId="0" borderId="0" xfId="67" applyNumberFormat="1" applyFont="1" applyAlignment="1">
      <alignment horizontal="right" vertical="center" indent="1"/>
    </xf>
    <xf numFmtId="9" fontId="79" fillId="3" borderId="0" xfId="9" applyFont="1" applyFill="1" applyAlignment="1">
      <alignment horizontal="right" vertical="center"/>
    </xf>
    <xf numFmtId="166" fontId="24" fillId="3" borderId="0" xfId="67" applyNumberFormat="1" applyFont="1" applyFill="1" applyAlignment="1">
      <alignment vertical="center"/>
    </xf>
    <xf numFmtId="9" fontId="79" fillId="3" borderId="0" xfId="9" applyFont="1" applyFill="1" applyAlignment="1">
      <alignment vertical="center"/>
    </xf>
    <xf numFmtId="9" fontId="78" fillId="3" borderId="0" xfId="9" applyFont="1" applyFill="1" applyAlignment="1">
      <alignment vertical="center"/>
    </xf>
    <xf numFmtId="3" fontId="24" fillId="3" borderId="0" xfId="8" applyNumberFormat="1" applyFont="1" applyFill="1" applyAlignment="1">
      <alignment vertical="center"/>
    </xf>
    <xf numFmtId="166" fontId="79" fillId="3" borderId="0" xfId="9" applyNumberFormat="1" applyFont="1" applyFill="1" applyAlignment="1">
      <alignment vertical="center"/>
    </xf>
    <xf numFmtId="1" fontId="24" fillId="3" borderId="0" xfId="67" applyNumberFormat="1" applyFont="1" applyFill="1" applyAlignment="1">
      <alignment vertical="center"/>
    </xf>
    <xf numFmtId="1" fontId="24" fillId="8" borderId="0" xfId="7" applyNumberFormat="1" applyFont="1" applyFill="1" applyAlignment="1">
      <alignment vertical="center"/>
    </xf>
    <xf numFmtId="3" fontId="28" fillId="3" borderId="0" xfId="67" applyNumberFormat="1" applyFont="1" applyFill="1" applyAlignment="1">
      <alignment vertical="center"/>
    </xf>
    <xf numFmtId="3" fontId="24" fillId="3" borderId="0" xfId="67" applyNumberFormat="1" applyFont="1" applyFill="1" applyAlignment="1">
      <alignment vertical="center"/>
    </xf>
    <xf numFmtId="0" fontId="24" fillId="3" borderId="0" xfId="67" applyFont="1" applyFill="1" applyAlignment="1">
      <alignment vertical="center"/>
    </xf>
    <xf numFmtId="0" fontId="18" fillId="0" borderId="0" xfId="67" applyFont="1" applyAlignment="1">
      <alignment horizontal="right" vertical="center" indent="1"/>
    </xf>
    <xf numFmtId="0" fontId="18" fillId="0" borderId="0" xfId="67" applyFont="1" applyAlignment="1">
      <alignment horizontal="left" vertical="center" indent="1"/>
    </xf>
    <xf numFmtId="0" fontId="1" fillId="0" borderId="0" xfId="67" applyFont="1" applyAlignment="1">
      <alignment horizontal="right" vertical="center" indent="1"/>
    </xf>
    <xf numFmtId="0" fontId="1" fillId="0" borderId="0" xfId="67" applyFont="1" applyAlignment="1">
      <alignment horizontal="left" vertical="center" indent="1"/>
    </xf>
    <xf numFmtId="0" fontId="78" fillId="3" borderId="0" xfId="67" applyFont="1" applyFill="1" applyAlignment="1">
      <alignment horizontal="right"/>
    </xf>
    <xf numFmtId="0" fontId="28" fillId="3" borderId="0" xfId="67" applyFont="1" applyFill="1" applyAlignment="1">
      <alignment horizontal="right"/>
    </xf>
    <xf numFmtId="0" fontId="79" fillId="3" borderId="0" xfId="67" applyFont="1" applyFill="1" applyAlignment="1">
      <alignment horizontal="center" vertical="top"/>
    </xf>
    <xf numFmtId="0" fontId="24" fillId="3" borderId="0" xfId="67" applyFont="1" applyFill="1" applyAlignment="1">
      <alignment horizontal="center" vertical="top"/>
    </xf>
    <xf numFmtId="0" fontId="28" fillId="3" borderId="0" xfId="67" applyFont="1" applyFill="1" applyAlignment="1">
      <alignment horizontal="left" vertical="top"/>
    </xf>
    <xf numFmtId="0" fontId="24" fillId="3" borderId="0" xfId="67" applyFont="1" applyFill="1"/>
    <xf numFmtId="0" fontId="28" fillId="3" borderId="0" xfId="67" applyFont="1" applyFill="1"/>
    <xf numFmtId="0" fontId="28" fillId="3" borderId="0" xfId="67" applyFont="1" applyFill="1" applyAlignment="1">
      <alignment horizontal="center" vertical="top" wrapText="1"/>
    </xf>
    <xf numFmtId="0" fontId="18" fillId="3" borderId="0" xfId="67" applyFont="1" applyFill="1" applyAlignment="1">
      <alignment horizontal="left" vertical="top" wrapText="1"/>
    </xf>
    <xf numFmtId="0" fontId="18" fillId="0" borderId="0" xfId="67" applyFont="1" applyAlignment="1">
      <alignment horizontal="center" vertical="center" wrapText="1"/>
    </xf>
    <xf numFmtId="0" fontId="18" fillId="0" borderId="0" xfId="67" applyFont="1" applyAlignment="1">
      <alignment horizontal="left" vertical="center" wrapText="1"/>
    </xf>
    <xf numFmtId="0" fontId="28" fillId="3" borderId="0" xfId="67" applyFont="1" applyFill="1" applyAlignment="1">
      <alignment horizontal="center" vertical="center"/>
    </xf>
    <xf numFmtId="3" fontId="1" fillId="0" borderId="0" xfId="67" applyNumberFormat="1" applyFont="1" applyAlignment="1">
      <alignment horizontal="right" vertical="center" indent="1"/>
    </xf>
    <xf numFmtId="167" fontId="79" fillId="3" borderId="0" xfId="9" applyNumberFormat="1" applyFont="1" applyFill="1" applyAlignment="1">
      <alignment vertical="center"/>
    </xf>
    <xf numFmtId="9" fontId="78" fillId="4" borderId="0" xfId="9" applyFont="1" applyFill="1" applyAlignment="1">
      <alignment vertical="center"/>
    </xf>
    <xf numFmtId="0" fontId="18" fillId="0" borderId="0" xfId="67" applyFont="1" applyAlignment="1">
      <alignment horizontal="center" vertical="center"/>
    </xf>
    <xf numFmtId="9" fontId="79" fillId="4" borderId="0" xfId="9" applyFont="1" applyFill="1" applyAlignment="1">
      <alignment vertical="center"/>
    </xf>
    <xf numFmtId="0" fontId="1" fillId="0" borderId="0" xfId="67" applyFont="1" applyAlignment="1">
      <alignment horizontal="right" indent="1"/>
    </xf>
    <xf numFmtId="0" fontId="38" fillId="0" borderId="0" xfId="67" applyFont="1"/>
    <xf numFmtId="0" fontId="38" fillId="0" borderId="0" xfId="67" applyFont="1" applyAlignment="1">
      <alignment horizontal="right" vertical="center" indent="1"/>
    </xf>
    <xf numFmtId="0" fontId="37" fillId="0" borderId="0" xfId="67" applyFont="1" applyAlignment="1">
      <alignment horizontal="right" vertical="center" indent="1"/>
    </xf>
    <xf numFmtId="9" fontId="79" fillId="4" borderId="0" xfId="67" applyNumberFormat="1" applyFont="1" applyFill="1" applyAlignment="1">
      <alignment horizontal="right" vertical="center"/>
    </xf>
    <xf numFmtId="0" fontId="24" fillId="4" borderId="0" xfId="67" applyFont="1" applyFill="1" applyAlignment="1">
      <alignment horizontal="right" vertical="center"/>
    </xf>
    <xf numFmtId="10" fontId="37" fillId="0" borderId="0" xfId="67" applyNumberFormat="1" applyFont="1"/>
    <xf numFmtId="0" fontId="79" fillId="0" borderId="0" xfId="67" applyFont="1" applyAlignment="1">
      <alignment horizontal="center" vertical="top"/>
    </xf>
    <xf numFmtId="0" fontId="28" fillId="4" borderId="0" xfId="67" applyFont="1" applyFill="1" applyAlignment="1">
      <alignment horizontal="right" vertical="center"/>
    </xf>
    <xf numFmtId="0" fontId="1" fillId="3" borderId="0" xfId="67" applyFont="1" applyFill="1"/>
    <xf numFmtId="0" fontId="26" fillId="3" borderId="0" xfId="67" applyFont="1" applyFill="1" applyAlignment="1">
      <alignment horizontal="center" vertical="top"/>
    </xf>
    <xf numFmtId="0" fontId="26" fillId="3" borderId="0" xfId="67" applyFont="1" applyFill="1" applyAlignment="1">
      <alignment horizontal="left" vertical="top"/>
    </xf>
    <xf numFmtId="0" fontId="26" fillId="4" borderId="0" xfId="67" applyFont="1" applyFill="1" applyAlignment="1">
      <alignment horizontal="center" vertical="center"/>
    </xf>
    <xf numFmtId="0" fontId="39" fillId="0" borderId="0" xfId="67" applyFont="1" applyAlignment="1">
      <alignment horizontal="center" vertical="center"/>
    </xf>
    <xf numFmtId="0" fontId="1" fillId="0" borderId="0" xfId="27" applyFont="1" applyAlignment="1">
      <alignment vertical="center" wrapText="1"/>
    </xf>
    <xf numFmtId="167" fontId="21" fillId="0" borderId="0" xfId="27" applyNumberFormat="1" applyFont="1" applyAlignment="1">
      <alignment vertical="center"/>
    </xf>
    <xf numFmtId="175" fontId="21" fillId="0" borderId="0" xfId="27" applyNumberFormat="1" applyFont="1" applyAlignment="1">
      <alignment vertical="center"/>
    </xf>
    <xf numFmtId="0" fontId="9" fillId="2" borderId="0" xfId="27" applyFont="1" applyFill="1" applyAlignment="1">
      <alignment vertical="center" wrapText="1" readingOrder="1"/>
    </xf>
    <xf numFmtId="0" fontId="6" fillId="0" borderId="0" xfId="27" applyFont="1" applyAlignment="1">
      <alignment horizontal="left" vertical="center" wrapText="1" indent="1" readingOrder="1"/>
    </xf>
    <xf numFmtId="167" fontId="18" fillId="0" borderId="0" xfId="27" applyNumberFormat="1" applyFont="1" applyAlignment="1">
      <alignment horizontal="right" vertical="center" indent="1"/>
    </xf>
    <xf numFmtId="0" fontId="30" fillId="0" borderId="4" xfId="27" applyFont="1" applyBorder="1" applyAlignment="1">
      <alignment horizontal="left" vertical="center" wrapText="1" indent="1"/>
    </xf>
    <xf numFmtId="166" fontId="6" fillId="2" borderId="0" xfId="27" applyNumberFormat="1" applyFont="1" applyFill="1" applyAlignment="1">
      <alignment horizontal="center" vertical="center" readingOrder="1"/>
    </xf>
    <xf numFmtId="0" fontId="6" fillId="2" borderId="0" xfId="27" applyFont="1" applyFill="1" applyAlignment="1">
      <alignment vertical="center" wrapText="1" readingOrder="1"/>
    </xf>
    <xf numFmtId="0" fontId="30" fillId="0" borderId="17" xfId="27" applyFont="1" applyBorder="1" applyAlignment="1">
      <alignment horizontal="center" vertical="center" wrapText="1" readingOrder="1"/>
    </xf>
    <xf numFmtId="0" fontId="30" fillId="0" borderId="17" xfId="27" applyFont="1" applyBorder="1" applyAlignment="1">
      <alignment horizontal="left" vertical="center" wrapText="1" indent="1" readingOrder="1"/>
    </xf>
    <xf numFmtId="0" fontId="30" fillId="0" borderId="0" xfId="27" applyFont="1" applyAlignment="1">
      <alignment wrapText="1" readingOrder="1"/>
    </xf>
    <xf numFmtId="0" fontId="19" fillId="0" borderId="17" xfId="27" applyFont="1" applyBorder="1" applyAlignment="1">
      <alignment horizontal="center" vertical="center" wrapText="1" readingOrder="1"/>
    </xf>
    <xf numFmtId="0" fontId="19" fillId="0" borderId="17" xfId="27" applyFont="1" applyBorder="1" applyAlignment="1">
      <alignment horizontal="left" vertical="center" wrapText="1" indent="1" readingOrder="1"/>
    </xf>
    <xf numFmtId="167" fontId="1" fillId="0" borderId="0" xfId="27" applyNumberFormat="1" applyFont="1" applyAlignment="1">
      <alignment horizontal="right" vertical="center" indent="1"/>
    </xf>
    <xf numFmtId="0" fontId="1" fillId="2" borderId="0" xfId="27" applyFont="1" applyFill="1"/>
    <xf numFmtId="3" fontId="1" fillId="2" borderId="0" xfId="0" applyNumberFormat="1" applyFont="1" applyFill="1" applyAlignment="1">
      <alignment vertical="top"/>
    </xf>
    <xf numFmtId="3" fontId="1" fillId="0" borderId="0" xfId="0" applyNumberFormat="1" applyFont="1" applyAlignment="1">
      <alignment vertical="top" wrapText="1"/>
    </xf>
    <xf numFmtId="3" fontId="18" fillId="0" borderId="0" xfId="0" applyNumberFormat="1" applyFont="1" applyAlignment="1">
      <alignment vertical="top" wrapText="1"/>
    </xf>
    <xf numFmtId="3" fontId="1" fillId="0" borderId="0" xfId="0" quotePrefix="1" applyNumberFormat="1" applyFont="1" applyAlignment="1">
      <alignment vertical="top" wrapText="1"/>
    </xf>
    <xf numFmtId="0" fontId="19" fillId="0" borderId="22" xfId="27" applyFont="1" applyBorder="1" applyAlignment="1">
      <alignment horizontal="center" vertical="center" wrapText="1" readingOrder="1"/>
    </xf>
    <xf numFmtId="3" fontId="1" fillId="0" borderId="0" xfId="0" applyNumberFormat="1" applyFont="1" applyAlignment="1">
      <alignment vertical="top"/>
    </xf>
    <xf numFmtId="0" fontId="19" fillId="0" borderId="18" xfId="27" applyFont="1" applyBorder="1" applyAlignment="1">
      <alignment horizontal="center" vertical="center" wrapText="1" readingOrder="1"/>
    </xf>
    <xf numFmtId="0" fontId="64" fillId="0" borderId="19" xfId="27" applyFont="1" applyBorder="1" applyAlignment="1">
      <alignment horizontal="left" vertical="center" wrapText="1" indent="1" readingOrder="1"/>
    </xf>
    <xf numFmtId="0" fontId="64" fillId="0" borderId="0" xfId="27" applyFont="1" applyAlignment="1">
      <alignment horizontal="center" vertical="center" wrapText="1" readingOrder="1"/>
    </xf>
    <xf numFmtId="0" fontId="70" fillId="0" borderId="0" xfId="27" applyFont="1" applyAlignment="1">
      <alignment horizontal="center" vertical="center" wrapText="1" readingOrder="1"/>
    </xf>
    <xf numFmtId="0" fontId="19" fillId="0" borderId="0" xfId="27" applyFont="1" applyAlignment="1">
      <alignment horizontal="center" vertical="center" wrapText="1" readingOrder="1"/>
    </xf>
    <xf numFmtId="3" fontId="6" fillId="3" borderId="0" xfId="5" applyNumberFormat="1" applyFont="1" applyFill="1" applyAlignment="1" applyProtection="1">
      <alignment horizontal="right" vertical="center"/>
      <protection locked="0"/>
    </xf>
    <xf numFmtId="0" fontId="15" fillId="3" borderId="0" xfId="5" applyFont="1" applyFill="1" applyAlignment="1">
      <alignment horizontal="left" vertical="center"/>
    </xf>
    <xf numFmtId="9" fontId="11" fillId="3" borderId="0" xfId="0" applyNumberFormat="1" applyFont="1" applyFill="1" applyAlignment="1">
      <alignment horizontal="right" vertical="center" wrapText="1" indent="1" readingOrder="1"/>
    </xf>
    <xf numFmtId="167" fontId="6" fillId="3" borderId="0" xfId="5" applyNumberFormat="1" applyFont="1" applyFill="1" applyAlignment="1">
      <alignment horizontal="right" vertical="center"/>
    </xf>
    <xf numFmtId="167" fontId="6" fillId="3" borderId="0" xfId="5" applyNumberFormat="1" applyFont="1" applyFill="1" applyAlignment="1" applyProtection="1">
      <alignment horizontal="right" vertical="center"/>
      <protection locked="0"/>
    </xf>
    <xf numFmtId="0" fontId="11" fillId="3" borderId="0" xfId="5" applyFont="1" applyFill="1">
      <alignment vertical="top"/>
    </xf>
    <xf numFmtId="0" fontId="53" fillId="3" borderId="0" xfId="5" applyFont="1" applyFill="1">
      <alignment vertical="top"/>
    </xf>
    <xf numFmtId="9" fontId="6" fillId="3" borderId="0" xfId="0" applyNumberFormat="1" applyFont="1" applyFill="1" applyAlignment="1">
      <alignment vertical="center" wrapText="1" readingOrder="1"/>
    </xf>
    <xf numFmtId="9" fontId="9" fillId="3" borderId="0" xfId="0" applyNumberFormat="1" applyFont="1" applyFill="1" applyAlignment="1">
      <alignment vertical="center" wrapText="1" readingOrder="1"/>
    </xf>
    <xf numFmtId="0" fontId="9" fillId="3" borderId="0" xfId="0" applyFont="1" applyFill="1" applyAlignment="1">
      <alignment vertical="center" wrapText="1" readingOrder="1"/>
    </xf>
    <xf numFmtId="0" fontId="6" fillId="3" borderId="0" xfId="0" applyFont="1" applyFill="1" applyAlignment="1">
      <alignment vertical="center" wrapText="1" readingOrder="1"/>
    </xf>
    <xf numFmtId="9" fontId="9" fillId="3" borderId="0" xfId="65" applyNumberFormat="1" applyFont="1" applyFill="1" applyAlignment="1">
      <alignment vertical="center" wrapText="1" readingOrder="1"/>
    </xf>
    <xf numFmtId="0" fontId="6" fillId="0" borderId="0" xfId="0" applyFont="1" applyAlignment="1">
      <alignment vertical="center" wrapText="1" readingOrder="1"/>
    </xf>
    <xf numFmtId="3" fontId="18" fillId="5" borderId="0" xfId="0" applyNumberFormat="1" applyFont="1" applyFill="1" applyAlignment="1">
      <alignment horizontal="right" vertical="center"/>
    </xf>
    <xf numFmtId="3" fontId="9" fillId="5" borderId="0" xfId="0" applyNumberFormat="1" applyFont="1" applyFill="1" applyAlignment="1">
      <alignment horizontal="right" vertical="center"/>
    </xf>
    <xf numFmtId="3" fontId="6" fillId="3" borderId="0" xfId="0" applyNumberFormat="1" applyFont="1" applyFill="1" applyAlignment="1">
      <alignment horizontal="right" vertical="center"/>
    </xf>
    <xf numFmtId="3" fontId="18" fillId="5" borderId="0" xfId="0" applyNumberFormat="1" applyFont="1" applyFill="1" applyAlignment="1">
      <alignment horizontal="right"/>
    </xf>
    <xf numFmtId="3" fontId="9" fillId="3" borderId="0" xfId="5" applyNumberFormat="1" applyFont="1" applyFill="1" applyAlignment="1" applyProtection="1">
      <alignment horizontal="right" vertical="center"/>
      <protection locked="0"/>
    </xf>
    <xf numFmtId="3" fontId="6" fillId="3" borderId="0" xfId="5" applyNumberFormat="1" applyFont="1" applyFill="1" applyAlignment="1" applyProtection="1">
      <alignment horizontal="right"/>
      <protection locked="0"/>
    </xf>
    <xf numFmtId="0" fontId="9" fillId="3" borderId="0" xfId="0" applyFont="1" applyFill="1" applyAlignment="1">
      <alignment horizontal="left" vertical="center" wrapText="1"/>
    </xf>
    <xf numFmtId="171" fontId="1" fillId="3" borderId="0" xfId="0" applyNumberFormat="1" applyFont="1" applyFill="1" applyAlignment="1">
      <alignment vertical="center"/>
    </xf>
    <xf numFmtId="3" fontId="10" fillId="3" borderId="0" xfId="5" applyNumberFormat="1" applyFont="1" applyFill="1" applyAlignment="1">
      <alignment horizontal="right"/>
    </xf>
    <xf numFmtId="3" fontId="6" fillId="3" borderId="0" xfId="5" applyNumberFormat="1" applyFont="1" applyFill="1" applyAlignment="1" applyProtection="1">
      <alignment horizontal="center" vertical="center"/>
      <protection locked="0"/>
    </xf>
    <xf numFmtId="0" fontId="29" fillId="3" borderId="0" xfId="5" applyFont="1" applyFill="1" applyAlignment="1">
      <alignment horizontal="left" vertical="top" wrapText="1"/>
    </xf>
    <xf numFmtId="0" fontId="29" fillId="3" borderId="0" xfId="5" applyFont="1" applyFill="1" applyAlignment="1">
      <alignment horizontal="left" vertical="top"/>
    </xf>
    <xf numFmtId="0" fontId="29" fillId="9" borderId="0" xfId="5" applyFont="1" applyFill="1" applyAlignment="1" applyProtection="1">
      <alignment vertical="center"/>
      <protection locked="0"/>
    </xf>
    <xf numFmtId="166" fontId="6" fillId="3" borderId="0" xfId="5" applyNumberFormat="1" applyFont="1" applyFill="1" applyAlignment="1" applyProtection="1">
      <alignment horizontal="right"/>
      <protection locked="0"/>
    </xf>
    <xf numFmtId="0" fontId="6" fillId="3" borderId="0" xfId="5" quotePrefix="1" applyFont="1" applyFill="1" applyAlignment="1">
      <alignment horizontal="left" indent="1"/>
    </xf>
    <xf numFmtId="0" fontId="55" fillId="3" borderId="0" xfId="5" applyFont="1" applyFill="1" applyAlignment="1"/>
    <xf numFmtId="0" fontId="6" fillId="3" borderId="0" xfId="5" applyFont="1" applyFill="1" applyAlignment="1"/>
    <xf numFmtId="0" fontId="9" fillId="5" borderId="0" xfId="0" applyFont="1" applyFill="1" applyAlignment="1">
      <alignment horizontal="left" vertical="center" readingOrder="1"/>
    </xf>
    <xf numFmtId="3" fontId="18" fillId="3" borderId="0" xfId="0" applyNumberFormat="1" applyFont="1" applyFill="1" applyAlignment="1">
      <alignment horizontal="right" vertical="center"/>
    </xf>
    <xf numFmtId="0" fontId="9" fillId="3" borderId="0" xfId="0" applyFont="1" applyFill="1" applyAlignment="1">
      <alignment horizontal="left" vertical="center" readingOrder="1"/>
    </xf>
    <xf numFmtId="0" fontId="9" fillId="5" borderId="0" xfId="0" applyFont="1" applyFill="1" applyAlignment="1">
      <alignment horizontal="left" vertical="center" wrapText="1" readingOrder="1"/>
    </xf>
    <xf numFmtId="3" fontId="1" fillId="0" borderId="0" xfId="0" applyNumberFormat="1" applyFont="1" applyAlignment="1">
      <alignment horizontal="right" vertical="center"/>
    </xf>
    <xf numFmtId="0" fontId="6" fillId="3" borderId="0" xfId="0" applyFont="1" applyFill="1" applyAlignment="1">
      <alignment horizontal="left" vertical="center" readingOrder="1"/>
    </xf>
    <xf numFmtId="0" fontId="9" fillId="3" borderId="0" xfId="0" applyFont="1" applyFill="1" applyAlignment="1" applyProtection="1">
      <alignment horizontal="left" vertical="center" readingOrder="1"/>
      <protection locked="0"/>
    </xf>
    <xf numFmtId="0" fontId="6" fillId="3" borderId="0" xfId="0" applyFont="1" applyFill="1" applyAlignment="1" applyProtection="1">
      <alignment horizontal="left" vertical="center" indent="1" readingOrder="1"/>
      <protection locked="0"/>
    </xf>
    <xf numFmtId="3" fontId="11" fillId="3" borderId="0" xfId="5" applyNumberFormat="1" applyFont="1" applyFill="1" applyAlignment="1" applyProtection="1">
      <alignment horizontal="right" vertical="center"/>
      <protection locked="0"/>
    </xf>
    <xf numFmtId="0" fontId="22" fillId="0" borderId="0" xfId="0" applyFont="1"/>
    <xf numFmtId="0" fontId="44" fillId="0" borderId="0" xfId="5" applyFont="1" applyAlignment="1">
      <alignment horizontal="right" vertical="center"/>
    </xf>
    <xf numFmtId="166" fontId="44" fillId="0" borderId="0" xfId="5" applyNumberFormat="1" applyFont="1" applyAlignment="1">
      <alignment horizontal="right" vertical="center"/>
    </xf>
    <xf numFmtId="166" fontId="45" fillId="0" borderId="0" xfId="5" applyNumberFormat="1" applyFont="1" applyAlignment="1">
      <alignment horizontal="right" vertical="center"/>
    </xf>
    <xf numFmtId="3" fontId="9" fillId="3" borderId="0" xfId="0" applyNumberFormat="1" applyFont="1" applyFill="1" applyAlignment="1" applyProtection="1">
      <alignment horizontal="right" vertical="center"/>
      <protection locked="0"/>
    </xf>
    <xf numFmtId="167" fontId="6" fillId="3" borderId="10" xfId="5" applyNumberFormat="1" applyFont="1" applyFill="1" applyBorder="1" applyAlignment="1" applyProtection="1">
      <alignment horizontal="right"/>
      <protection locked="0"/>
    </xf>
    <xf numFmtId="3" fontId="9" fillId="3" borderId="0" xfId="5" applyNumberFormat="1" applyFont="1" applyFill="1" applyAlignment="1">
      <alignment horizontal="right"/>
    </xf>
    <xf numFmtId="16" fontId="9" fillId="3" borderId="0" xfId="5" quotePrefix="1" applyNumberFormat="1" applyFont="1" applyFill="1" applyAlignment="1">
      <alignment horizontal="right" indent="1"/>
    </xf>
    <xf numFmtId="166" fontId="8" fillId="3" borderId="0" xfId="0" applyNumberFormat="1" applyFont="1" applyFill="1"/>
    <xf numFmtId="167" fontId="6" fillId="3" borderId="0" xfId="5" applyNumberFormat="1" applyFont="1" applyFill="1" applyAlignment="1" applyProtection="1">
      <alignment horizontal="center" vertical="center"/>
      <protection locked="0"/>
    </xf>
    <xf numFmtId="167" fontId="45" fillId="3" borderId="0" xfId="5" applyNumberFormat="1" applyFont="1" applyFill="1" applyAlignment="1"/>
    <xf numFmtId="167" fontId="21" fillId="3" borderId="0" xfId="0" applyNumberFormat="1" applyFont="1" applyFill="1"/>
    <xf numFmtId="167" fontId="24" fillId="3" borderId="0" xfId="0" applyNumberFormat="1" applyFont="1" applyFill="1"/>
    <xf numFmtId="0" fontId="29" fillId="3" borderId="0" xfId="5" applyFont="1" applyFill="1" applyAlignment="1">
      <alignment horizontal="left" wrapText="1"/>
    </xf>
    <xf numFmtId="0" fontId="29" fillId="3" borderId="0" xfId="5" applyFont="1" applyFill="1" applyAlignment="1">
      <alignment horizontal="left" vertical="center" wrapText="1"/>
    </xf>
    <xf numFmtId="0" fontId="29" fillId="3" borderId="0" xfId="5" applyFont="1" applyFill="1" applyAlignment="1">
      <alignment vertical="center"/>
    </xf>
    <xf numFmtId="166" fontId="6" fillId="3" borderId="0" xfId="5" applyNumberFormat="1" applyFont="1" applyFill="1" applyAlignment="1" applyProtection="1">
      <alignment horizontal="right" vertical="center"/>
      <protection locked="0"/>
    </xf>
    <xf numFmtId="0" fontId="55" fillId="3" borderId="0" xfId="5" applyFont="1" applyFill="1" applyAlignment="1">
      <alignment horizontal="left" vertical="center"/>
    </xf>
    <xf numFmtId="3" fontId="6" fillId="3" borderId="0" xfId="5" applyNumberFormat="1" applyFont="1" applyFill="1" applyAlignment="1">
      <alignment horizontal="right" vertical="center"/>
    </xf>
    <xf numFmtId="0" fontId="57" fillId="0" borderId="0" xfId="0" applyFont="1"/>
    <xf numFmtId="3" fontId="9" fillId="0" borderId="0" xfId="95" applyNumberFormat="1" applyFont="1"/>
    <xf numFmtId="3" fontId="6" fillId="0" borderId="0" xfId="33" applyNumberFormat="1" applyFont="1" applyAlignment="1">
      <alignment horizontal="right"/>
    </xf>
    <xf numFmtId="3" fontId="6" fillId="2" borderId="0" xfId="95" applyNumberFormat="1" applyFont="1" applyFill="1" applyAlignment="1">
      <alignment horizontal="left"/>
    </xf>
    <xf numFmtId="3" fontId="6" fillId="0" borderId="0" xfId="5" applyNumberFormat="1" applyFont="1" applyAlignment="1" applyProtection="1">
      <alignment horizontal="right"/>
      <protection locked="0"/>
    </xf>
    <xf numFmtId="169" fontId="6" fillId="0" borderId="0" xfId="5" applyNumberFormat="1" applyFont="1" applyAlignment="1" applyProtection="1">
      <alignment horizontal="right"/>
      <protection locked="0"/>
    </xf>
    <xf numFmtId="3" fontId="6" fillId="0" borderId="0" xfId="38" applyNumberFormat="1" applyFont="1" applyAlignment="1" applyProtection="1">
      <alignment horizontal="right" wrapText="1"/>
      <protection locked="0"/>
    </xf>
    <xf numFmtId="3" fontId="9" fillId="0" borderId="0" xfId="5" applyNumberFormat="1" applyFont="1" applyAlignment="1" applyProtection="1">
      <alignment horizontal="right"/>
      <protection locked="0"/>
    </xf>
    <xf numFmtId="3" fontId="95" fillId="0" borderId="0" xfId="5" applyNumberFormat="1" applyFont="1" applyAlignment="1" applyProtection="1">
      <alignment horizontal="right"/>
      <protection locked="0"/>
    </xf>
    <xf numFmtId="3" fontId="9" fillId="0" borderId="0" xfId="38" applyNumberFormat="1" applyFont="1" applyAlignment="1" applyProtection="1">
      <alignment horizontal="left"/>
      <protection locked="0"/>
    </xf>
    <xf numFmtId="3" fontId="6" fillId="0" borderId="0" xfId="38" applyNumberFormat="1" applyFont="1" applyAlignment="1" applyProtection="1">
      <alignment horizontal="left" wrapText="1"/>
      <protection locked="0"/>
    </xf>
    <xf numFmtId="166" fontId="6" fillId="0" borderId="0" xfId="38" applyNumberFormat="1" applyFont="1" applyAlignment="1" applyProtection="1">
      <alignment horizontal="left" wrapText="1"/>
      <protection locked="0"/>
    </xf>
    <xf numFmtId="3" fontId="9" fillId="0" borderId="0" xfId="38" applyNumberFormat="1" applyFont="1" applyAlignment="1" applyProtection="1">
      <alignment horizontal="left" wrapText="1"/>
      <protection locked="0"/>
    </xf>
    <xf numFmtId="3" fontId="9" fillId="2" borderId="0" xfId="5" applyNumberFormat="1" applyFont="1" applyFill="1" applyAlignment="1" applyProtection="1">
      <alignment horizontal="right"/>
      <protection locked="0"/>
    </xf>
    <xf numFmtId="3" fontId="6" fillId="2" borderId="0" xfId="5" applyNumberFormat="1" applyFont="1" applyFill="1" applyAlignment="1" applyProtection="1">
      <alignment horizontal="right"/>
      <protection locked="0"/>
    </xf>
    <xf numFmtId="3" fontId="6" fillId="2" borderId="0" xfId="38" applyNumberFormat="1" applyFont="1" applyFill="1" applyAlignment="1" applyProtection="1">
      <alignment horizontal="left" wrapText="1"/>
      <protection locked="0"/>
    </xf>
    <xf numFmtId="3" fontId="6" fillId="0" borderId="0" xfId="33" applyNumberFormat="1" applyFont="1"/>
    <xf numFmtId="3" fontId="37" fillId="0" borderId="0" xfId="95" applyNumberFormat="1" applyFont="1" applyAlignment="1">
      <alignment horizontal="right" indent="1"/>
    </xf>
    <xf numFmtId="0" fontId="9" fillId="0" borderId="23" xfId="95" applyFont="1" applyBorder="1" applyAlignment="1">
      <alignment vertical="center"/>
    </xf>
    <xf numFmtId="167" fontId="6" fillId="0" borderId="0" xfId="95" applyNumberFormat="1" applyFont="1" applyAlignment="1">
      <alignment horizontal="right" vertical="center"/>
    </xf>
    <xf numFmtId="167" fontId="6" fillId="0" borderId="7" xfId="95" applyNumberFormat="1" applyFont="1" applyBorder="1" applyAlignment="1">
      <alignment horizontal="right" vertical="center"/>
    </xf>
    <xf numFmtId="0" fontId="1" fillId="0" borderId="0" xfId="95" applyFont="1" applyAlignment="1">
      <alignment vertical="center"/>
    </xf>
    <xf numFmtId="1" fontId="6" fillId="0" borderId="0" xfId="95" applyNumberFormat="1" applyFont="1"/>
    <xf numFmtId="0" fontId="11" fillId="0" borderId="0" xfId="61" applyFont="1"/>
    <xf numFmtId="0" fontId="17" fillId="0" borderId="0" xfId="61" applyFont="1" applyAlignment="1">
      <alignment horizontal="right"/>
    </xf>
    <xf numFmtId="0" fontId="18" fillId="0" borderId="0" xfId="61" applyFont="1"/>
    <xf numFmtId="0" fontId="13" fillId="0" borderId="0" xfId="61" applyFont="1"/>
    <xf numFmtId="0" fontId="54" fillId="0" borderId="0" xfId="61" applyFont="1"/>
    <xf numFmtId="0" fontId="88" fillId="0" borderId="0" xfId="0" applyFont="1"/>
    <xf numFmtId="0" fontId="88" fillId="3" borderId="0" xfId="0" applyFont="1" applyFill="1"/>
    <xf numFmtId="0" fontId="24" fillId="0" borderId="0" xfId="61" applyFont="1"/>
    <xf numFmtId="0" fontId="6" fillId="0" borderId="0" xfId="61" applyFont="1"/>
    <xf numFmtId="2" fontId="51" fillId="0" borderId="0" xfId="61" applyNumberFormat="1" applyFont="1" applyAlignment="1">
      <alignment horizontal="right" wrapText="1" indent="1" readingOrder="1"/>
    </xf>
    <xf numFmtId="2" fontId="51" fillId="0" borderId="0" xfId="61" applyNumberFormat="1" applyFont="1" applyAlignment="1">
      <alignment horizontal="center" wrapText="1" readingOrder="1"/>
    </xf>
    <xf numFmtId="2" fontId="30" fillId="0" borderId="0" xfId="61" applyNumberFormat="1" applyFont="1" applyAlignment="1">
      <alignment horizontal="center" wrapText="1" readingOrder="1"/>
    </xf>
    <xf numFmtId="0" fontId="30" fillId="0" borderId="0" xfId="61" applyFont="1" applyAlignment="1">
      <alignment horizontal="left" vertical="center" wrapText="1" indent="1" readingOrder="1"/>
    </xf>
    <xf numFmtId="2" fontId="51" fillId="0" borderId="0" xfId="61" applyNumberFormat="1" applyFont="1" applyAlignment="1">
      <alignment horizontal="center" wrapText="1"/>
    </xf>
    <xf numFmtId="0" fontId="19" fillId="0" borderId="18" xfId="61" applyFont="1" applyBorder="1" applyAlignment="1">
      <alignment horizontal="center"/>
    </xf>
    <xf numFmtId="0" fontId="19" fillId="0" borderId="17" xfId="61" applyFont="1" applyBorder="1" applyAlignment="1">
      <alignment horizontal="center"/>
    </xf>
    <xf numFmtId="0" fontId="50" fillId="0" borderId="0" xfId="61" applyFont="1"/>
    <xf numFmtId="0" fontId="17" fillId="0" borderId="0" xfId="61" applyFont="1"/>
    <xf numFmtId="167" fontId="6" fillId="0" borderId="0" xfId="61" applyNumberFormat="1" applyFont="1" applyAlignment="1">
      <alignment horizontal="center"/>
    </xf>
    <xf numFmtId="0" fontId="41" fillId="3" borderId="0" xfId="61" applyFont="1" applyFill="1"/>
    <xf numFmtId="0" fontId="41" fillId="0" borderId="0" xfId="61" applyFont="1"/>
    <xf numFmtId="0" fontId="72" fillId="0" borderId="0" xfId="61" applyFont="1"/>
    <xf numFmtId="0" fontId="41" fillId="3" borderId="0" xfId="61" quotePrefix="1" applyFont="1" applyFill="1"/>
    <xf numFmtId="0" fontId="41" fillId="0" borderId="0" xfId="61" quotePrefix="1" applyFont="1"/>
    <xf numFmtId="0" fontId="6" fillId="3" borderId="3" xfId="61" applyFont="1" applyFill="1" applyBorder="1"/>
    <xf numFmtId="0" fontId="41" fillId="0" borderId="3" xfId="61" applyFont="1" applyBorder="1"/>
    <xf numFmtId="167" fontId="6" fillId="3" borderId="3" xfId="61" quotePrefix="1" applyNumberFormat="1" applyFont="1" applyFill="1" applyBorder="1" applyAlignment="1">
      <alignment horizontal="center"/>
    </xf>
    <xf numFmtId="0" fontId="18" fillId="0" borderId="3" xfId="61" applyFont="1" applyBorder="1" applyAlignment="1">
      <alignment horizontal="center"/>
    </xf>
    <xf numFmtId="0" fontId="18" fillId="0" borderId="3" xfId="61" applyFont="1" applyBorder="1" applyAlignment="1">
      <alignment horizontal="left" indent="1"/>
    </xf>
    <xf numFmtId="3" fontId="1" fillId="3" borderId="0" xfId="67" applyNumberFormat="1" applyFont="1" applyFill="1"/>
    <xf numFmtId="0" fontId="18" fillId="3" borderId="0" xfId="67" applyFont="1" applyFill="1" applyAlignment="1">
      <alignment horizontal="left" indent="1"/>
    </xf>
    <xf numFmtId="1" fontId="6" fillId="0" borderId="0" xfId="67" applyNumberFormat="1" applyFont="1" applyAlignment="1">
      <alignment horizontal="right" vertical="center" indent="1"/>
    </xf>
    <xf numFmtId="0" fontId="6" fillId="3" borderId="0" xfId="12" applyFont="1" applyFill="1" applyAlignment="1">
      <alignment horizontal="right" vertical="center"/>
    </xf>
    <xf numFmtId="0" fontId="6" fillId="3" borderId="0" xfId="12" quotePrefix="1" applyFont="1" applyFill="1" applyAlignment="1"/>
    <xf numFmtId="0" fontId="6" fillId="3" borderId="0" xfId="13" applyFont="1" applyFill="1" applyAlignment="1"/>
    <xf numFmtId="0" fontId="3" fillId="3" borderId="0" xfId="11" applyFill="1" applyAlignment="1">
      <alignment horizontal="right" vertical="center"/>
    </xf>
    <xf numFmtId="0" fontId="9" fillId="3" borderId="0" xfId="14" applyFont="1" applyFill="1" applyAlignment="1">
      <alignment horizontal="left" wrapText="1"/>
    </xf>
    <xf numFmtId="0" fontId="6" fillId="3" borderId="0" xfId="12" applyFont="1" applyFill="1" applyAlignment="1"/>
    <xf numFmtId="3" fontId="3" fillId="3" borderId="0" xfId="11" applyNumberFormat="1" applyFill="1"/>
    <xf numFmtId="3" fontId="0" fillId="3" borderId="0" xfId="11" applyNumberFormat="1" applyFont="1" applyFill="1"/>
    <xf numFmtId="0" fontId="0" fillId="3" borderId="0" xfId="11" applyFont="1" applyFill="1"/>
    <xf numFmtId="3" fontId="6" fillId="0" borderId="0" xfId="12" applyNumberFormat="1" applyFont="1" applyAlignment="1"/>
    <xf numFmtId="3" fontId="6" fillId="3" borderId="0" xfId="13" applyNumberFormat="1" applyFont="1" applyFill="1" applyAlignment="1">
      <alignment horizontal="right"/>
    </xf>
    <xf numFmtId="3" fontId="6" fillId="5" borderId="0" xfId="13" applyNumberFormat="1" applyFont="1" applyFill="1" applyAlignment="1">
      <alignment horizontal="right"/>
    </xf>
    <xf numFmtId="0" fontId="6" fillId="3" borderId="0" xfId="13" applyFont="1" applyFill="1" applyAlignment="1">
      <alignment wrapText="1"/>
    </xf>
    <xf numFmtId="0" fontId="16" fillId="3" borderId="3" xfId="12" applyFont="1" applyFill="1" applyBorder="1">
      <alignment vertical="top"/>
    </xf>
    <xf numFmtId="0" fontId="6" fillId="0" borderId="0" xfId="4" applyFont="1" applyAlignment="1">
      <alignment horizontal="right"/>
    </xf>
    <xf numFmtId="0" fontId="11" fillId="0" borderId="0" xfId="4" applyFont="1"/>
    <xf numFmtId="0" fontId="17" fillId="0" borderId="0" xfId="4" applyFont="1" applyAlignment="1">
      <alignment vertical="top"/>
    </xf>
    <xf numFmtId="3" fontId="9" fillId="0" borderId="0" xfId="4" applyNumberFormat="1" applyFont="1" applyAlignment="1">
      <alignment horizontal="right" vertical="center"/>
    </xf>
    <xf numFmtId="0" fontId="18" fillId="0" borderId="0" xfId="4" applyFont="1" applyAlignment="1">
      <alignment horizontal="left" vertical="center" indent="1"/>
    </xf>
    <xf numFmtId="0" fontId="92" fillId="0" borderId="0" xfId="5" applyFont="1" applyAlignment="1"/>
    <xf numFmtId="0" fontId="93" fillId="0" borderId="0" xfId="5" applyFont="1" applyAlignment="1"/>
    <xf numFmtId="0" fontId="1" fillId="0" borderId="0" xfId="4" applyFont="1" applyAlignment="1">
      <alignment horizontal="left" indent="1"/>
    </xf>
    <xf numFmtId="0" fontId="11" fillId="0" borderId="0" xfId="4" applyFont="1" applyAlignment="1">
      <alignment horizontal="left" indent="1"/>
    </xf>
    <xf numFmtId="3" fontId="1" fillId="0" borderId="0" xfId="4" applyNumberFormat="1" applyFont="1"/>
    <xf numFmtId="0" fontId="1" fillId="0" borderId="0" xfId="4" applyFont="1" applyAlignment="1">
      <alignment horizontal="left" vertical="center" indent="1"/>
    </xf>
    <xf numFmtId="0" fontId="11" fillId="0" borderId="0" xfId="4" applyFont="1" applyAlignment="1">
      <alignment horizontal="left" vertical="center" indent="1"/>
    </xf>
    <xf numFmtId="0" fontId="11" fillId="0" borderId="0" xfId="4" applyFont="1" applyAlignment="1">
      <alignment vertical="top"/>
    </xf>
    <xf numFmtId="3" fontId="6" fillId="0" borderId="0" xfId="4" applyNumberFormat="1" applyFont="1" applyAlignment="1">
      <alignment horizontal="right" vertical="center"/>
    </xf>
    <xf numFmtId="0" fontId="31" fillId="0" borderId="0" xfId="4" applyFont="1" applyAlignment="1">
      <alignment vertical="center"/>
    </xf>
    <xf numFmtId="167" fontId="29" fillId="0" borderId="0" xfId="4" applyNumberFormat="1" applyFont="1" applyAlignment="1">
      <alignment horizontal="right" vertical="center"/>
    </xf>
    <xf numFmtId="0" fontId="63" fillId="0" borderId="0" xfId="4" applyFont="1" applyAlignment="1">
      <alignment vertical="center"/>
    </xf>
    <xf numFmtId="0" fontId="6" fillId="0" borderId="0" xfId="4" applyFont="1" applyAlignment="1">
      <alignment horizontal="right" vertical="center"/>
    </xf>
    <xf numFmtId="0" fontId="31" fillId="0" borderId="0" xfId="4" applyFont="1" applyAlignment="1">
      <alignment horizontal="left" vertical="center"/>
    </xf>
    <xf numFmtId="3" fontId="18" fillId="0" borderId="0" xfId="4" applyNumberFormat="1" applyFont="1" applyAlignment="1">
      <alignment horizontal="right" vertical="center"/>
    </xf>
    <xf numFmtId="0" fontId="6" fillId="0" borderId="0" xfId="4" applyFont="1" applyAlignment="1">
      <alignment horizontal="left"/>
    </xf>
    <xf numFmtId="167" fontId="6" fillId="0" borderId="3" xfId="4" applyNumberFormat="1" applyFont="1" applyBorder="1" applyAlignment="1">
      <alignment horizontal="right" vertical="center"/>
    </xf>
    <xf numFmtId="167" fontId="6" fillId="0" borderId="0" xfId="4" applyNumberFormat="1" applyFont="1" applyAlignment="1">
      <alignment horizontal="right" vertical="center"/>
    </xf>
    <xf numFmtId="0" fontId="6" fillId="0" borderId="0" xfId="4" applyFont="1" applyAlignment="1">
      <alignment vertical="center"/>
    </xf>
    <xf numFmtId="0" fontId="11" fillId="0" borderId="0" xfId="4" applyFont="1" applyAlignment="1">
      <alignment horizontal="right" vertical="center"/>
    </xf>
    <xf numFmtId="0" fontId="9" fillId="0" borderId="0" xfId="4" applyFont="1" applyAlignment="1">
      <alignment horizontal="right" vertical="center"/>
    </xf>
    <xf numFmtId="0" fontId="53" fillId="0" borderId="0" xfId="4" applyFont="1" applyAlignment="1">
      <alignment horizontal="right" vertical="center"/>
    </xf>
    <xf numFmtId="0" fontId="53" fillId="0" borderId="0" xfId="4" applyFont="1"/>
    <xf numFmtId="0" fontId="9" fillId="0" borderId="0" xfId="4" applyFont="1" applyAlignment="1">
      <alignment vertical="center"/>
    </xf>
    <xf numFmtId="0" fontId="9" fillId="0" borderId="0" xfId="4" applyFont="1"/>
    <xf numFmtId="0" fontId="33" fillId="3" borderId="0" xfId="4" applyFont="1" applyFill="1"/>
    <xf numFmtId="0" fontId="53" fillId="0" borderId="0" xfId="67" applyFont="1" applyAlignment="1">
      <alignment horizontal="right" vertical="center" indent="1"/>
    </xf>
    <xf numFmtId="0" fontId="53" fillId="0" borderId="0" xfId="67" applyFont="1" applyAlignment="1">
      <alignment horizontal="left" indent="1"/>
    </xf>
    <xf numFmtId="1" fontId="11" fillId="0" borderId="0" xfId="67" applyNumberFormat="1" applyFont="1" applyAlignment="1">
      <alignment horizontal="right" vertical="center" indent="1"/>
    </xf>
    <xf numFmtId="0" fontId="11" fillId="0" borderId="0" xfId="67" applyFont="1" applyAlignment="1">
      <alignment horizontal="left"/>
    </xf>
    <xf numFmtId="1" fontId="53" fillId="0" borderId="0" xfId="67" applyNumberFormat="1" applyFont="1" applyAlignment="1">
      <alignment horizontal="right" vertical="center" indent="1"/>
    </xf>
    <xf numFmtId="0" fontId="53" fillId="0" borderId="0" xfId="67" applyFont="1" applyAlignment="1">
      <alignment horizontal="left"/>
    </xf>
    <xf numFmtId="0" fontId="53" fillId="0" borderId="0" xfId="67" applyFont="1" applyAlignment="1">
      <alignment horizontal="center"/>
    </xf>
    <xf numFmtId="0" fontId="53" fillId="0" borderId="0" xfId="67" applyFont="1"/>
    <xf numFmtId="3" fontId="11" fillId="0" borderId="0" xfId="67" applyNumberFormat="1" applyFont="1"/>
    <xf numFmtId="0" fontId="11" fillId="0" borderId="0" xfId="67" applyFont="1"/>
    <xf numFmtId="0" fontId="6" fillId="3" borderId="10" xfId="12" applyFont="1" applyFill="1" applyBorder="1" applyAlignment="1">
      <alignment horizontal="right" vertical="center"/>
    </xf>
    <xf numFmtId="0" fontId="1" fillId="3" borderId="0" xfId="12" applyFont="1" applyFill="1" applyAlignment="1">
      <alignment horizontal="right" vertical="center"/>
    </xf>
    <xf numFmtId="0" fontId="1" fillId="5" borderId="0" xfId="12" applyFont="1" applyFill="1" applyAlignment="1">
      <alignment horizontal="right" vertical="center"/>
    </xf>
    <xf numFmtId="0" fontId="1" fillId="3" borderId="0" xfId="12" quotePrefix="1" applyFont="1" applyFill="1" applyAlignment="1">
      <alignment horizontal="left" vertical="center" indent="1"/>
    </xf>
    <xf numFmtId="0" fontId="6" fillId="2" borderId="23" xfId="12" applyFont="1" applyFill="1" applyBorder="1" applyAlignment="1">
      <alignment horizontal="right" vertical="center"/>
    </xf>
    <xf numFmtId="0" fontId="18" fillId="3" borderId="0" xfId="12" applyFont="1" applyFill="1" applyAlignment="1">
      <alignment horizontal="right" vertical="center"/>
    </xf>
    <xf numFmtId="0" fontId="18" fillId="5" borderId="0" xfId="12" applyFont="1" applyFill="1" applyAlignment="1">
      <alignment horizontal="right" vertical="center"/>
    </xf>
    <xf numFmtId="0" fontId="18" fillId="3" borderId="0" xfId="12" applyFont="1" applyFill="1" applyAlignment="1">
      <alignment vertical="center"/>
    </xf>
    <xf numFmtId="0" fontId="33" fillId="3" borderId="0" xfId="12" applyFont="1" applyFill="1" applyAlignment="1">
      <alignment horizontal="left" vertical="center"/>
    </xf>
    <xf numFmtId="0" fontId="1" fillId="3" borderId="0" xfId="12" applyFont="1" applyFill="1" applyAlignment="1">
      <alignment horizontal="left" vertical="center"/>
    </xf>
    <xf numFmtId="0" fontId="65" fillId="3" borderId="0" xfId="12" applyFont="1" applyFill="1" applyAlignment="1">
      <alignment horizontal="left" vertical="center"/>
    </xf>
    <xf numFmtId="3" fontId="9" fillId="2" borderId="10" xfId="12" applyNumberFormat="1" applyFont="1" applyFill="1" applyBorder="1" applyAlignment="1">
      <alignment horizontal="right" vertical="center"/>
    </xf>
    <xf numFmtId="0" fontId="18" fillId="2" borderId="0" xfId="12" applyFont="1" applyFill="1" applyAlignment="1">
      <alignment horizontal="left" vertical="center"/>
    </xf>
    <xf numFmtId="0" fontId="9" fillId="2" borderId="0" xfId="12" applyFont="1" applyFill="1" applyAlignment="1">
      <alignment horizontal="left" vertical="center"/>
    </xf>
    <xf numFmtId="0" fontId="18" fillId="5" borderId="0" xfId="12" applyFont="1" applyFill="1" applyAlignment="1">
      <alignment horizontal="left" vertical="center"/>
    </xf>
    <xf numFmtId="3" fontId="18" fillId="2" borderId="0" xfId="12" applyNumberFormat="1" applyFont="1" applyFill="1" applyAlignment="1">
      <alignment horizontal="right" vertical="center"/>
    </xf>
    <xf numFmtId="3" fontId="9" fillId="2" borderId="0" xfId="12" applyNumberFormat="1" applyFont="1" applyFill="1" applyAlignment="1">
      <alignment horizontal="right" vertical="center"/>
    </xf>
    <xf numFmtId="3" fontId="18" fillId="5" borderId="0" xfId="12" applyNumberFormat="1" applyFont="1" applyFill="1" applyAlignment="1">
      <alignment horizontal="right" vertical="center"/>
    </xf>
    <xf numFmtId="3" fontId="18" fillId="3" borderId="0" xfId="12" applyNumberFormat="1" applyFont="1" applyFill="1" applyAlignment="1">
      <alignment horizontal="right" vertical="center"/>
    </xf>
    <xf numFmtId="3" fontId="9" fillId="3" borderId="0" xfId="12" applyNumberFormat="1" applyFont="1" applyFill="1" applyAlignment="1">
      <alignment horizontal="right" vertical="center"/>
    </xf>
    <xf numFmtId="0" fontId="18" fillId="3" borderId="0" xfId="12" applyFont="1" applyFill="1" applyAlignment="1">
      <alignment horizontal="left" vertical="center"/>
    </xf>
    <xf numFmtId="3" fontId="6" fillId="3" borderId="23" xfId="12" applyNumberFormat="1" applyFont="1" applyFill="1" applyBorder="1" applyAlignment="1">
      <alignment horizontal="right" vertical="center"/>
    </xf>
    <xf numFmtId="0" fontId="24" fillId="3" borderId="0" xfId="12" applyFont="1" applyFill="1" applyAlignment="1">
      <alignment vertical="center"/>
    </xf>
    <xf numFmtId="0" fontId="13" fillId="3" borderId="0" xfId="12" applyFont="1" applyFill="1" applyAlignment="1">
      <alignment vertical="center"/>
    </xf>
    <xf numFmtId="166" fontId="9" fillId="7" borderId="0" xfId="90" applyNumberFormat="1" applyFont="1" applyFill="1" applyAlignment="1" applyProtection="1">
      <alignment horizontal="right" vertical="center"/>
      <protection hidden="1"/>
    </xf>
    <xf numFmtId="3" fontId="9" fillId="7" borderId="0" xfId="90" applyNumberFormat="1" applyFont="1" applyFill="1" applyAlignment="1" applyProtection="1">
      <alignment horizontal="left" vertical="center"/>
      <protection hidden="1"/>
    </xf>
    <xf numFmtId="3" fontId="9" fillId="0" borderId="0" xfId="90" applyNumberFormat="1" applyFont="1" applyAlignment="1" applyProtection="1">
      <alignment horizontal="left" vertical="center"/>
      <protection hidden="1"/>
    </xf>
    <xf numFmtId="3" fontId="6" fillId="0" borderId="31" xfId="90" applyNumberFormat="1" applyFont="1" applyBorder="1" applyAlignment="1" applyProtection="1">
      <alignment horizontal="right" vertical="center"/>
      <protection hidden="1"/>
    </xf>
    <xf numFmtId="3" fontId="6" fillId="0" borderId="0" xfId="90" applyNumberFormat="1" applyFont="1" applyAlignment="1" applyProtection="1">
      <alignment horizontal="right" vertical="center"/>
      <protection hidden="1"/>
    </xf>
    <xf numFmtId="0" fontId="6" fillId="0" borderId="0" xfId="90" applyFont="1" applyAlignment="1">
      <alignment vertical="center"/>
    </xf>
    <xf numFmtId="3" fontId="9" fillId="0" borderId="31" xfId="90" applyNumberFormat="1" applyFont="1" applyBorder="1" applyAlignment="1" applyProtection="1">
      <alignment horizontal="right" vertical="center"/>
      <protection hidden="1"/>
    </xf>
    <xf numFmtId="3" fontId="9" fillId="0" borderId="0" xfId="90" applyNumberFormat="1" applyFont="1" applyAlignment="1" applyProtection="1">
      <alignment horizontal="right" vertical="center"/>
      <protection hidden="1"/>
    </xf>
    <xf numFmtId="3" fontId="9" fillId="7" borderId="0" xfId="90" applyNumberFormat="1" applyFont="1" applyFill="1" applyAlignment="1" applyProtection="1">
      <alignment horizontal="right" vertical="center"/>
      <protection hidden="1"/>
    </xf>
    <xf numFmtId="3" fontId="6" fillId="0" borderId="0" xfId="90" applyNumberFormat="1" applyFont="1" applyAlignment="1" applyProtection="1">
      <alignment vertical="center"/>
      <protection hidden="1"/>
    </xf>
    <xf numFmtId="3" fontId="6" fillId="0" borderId="31" xfId="90" applyNumberFormat="1" applyFont="1" applyBorder="1" applyAlignment="1" applyProtection="1">
      <alignment vertical="center"/>
      <protection hidden="1"/>
    </xf>
    <xf numFmtId="3" fontId="6" fillId="0" borderId="32" xfId="90" applyNumberFormat="1" applyFont="1" applyBorder="1" applyAlignment="1" applyProtection="1">
      <alignment vertical="center"/>
      <protection hidden="1"/>
    </xf>
    <xf numFmtId="3" fontId="6" fillId="0" borderId="29" xfId="90" applyNumberFormat="1" applyFont="1" applyBorder="1" applyAlignment="1" applyProtection="1">
      <alignment vertical="center"/>
      <protection hidden="1"/>
    </xf>
    <xf numFmtId="166" fontId="6" fillId="0" borderId="0" xfId="90" applyNumberFormat="1" applyFont="1" applyAlignment="1" applyProtection="1">
      <alignment horizontal="right" vertical="center"/>
      <protection hidden="1"/>
    </xf>
    <xf numFmtId="3" fontId="6" fillId="0" borderId="0" xfId="90" applyNumberFormat="1" applyFont="1" applyAlignment="1" applyProtection="1">
      <alignment horizontal="left" vertical="center"/>
      <protection hidden="1"/>
    </xf>
    <xf numFmtId="166" fontId="6" fillId="0" borderId="29" xfId="90" applyNumberFormat="1" applyFont="1" applyBorder="1" applyAlignment="1" applyProtection="1">
      <alignment horizontal="right" vertical="center"/>
      <protection hidden="1"/>
    </xf>
    <xf numFmtId="3" fontId="6" fillId="0" borderId="29" xfId="90" applyNumberFormat="1" applyFont="1" applyBorder="1" applyAlignment="1" applyProtection="1">
      <alignment horizontal="left" vertical="center"/>
      <protection hidden="1"/>
    </xf>
    <xf numFmtId="0" fontId="9" fillId="0" borderId="0" xfId="90" applyFont="1" applyAlignment="1" applyProtection="1">
      <alignment horizontal="right" vertical="center" wrapText="1"/>
      <protection hidden="1"/>
    </xf>
    <xf numFmtId="3" fontId="6" fillId="0" borderId="29" xfId="90" applyNumberFormat="1" applyFont="1" applyBorder="1" applyAlignment="1" applyProtection="1">
      <alignment horizontal="right" vertical="center"/>
      <protection hidden="1"/>
    </xf>
    <xf numFmtId="3" fontId="91" fillId="0" borderId="0" xfId="90" applyNumberFormat="1" applyFont="1" applyAlignment="1" applyProtection="1">
      <alignment vertical="center"/>
      <protection hidden="1"/>
    </xf>
    <xf numFmtId="3" fontId="91" fillId="0" borderId="26" xfId="90" applyNumberFormat="1" applyFont="1" applyBorder="1" applyAlignment="1" applyProtection="1">
      <alignment vertical="center"/>
      <protection hidden="1"/>
    </xf>
    <xf numFmtId="0" fontId="18" fillId="0" borderId="0" xfId="72" applyFont="1" applyAlignment="1">
      <alignment horizontal="center" vertical="center" wrapText="1"/>
    </xf>
    <xf numFmtId="3" fontId="6" fillId="0" borderId="32" xfId="90" applyNumberFormat="1" applyFont="1" applyBorder="1" applyAlignment="1" applyProtection="1">
      <alignment horizontal="right" vertical="center"/>
      <protection hidden="1"/>
    </xf>
    <xf numFmtId="167" fontId="6" fillId="0" borderId="0" xfId="90" applyNumberFormat="1" applyFont="1" applyAlignment="1" applyProtection="1">
      <alignment horizontal="right" vertical="center" wrapText="1"/>
      <protection hidden="1"/>
    </xf>
    <xf numFmtId="0" fontId="6" fillId="0" borderId="0" xfId="90" applyFont="1" applyAlignment="1" applyProtection="1">
      <alignment horizontal="left" vertical="center" wrapText="1"/>
      <protection hidden="1"/>
    </xf>
    <xf numFmtId="167" fontId="6" fillId="0" borderId="29" xfId="90" applyNumberFormat="1" applyFont="1" applyBorder="1" applyAlignment="1" applyProtection="1">
      <alignment horizontal="right" vertical="center" wrapText="1"/>
      <protection hidden="1"/>
    </xf>
    <xf numFmtId="0" fontId="6" fillId="0" borderId="29" xfId="90" applyFont="1" applyBorder="1" applyAlignment="1" applyProtection="1">
      <alignment horizontal="left" vertical="center" wrapText="1"/>
      <protection hidden="1"/>
    </xf>
    <xf numFmtId="0" fontId="6" fillId="0" borderId="29" xfId="90" applyFont="1" applyBorder="1" applyAlignment="1" applyProtection="1">
      <alignment horizontal="right" vertical="center" wrapText="1"/>
      <protection hidden="1"/>
    </xf>
    <xf numFmtId="2" fontId="9" fillId="0" borderId="0" xfId="90" applyNumberFormat="1" applyFont="1" applyAlignment="1" applyProtection="1">
      <alignment horizontal="right" vertical="center" wrapText="1"/>
      <protection hidden="1"/>
    </xf>
    <xf numFmtId="3" fontId="6" fillId="0" borderId="0" xfId="90" applyNumberFormat="1" applyFont="1" applyAlignment="1" applyProtection="1">
      <alignment horizontal="right" vertical="center" wrapText="1"/>
      <protection hidden="1"/>
    </xf>
    <xf numFmtId="3" fontId="6" fillId="0" borderId="29" xfId="90" applyNumberFormat="1" applyFont="1" applyBorder="1" applyAlignment="1" applyProtection="1">
      <alignment horizontal="right" vertical="center" wrapText="1"/>
      <protection hidden="1"/>
    </xf>
    <xf numFmtId="3" fontId="55" fillId="0" borderId="0" xfId="90" applyNumberFormat="1" applyFont="1" applyAlignment="1" applyProtection="1">
      <alignment horizontal="left" vertical="center"/>
      <protection hidden="1"/>
    </xf>
    <xf numFmtId="0" fontId="6" fillId="0" borderId="0" xfId="72" applyFont="1" applyAlignment="1">
      <alignment horizontal="left" vertical="center" wrapText="1" readingOrder="1"/>
    </xf>
    <xf numFmtId="0" fontId="6" fillId="0" borderId="35" xfId="72" applyFont="1" applyBorder="1" applyAlignment="1">
      <alignment horizontal="left" vertical="center" wrapText="1" readingOrder="1"/>
    </xf>
    <xf numFmtId="0" fontId="9" fillId="0" borderId="0" xfId="72" applyFont="1" applyAlignment="1">
      <alignment vertical="center" wrapText="1" readingOrder="1"/>
    </xf>
    <xf numFmtId="0" fontId="1" fillId="0" borderId="0" xfId="1" applyFont="1" applyFill="1"/>
    <xf numFmtId="0" fontId="101" fillId="0" borderId="0" xfId="1" applyFont="1"/>
    <xf numFmtId="167" fontId="1" fillId="0" borderId="0" xfId="27" applyNumberFormat="1" applyFont="1" applyAlignment="1">
      <alignment horizontal="center"/>
    </xf>
    <xf numFmtId="3" fontId="1" fillId="0" borderId="44" xfId="0" applyNumberFormat="1" applyFont="1" applyBorder="1" applyAlignment="1">
      <alignment horizontal="right" wrapText="1"/>
    </xf>
    <xf numFmtId="3" fontId="1" fillId="0" borderId="44" xfId="0" applyNumberFormat="1" applyFont="1" applyBorder="1" applyAlignment="1">
      <alignment horizontal="left" wrapText="1"/>
    </xf>
    <xf numFmtId="0" fontId="80" fillId="3" borderId="44" xfId="72" applyFont="1" applyFill="1" applyBorder="1" applyAlignment="1">
      <alignment vertical="center"/>
    </xf>
    <xf numFmtId="0" fontId="80" fillId="5" borderId="44" xfId="72" applyFont="1" applyFill="1" applyBorder="1" applyAlignment="1">
      <alignment vertical="center"/>
    </xf>
    <xf numFmtId="0" fontId="28" fillId="3" borderId="44" xfId="12" applyFont="1" applyFill="1" applyBorder="1" applyAlignment="1">
      <alignment horizontal="left" vertical="center"/>
    </xf>
    <xf numFmtId="168" fontId="6" fillId="0" borderId="0" xfId="95" applyNumberFormat="1" applyFont="1"/>
    <xf numFmtId="3" fontId="9" fillId="2" borderId="0" xfId="38" applyNumberFormat="1" applyFont="1" applyFill="1" applyAlignment="1" applyProtection="1">
      <alignment horizontal="left"/>
      <protection locked="0"/>
    </xf>
    <xf numFmtId="3" fontId="6" fillId="0" borderId="0" xfId="5" applyNumberFormat="1" applyFont="1" applyAlignment="1" applyProtection="1">
      <alignment horizontal="left"/>
      <protection locked="0"/>
    </xf>
    <xf numFmtId="3" fontId="9" fillId="2" borderId="47" xfId="5" applyNumberFormat="1" applyFont="1" applyFill="1" applyBorder="1" applyAlignment="1" applyProtection="1">
      <alignment horizontal="right"/>
      <protection locked="0"/>
    </xf>
    <xf numFmtId="3" fontId="9" fillId="2" borderId="47" xfId="38" applyNumberFormat="1" applyFont="1" applyFill="1" applyBorder="1" applyAlignment="1" applyProtection="1">
      <alignment horizontal="left"/>
      <protection locked="0"/>
    </xf>
    <xf numFmtId="3" fontId="26" fillId="0" borderId="20" xfId="95" applyNumberFormat="1" applyFont="1" applyBorder="1" applyAlignment="1">
      <alignment horizontal="left"/>
    </xf>
    <xf numFmtId="3" fontId="9" fillId="0" borderId="0" xfId="95" applyNumberFormat="1" applyFont="1" applyAlignment="1">
      <alignment horizontal="right"/>
    </xf>
    <xf numFmtId="0" fontId="9" fillId="0" borderId="48" xfId="95" applyFont="1" applyBorder="1" applyAlignment="1">
      <alignment horizontal="right" vertical="center"/>
    </xf>
    <xf numFmtId="0" fontId="2" fillId="0" borderId="0" xfId="1" applyFont="1" applyAlignment="1">
      <alignment vertical="center"/>
    </xf>
    <xf numFmtId="0" fontId="1" fillId="0" borderId="0" xfId="1" applyFont="1" applyAlignment="1">
      <alignment vertical="center"/>
    </xf>
    <xf numFmtId="3" fontId="9" fillId="3" borderId="44" xfId="0" applyNumberFormat="1" applyFont="1" applyFill="1" applyBorder="1" applyAlignment="1">
      <alignment vertical="center"/>
    </xf>
    <xf numFmtId="0" fontId="9" fillId="3" borderId="44" xfId="0" applyFont="1" applyFill="1" applyBorder="1" applyAlignment="1">
      <alignment horizontal="justify" vertical="center"/>
    </xf>
    <xf numFmtId="0" fontId="9" fillId="3" borderId="44" xfId="5" applyFont="1" applyFill="1" applyBorder="1" applyAlignment="1">
      <alignment horizontal="left"/>
    </xf>
    <xf numFmtId="3" fontId="18" fillId="3" borderId="44" xfId="0" applyNumberFormat="1" applyFont="1" applyFill="1" applyBorder="1" applyAlignment="1">
      <alignment vertical="center"/>
    </xf>
    <xf numFmtId="3" fontId="1" fillId="3" borderId="44" xfId="0" applyNumberFormat="1" applyFont="1" applyFill="1" applyBorder="1" applyAlignment="1">
      <alignment vertical="center"/>
    </xf>
    <xf numFmtId="3" fontId="9" fillId="3" borderId="44" xfId="5" applyNumberFormat="1" applyFont="1" applyFill="1" applyBorder="1" applyAlignment="1" applyProtection="1">
      <alignment horizontal="right" vertical="center"/>
      <protection locked="0"/>
    </xf>
    <xf numFmtId="167" fontId="6" fillId="3" borderId="44" xfId="5" applyNumberFormat="1" applyFont="1" applyFill="1" applyBorder="1" applyAlignment="1" applyProtection="1">
      <alignment horizontal="right" vertical="top" indent="1"/>
      <protection locked="0"/>
    </xf>
    <xf numFmtId="0" fontId="0" fillId="0" borderId="0" xfId="1" applyFont="1"/>
    <xf numFmtId="0" fontId="29" fillId="0" borderId="0" xfId="5" applyFont="1" applyAlignment="1">
      <alignment horizontal="left" vertical="center"/>
    </xf>
    <xf numFmtId="0" fontId="6" fillId="3" borderId="44" xfId="5" applyFont="1" applyFill="1" applyBorder="1" applyAlignment="1">
      <alignment horizontal="left" vertical="center"/>
    </xf>
    <xf numFmtId="0" fontId="18" fillId="0" borderId="0" xfId="43" applyFont="1" applyAlignment="1">
      <alignment horizontal="center"/>
    </xf>
    <xf numFmtId="0" fontId="18" fillId="0" borderId="0" xfId="43" applyFont="1" applyAlignment="1">
      <alignment horizontal="left" indent="1"/>
    </xf>
    <xf numFmtId="167" fontId="1" fillId="0" borderId="3" xfId="43" applyNumberFormat="1" applyFont="1" applyBorder="1" applyAlignment="1">
      <alignment horizontal="right" vertical="center" indent="1"/>
    </xf>
    <xf numFmtId="1" fontId="1" fillId="0" borderId="0" xfId="43" applyNumberFormat="1" applyFont="1" applyAlignment="1">
      <alignment horizontal="right" vertical="center" indent="1"/>
    </xf>
    <xf numFmtId="0" fontId="1" fillId="0" borderId="0" xfId="43" applyFont="1" applyAlignment="1">
      <alignment horizontal="right" vertical="center" indent="1"/>
    </xf>
    <xf numFmtId="0" fontId="1" fillId="0" borderId="0" xfId="43" applyFont="1" applyAlignment="1">
      <alignment horizontal="left" vertical="center" indent="1"/>
    </xf>
    <xf numFmtId="0" fontId="15" fillId="0" borderId="0" xfId="43" applyFont="1"/>
    <xf numFmtId="1" fontId="37" fillId="0" borderId="0" xfId="43" applyNumberFormat="1" applyFont="1" applyAlignment="1">
      <alignment horizontal="right" vertical="center" indent="1"/>
    </xf>
    <xf numFmtId="0" fontId="37" fillId="0" borderId="0" xfId="43" applyFont="1" applyAlignment="1">
      <alignment horizontal="right" vertical="center" indent="1"/>
    </xf>
    <xf numFmtId="1" fontId="18" fillId="0" borderId="0" xfId="43" applyNumberFormat="1" applyFont="1" applyAlignment="1">
      <alignment horizontal="right" vertical="center" indent="1"/>
    </xf>
    <xf numFmtId="0" fontId="18" fillId="0" borderId="0" xfId="43" applyFont="1" applyAlignment="1">
      <alignment horizontal="right" vertical="center" indent="1"/>
    </xf>
    <xf numFmtId="9" fontId="78" fillId="3" borderId="0" xfId="9" applyFont="1" applyFill="1" applyBorder="1" applyAlignment="1" applyProtection="1">
      <alignment horizontal="right" vertical="center"/>
    </xf>
    <xf numFmtId="9" fontId="79" fillId="3" borderId="0" xfId="9" applyFont="1" applyFill="1" applyBorder="1" applyAlignment="1" applyProtection="1">
      <alignment horizontal="right" vertical="center"/>
    </xf>
    <xf numFmtId="9" fontId="79" fillId="3" borderId="0" xfId="9" applyFont="1" applyFill="1" applyBorder="1" applyAlignment="1" applyProtection="1">
      <alignment vertical="center"/>
    </xf>
    <xf numFmtId="9" fontId="78" fillId="3" borderId="0" xfId="9" applyFont="1" applyFill="1" applyBorder="1" applyAlignment="1" applyProtection="1">
      <alignment vertical="center"/>
    </xf>
    <xf numFmtId="166" fontId="79" fillId="3" borderId="0" xfId="9" applyNumberFormat="1" applyFont="1" applyFill="1" applyBorder="1" applyAlignment="1" applyProtection="1">
      <alignment vertical="center"/>
    </xf>
    <xf numFmtId="167" fontId="79" fillId="3" borderId="0" xfId="9" applyNumberFormat="1" applyFont="1" applyFill="1" applyBorder="1" applyAlignment="1" applyProtection="1">
      <alignment vertical="center"/>
    </xf>
    <xf numFmtId="9" fontId="78" fillId="4" borderId="0" xfId="9" applyFont="1" applyFill="1" applyBorder="1" applyAlignment="1" applyProtection="1">
      <alignment vertical="center"/>
    </xf>
    <xf numFmtId="9" fontId="79" fillId="4" borderId="0" xfId="9" applyFont="1" applyFill="1" applyBorder="1" applyAlignment="1" applyProtection="1">
      <alignment vertical="center"/>
    </xf>
    <xf numFmtId="166" fontId="6" fillId="3" borderId="0" xfId="5" applyNumberFormat="1" applyFont="1" applyFill="1" applyAlignment="1">
      <alignment horizontal="right" vertical="center"/>
    </xf>
    <xf numFmtId="3" fontId="1" fillId="3" borderId="0" xfId="0" applyNumberFormat="1" applyFont="1" applyFill="1" applyAlignment="1">
      <alignment horizontal="right" vertical="center" readingOrder="1"/>
    </xf>
    <xf numFmtId="165" fontId="1" fillId="3" borderId="0" xfId="68" applyNumberFormat="1" applyFont="1" applyFill="1" applyAlignment="1" applyProtection="1">
      <alignment horizontal="right" vertical="center" readingOrder="1"/>
      <protection locked="0"/>
    </xf>
    <xf numFmtId="3" fontId="9" fillId="5"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pplyProtection="1">
      <alignment horizontal="right" vertical="center" wrapText="1" readingOrder="1"/>
      <protection locked="0"/>
    </xf>
    <xf numFmtId="3" fontId="6" fillId="3" borderId="0" xfId="0" applyNumberFormat="1" applyFont="1" applyFill="1" applyAlignment="1">
      <alignment horizontal="right" vertical="center" wrapText="1" readingOrder="1"/>
    </xf>
    <xf numFmtId="1" fontId="6" fillId="3" borderId="0" xfId="0" applyNumberFormat="1" applyFont="1" applyFill="1" applyAlignment="1" applyProtection="1">
      <alignment horizontal="right" vertical="center" wrapText="1" readingOrder="1"/>
      <protection locked="0"/>
    </xf>
    <xf numFmtId="165" fontId="6" fillId="3" borderId="0" xfId="68" applyNumberFormat="1" applyFont="1" applyFill="1" applyAlignment="1" applyProtection="1">
      <alignment horizontal="right" vertical="center" wrapText="1" readingOrder="1"/>
      <protection locked="0"/>
    </xf>
    <xf numFmtId="1" fontId="11" fillId="3" borderId="0" xfId="0" applyNumberFormat="1" applyFont="1" applyFill="1" applyAlignment="1" applyProtection="1">
      <alignment horizontal="right" vertical="center" wrapText="1" readingOrder="1"/>
      <protection locked="0"/>
    </xf>
    <xf numFmtId="3" fontId="1" fillId="3" borderId="0" xfId="68" applyNumberFormat="1" applyFont="1" applyFill="1" applyAlignment="1">
      <alignment horizontal="right" vertical="center" readingOrder="1"/>
    </xf>
    <xf numFmtId="1" fontId="1" fillId="3" borderId="0" xfId="68" applyNumberFormat="1" applyFont="1" applyFill="1" applyAlignment="1" applyProtection="1">
      <alignment horizontal="right" vertical="center" readingOrder="1"/>
      <protection locked="0"/>
    </xf>
    <xf numFmtId="3" fontId="1" fillId="3" borderId="0" xfId="68" applyNumberFormat="1" applyFont="1" applyFill="1" applyAlignment="1" applyProtection="1">
      <alignment horizontal="right" vertical="center" readingOrder="1"/>
      <protection locked="0"/>
    </xf>
    <xf numFmtId="3" fontId="1" fillId="3" borderId="0" xfId="0" applyNumberFormat="1" applyFont="1" applyFill="1" applyAlignment="1" applyProtection="1">
      <alignment horizontal="right" vertical="center" readingOrder="1"/>
      <protection locked="0"/>
    </xf>
    <xf numFmtId="9" fontId="6" fillId="3" borderId="0" xfId="0" applyNumberFormat="1" applyFont="1" applyFill="1" applyAlignment="1">
      <alignment horizontal="right" vertical="center" wrapText="1" readingOrder="1"/>
    </xf>
    <xf numFmtId="9" fontId="6" fillId="3" borderId="0" xfId="0" applyNumberFormat="1" applyFont="1" applyFill="1" applyAlignment="1" applyProtection="1">
      <alignment horizontal="right" vertical="center" wrapText="1" readingOrder="1"/>
      <protection locked="0"/>
    </xf>
    <xf numFmtId="0" fontId="0" fillId="3" borderId="0" xfId="0" applyFill="1" applyAlignment="1">
      <alignment horizontal="right"/>
    </xf>
    <xf numFmtId="171" fontId="1" fillId="0" borderId="0" xfId="0" applyNumberFormat="1" applyFont="1" applyAlignment="1">
      <alignment vertical="center"/>
    </xf>
    <xf numFmtId="171" fontId="6" fillId="3" borderId="0" xfId="49" applyNumberFormat="1" applyFont="1" applyFill="1" applyAlignment="1">
      <alignment vertical="center"/>
    </xf>
    <xf numFmtId="178" fontId="6" fillId="3" borderId="10" xfId="98" applyNumberFormat="1" applyFont="1" applyFill="1" applyBorder="1" applyAlignment="1">
      <alignment horizontal="right" vertical="center"/>
    </xf>
    <xf numFmtId="0" fontId="9" fillId="3" borderId="3" xfId="5" applyFont="1" applyFill="1" applyBorder="1" applyAlignment="1">
      <alignment horizontal="right" vertical="center"/>
    </xf>
    <xf numFmtId="167" fontId="45" fillId="3" borderId="0" xfId="5" applyNumberFormat="1" applyFont="1" applyFill="1" applyAlignment="1" applyProtection="1">
      <protection locked="0"/>
    </xf>
    <xf numFmtId="171" fontId="6" fillId="0" borderId="10" xfId="0" applyNumberFormat="1" applyFont="1" applyBorder="1" applyAlignment="1">
      <alignment vertical="center"/>
    </xf>
    <xf numFmtId="171" fontId="6" fillId="0" borderId="10" xfId="0" applyNumberFormat="1" applyFont="1" applyBorder="1" applyAlignment="1" applyProtection="1">
      <alignment vertical="center"/>
      <protection locked="0"/>
    </xf>
    <xf numFmtId="171" fontId="6" fillId="0" borderId="0" xfId="0" applyNumberFormat="1" applyFont="1" applyAlignment="1">
      <alignment vertical="center"/>
    </xf>
    <xf numFmtId="171" fontId="6" fillId="0" borderId="0" xfId="0" applyNumberFormat="1" applyFont="1" applyAlignment="1" applyProtection="1">
      <alignment vertical="center"/>
      <protection locked="0"/>
    </xf>
    <xf numFmtId="171" fontId="6" fillId="3" borderId="0" xfId="0" applyNumberFormat="1" applyFont="1" applyFill="1" applyAlignment="1">
      <alignment vertical="center"/>
    </xf>
    <xf numFmtId="171" fontId="6" fillId="3" borderId="0" xfId="0" applyNumberFormat="1" applyFont="1" applyFill="1" applyAlignment="1" applyProtection="1">
      <alignment vertical="center"/>
      <protection locked="0"/>
    </xf>
    <xf numFmtId="0" fontId="0" fillId="10" borderId="0" xfId="0" applyFill="1"/>
    <xf numFmtId="167" fontId="1" fillId="0" borderId="0" xfId="52" applyNumberFormat="1" applyFont="1" applyFill="1" applyAlignment="1">
      <alignment horizontal="center" vertical="center"/>
    </xf>
    <xf numFmtId="173" fontId="1" fillId="0" borderId="0" xfId="52" applyNumberFormat="1" applyFont="1" applyFill="1" applyBorder="1" applyAlignment="1">
      <alignment horizontal="right" vertical="center" indent="1"/>
    </xf>
    <xf numFmtId="167" fontId="1" fillId="0" borderId="0" xfId="52" applyNumberFormat="1" applyFont="1" applyFill="1" applyBorder="1" applyAlignment="1">
      <alignment horizontal="center" vertical="center"/>
    </xf>
    <xf numFmtId="167" fontId="21" fillId="0" borderId="0" xfId="27" applyNumberFormat="1" applyFont="1" applyAlignment="1">
      <alignment horizontal="right" vertical="center" indent="1"/>
    </xf>
    <xf numFmtId="9" fontId="18" fillId="2" borderId="0" xfId="68" applyFont="1" applyFill="1" applyBorder="1" applyAlignment="1">
      <alignment vertical="top"/>
    </xf>
    <xf numFmtId="167" fontId="30" fillId="0" borderId="4" xfId="52" applyNumberFormat="1" applyFont="1" applyFill="1" applyBorder="1" applyAlignment="1">
      <alignment horizontal="center" vertical="center"/>
    </xf>
    <xf numFmtId="176" fontId="1" fillId="0" borderId="0" xfId="71" applyNumberFormat="1" applyFont="1" applyFill="1" applyBorder="1" applyAlignment="1">
      <alignment vertical="top"/>
    </xf>
    <xf numFmtId="173" fontId="24" fillId="0" borderId="0" xfId="52" applyNumberFormat="1" applyFont="1" applyFill="1" applyBorder="1" applyAlignment="1">
      <alignment horizontal="right" vertical="center" indent="1"/>
    </xf>
    <xf numFmtId="166" fontId="1" fillId="0" borderId="0" xfId="0" applyNumberFormat="1" applyFont="1"/>
    <xf numFmtId="9" fontId="1" fillId="0" borderId="0" xfId="43" applyNumberFormat="1" applyFont="1" applyAlignment="1">
      <alignment horizontal="right" vertical="center" indent="1"/>
    </xf>
    <xf numFmtId="9" fontId="1" fillId="0" borderId="26" xfId="43" applyNumberFormat="1" applyFont="1" applyBorder="1" applyAlignment="1">
      <alignment horizontal="right" vertical="center" indent="1"/>
    </xf>
    <xf numFmtId="3" fontId="1" fillId="3" borderId="0" xfId="0" applyNumberFormat="1" applyFont="1" applyFill="1" applyAlignment="1" applyProtection="1">
      <alignment horizontal="right" vertical="center" wrapText="1" readingOrder="1"/>
      <protection locked="0"/>
    </xf>
    <xf numFmtId="171" fontId="6" fillId="0" borderId="0" xfId="49" applyNumberFormat="1" applyFont="1" applyFill="1" applyBorder="1" applyAlignment="1">
      <alignment horizontal="right" vertical="center"/>
    </xf>
    <xf numFmtId="171" fontId="9" fillId="0" borderId="0" xfId="49" applyNumberFormat="1" applyFont="1" applyFill="1" applyBorder="1" applyAlignment="1">
      <alignment vertical="center"/>
    </xf>
    <xf numFmtId="171" fontId="6" fillId="0" borderId="0" xfId="49" applyNumberFormat="1" applyFont="1" applyFill="1" applyBorder="1" applyAlignment="1">
      <alignment vertical="center"/>
    </xf>
    <xf numFmtId="171" fontId="6" fillId="3" borderId="0" xfId="49" applyNumberFormat="1" applyFont="1" applyFill="1" applyBorder="1" applyAlignment="1">
      <alignment horizontal="right" vertical="center"/>
    </xf>
    <xf numFmtId="171" fontId="6" fillId="3" borderId="0" xfId="49" applyNumberFormat="1" applyFont="1" applyFill="1" applyBorder="1" applyAlignment="1">
      <alignment vertical="center"/>
    </xf>
    <xf numFmtId="171" fontId="9" fillId="3" borderId="0" xfId="49" applyNumberFormat="1" applyFont="1" applyFill="1" applyBorder="1" applyAlignment="1">
      <alignment vertical="center"/>
    </xf>
    <xf numFmtId="178" fontId="6" fillId="3" borderId="0" xfId="98" applyNumberFormat="1" applyFont="1" applyFill="1" applyBorder="1" applyAlignment="1">
      <alignment horizontal="right" vertical="center"/>
    </xf>
    <xf numFmtId="171" fontId="6" fillId="3" borderId="0" xfId="49" applyNumberFormat="1" applyFont="1" applyFill="1" applyBorder="1" applyAlignment="1" applyProtection="1">
      <alignment vertical="center"/>
      <protection locked="0"/>
    </xf>
    <xf numFmtId="171" fontId="9" fillId="3" borderId="0" xfId="49" applyNumberFormat="1" applyFont="1" applyFill="1" applyBorder="1" applyAlignment="1" applyProtection="1">
      <alignment vertical="center"/>
      <protection locked="0"/>
    </xf>
    <xf numFmtId="171" fontId="9" fillId="0" borderId="0" xfId="49" applyNumberFormat="1" applyFont="1" applyFill="1" applyBorder="1" applyAlignment="1" applyProtection="1">
      <alignment vertical="center"/>
      <protection locked="0"/>
    </xf>
    <xf numFmtId="171" fontId="9" fillId="3" borderId="44" xfId="49" applyNumberFormat="1" applyFont="1" applyFill="1" applyBorder="1" applyAlignment="1">
      <alignment vertical="center"/>
    </xf>
    <xf numFmtId="0" fontId="9" fillId="3" borderId="44" xfId="5" applyFont="1" applyFill="1" applyBorder="1" applyAlignment="1">
      <alignment horizontal="left" vertical="center"/>
    </xf>
    <xf numFmtId="0" fontId="9" fillId="3" borderId="44" xfId="5" quotePrefix="1" applyFont="1" applyFill="1" applyBorder="1" applyAlignment="1">
      <alignment horizontal="left" vertical="center"/>
    </xf>
    <xf numFmtId="171" fontId="6" fillId="3" borderId="10" xfId="49" applyNumberFormat="1" applyFont="1" applyFill="1" applyBorder="1" applyAlignment="1">
      <alignment vertical="center"/>
    </xf>
    <xf numFmtId="0" fontId="6" fillId="3" borderId="10" xfId="5" quotePrefix="1" applyFont="1" applyFill="1" applyBorder="1" applyAlignment="1">
      <alignment horizontal="left" vertical="center"/>
    </xf>
    <xf numFmtId="0" fontId="6" fillId="3" borderId="0" xfId="5" quotePrefix="1" applyFont="1" applyFill="1" applyAlignment="1">
      <alignment horizontal="left" vertical="center"/>
    </xf>
    <xf numFmtId="171" fontId="6" fillId="3" borderId="44" xfId="49" applyNumberFormat="1" applyFont="1" applyFill="1" applyBorder="1" applyAlignment="1">
      <alignment vertical="center"/>
    </xf>
    <xf numFmtId="3" fontId="6" fillId="0" borderId="10" xfId="5" applyNumberFormat="1" applyFont="1" applyBorder="1" applyAlignment="1" applyProtection="1">
      <alignment horizontal="center" vertical="center"/>
      <protection locked="0"/>
    </xf>
    <xf numFmtId="3" fontId="6" fillId="0" borderId="0" xfId="5" applyNumberFormat="1" applyFont="1" applyAlignment="1" applyProtection="1">
      <alignment horizontal="center" vertical="center"/>
      <protection locked="0"/>
    </xf>
    <xf numFmtId="167" fontId="6" fillId="0" borderId="0" xfId="5" applyNumberFormat="1" applyFont="1" applyAlignment="1" applyProtection="1">
      <alignment horizontal="center" vertical="center"/>
      <protection locked="0"/>
    </xf>
    <xf numFmtId="0" fontId="19" fillId="3" borderId="49" xfId="5" applyFont="1" applyFill="1" applyBorder="1" applyAlignment="1">
      <alignment horizontal="center" wrapText="1"/>
    </xf>
    <xf numFmtId="0" fontId="13" fillId="3" borderId="0" xfId="5" applyFont="1" applyFill="1" applyAlignment="1">
      <alignment vertical="center"/>
    </xf>
    <xf numFmtId="0" fontId="0" fillId="0" borderId="0" xfId="0"/>
    <xf numFmtId="0" fontId="0" fillId="3" borderId="0" xfId="0" applyFill="1"/>
    <xf numFmtId="0" fontId="15" fillId="3" borderId="0" xfId="0" applyFont="1" applyFill="1" applyAlignment="1">
      <alignment horizontal="left" vertical="center" wrapText="1"/>
    </xf>
    <xf numFmtId="0" fontId="12" fillId="3" borderId="0" xfId="72" applyFill="1"/>
    <xf numFmtId="49" fontId="1" fillId="0" borderId="0" xfId="62" applyNumberFormat="1" applyFont="1" applyAlignment="1" applyProtection="1"/>
    <xf numFmtId="0" fontId="119" fillId="0" borderId="0" xfId="1" applyFont="1"/>
    <xf numFmtId="0" fontId="6" fillId="0" borderId="0" xfId="95" applyFont="1" applyAlignment="1">
      <alignment horizontal="left"/>
    </xf>
    <xf numFmtId="3" fontId="46" fillId="0" borderId="0" xfId="0" applyNumberFormat="1" applyFont="1"/>
    <xf numFmtId="3" fontId="18" fillId="2" borderId="16" xfId="95" applyNumberFormat="1" applyFont="1" applyFill="1" applyBorder="1" applyAlignment="1">
      <alignment horizontal="left"/>
    </xf>
    <xf numFmtId="3" fontId="18" fillId="2" borderId="0" xfId="95" applyNumberFormat="1" applyFont="1" applyFill="1" applyAlignment="1">
      <alignment horizontal="left"/>
    </xf>
    <xf numFmtId="3" fontId="1" fillId="0" borderId="3" xfId="95" applyNumberFormat="1" applyFont="1" applyBorder="1" applyAlignment="1">
      <alignment horizontal="left"/>
    </xf>
    <xf numFmtId="3" fontId="1" fillId="0" borderId="0" xfId="95" applyNumberFormat="1" applyFont="1" applyAlignment="1">
      <alignment horizontal="left"/>
    </xf>
    <xf numFmtId="3" fontId="1" fillId="2" borderId="0" xfId="95" applyNumberFormat="1" applyFont="1" applyFill="1" applyAlignment="1">
      <alignment horizontal="left"/>
    </xf>
    <xf numFmtId="0" fontId="1" fillId="2" borderId="0" xfId="95" applyFont="1" applyFill="1"/>
    <xf numFmtId="0" fontId="11" fillId="0" borderId="0" xfId="95" applyFont="1" applyAlignment="1">
      <alignment horizontal="right"/>
    </xf>
    <xf numFmtId="167" fontId="1" fillId="0" borderId="0" xfId="95" applyNumberFormat="1" applyFont="1"/>
    <xf numFmtId="167" fontId="11" fillId="0" borderId="0" xfId="95" applyNumberFormat="1" applyFont="1"/>
    <xf numFmtId="3" fontId="121" fillId="0" borderId="0" xfId="95" applyNumberFormat="1" applyFont="1" applyAlignment="1">
      <alignment horizontal="right" indent="1"/>
    </xf>
    <xf numFmtId="3" fontId="53" fillId="0" borderId="0" xfId="95" applyNumberFormat="1" applyFont="1"/>
    <xf numFmtId="3" fontId="11" fillId="0" borderId="0" xfId="95" applyNumberFormat="1" applyFont="1" applyAlignment="1">
      <alignment horizontal="right" indent="1"/>
    </xf>
    <xf numFmtId="0" fontId="53" fillId="0" borderId="0" xfId="95" applyFont="1" applyAlignment="1">
      <alignment horizontal="center" vertical="center"/>
    </xf>
    <xf numFmtId="9" fontId="37" fillId="0" borderId="0" xfId="89" applyFont="1" applyFill="1"/>
    <xf numFmtId="9" fontId="11" fillId="0" borderId="0" xfId="89" applyFont="1" applyFill="1"/>
    <xf numFmtId="3" fontId="11" fillId="0" borderId="0" xfId="95" applyNumberFormat="1" applyFont="1" applyAlignment="1">
      <alignment horizontal="right" vertical="center"/>
    </xf>
    <xf numFmtId="0" fontId="53" fillId="0" borderId="0" xfId="95" applyFont="1" applyAlignment="1">
      <alignment horizontal="right" vertical="center"/>
    </xf>
    <xf numFmtId="0" fontId="53" fillId="0" borderId="0" xfId="95" applyFont="1" applyAlignment="1">
      <alignment vertical="center"/>
    </xf>
    <xf numFmtId="0" fontId="1" fillId="0" borderId="0" xfId="95" applyFont="1" applyAlignment="1">
      <alignment horizontal="left" vertical="center"/>
    </xf>
    <xf numFmtId="0" fontId="0" fillId="0" borderId="0" xfId="0" quotePrefix="1"/>
    <xf numFmtId="3" fontId="9" fillId="2" borderId="0" xfId="95" applyNumberFormat="1" applyFont="1" applyFill="1"/>
    <xf numFmtId="3" fontId="9" fillId="0" borderId="0" xfId="34" applyNumberFormat="1" applyFont="1"/>
    <xf numFmtId="0" fontId="122" fillId="0" borderId="0" xfId="0" applyFont="1"/>
    <xf numFmtId="0" fontId="122" fillId="0" borderId="0" xfId="0" applyFont="1" applyAlignment="1">
      <alignment horizontal="left"/>
    </xf>
    <xf numFmtId="0" fontId="123" fillId="0" borderId="0" xfId="0" applyFont="1"/>
    <xf numFmtId="0" fontId="14" fillId="3" borderId="0" xfId="42" applyFont="1" applyFill="1" applyBorder="1"/>
    <xf numFmtId="0" fontId="14" fillId="3" borderId="0" xfId="42" applyFont="1" applyFill="1" applyBorder="1" applyAlignment="1">
      <alignment vertical="center"/>
    </xf>
    <xf numFmtId="0" fontId="8" fillId="3" borderId="44" xfId="42" applyFont="1" applyFill="1" applyBorder="1"/>
    <xf numFmtId="0" fontId="14" fillId="0" borderId="0" xfId="1" applyFont="1" applyBorder="1"/>
    <xf numFmtId="9" fontId="6" fillId="0" borderId="33" xfId="91" applyFont="1" applyFill="1" applyBorder="1" applyAlignment="1" applyProtection="1">
      <alignment horizontal="right" vertical="center"/>
      <protection hidden="1"/>
    </xf>
    <xf numFmtId="9" fontId="6" fillId="0" borderId="32" xfId="91" applyFont="1" applyFill="1" applyBorder="1" applyAlignment="1" applyProtection="1">
      <alignment horizontal="right" vertical="center"/>
      <protection hidden="1"/>
    </xf>
    <xf numFmtId="166" fontId="6" fillId="0" borderId="31" xfId="90" applyNumberFormat="1" applyFont="1" applyBorder="1" applyAlignment="1" applyProtection="1">
      <alignment horizontal="right" vertical="center"/>
      <protection hidden="1"/>
    </xf>
    <xf numFmtId="167" fontId="6" fillId="0" borderId="0" xfId="92" applyNumberFormat="1" applyFont="1" applyAlignment="1">
      <alignment vertical="center"/>
    </xf>
    <xf numFmtId="167" fontId="6" fillId="0" borderId="0" xfId="90" applyNumberFormat="1" applyFont="1" applyAlignment="1" applyProtection="1">
      <alignment horizontal="right" vertical="center"/>
      <protection hidden="1"/>
    </xf>
    <xf numFmtId="167" fontId="6" fillId="0" borderId="0" xfId="92" applyNumberFormat="1" applyFont="1" applyAlignment="1">
      <alignment horizontal="right" vertical="center"/>
    </xf>
    <xf numFmtId="167" fontId="6" fillId="0" borderId="31" xfId="90" applyNumberFormat="1" applyFont="1" applyBorder="1" applyAlignment="1" applyProtection="1">
      <alignment horizontal="right" vertical="center"/>
      <protection hidden="1"/>
    </xf>
    <xf numFmtId="9" fontId="14" fillId="0" borderId="0" xfId="3" applyFont="1" applyFill="1" applyBorder="1" applyAlignment="1">
      <alignment vertical="center"/>
    </xf>
    <xf numFmtId="170" fontId="18" fillId="0" borderId="0" xfId="50" applyNumberFormat="1" applyFont="1" applyFill="1" applyBorder="1" applyAlignment="1">
      <alignment horizontal="right" vertical="center"/>
    </xf>
    <xf numFmtId="170" fontId="1" fillId="0" borderId="0" xfId="50" applyNumberFormat="1" applyFont="1" applyFill="1" applyBorder="1" applyAlignment="1">
      <alignment horizontal="center" vertical="center"/>
    </xf>
    <xf numFmtId="173" fontId="1" fillId="0" borderId="0" xfId="50" applyNumberFormat="1" applyFont="1" applyFill="1" applyBorder="1" applyAlignment="1">
      <alignment horizontal="right" vertical="center" indent="1"/>
    </xf>
    <xf numFmtId="167" fontId="1" fillId="0" borderId="0" xfId="50" applyNumberFormat="1" applyFont="1" applyFill="1" applyBorder="1" applyAlignment="1">
      <alignment horizontal="center" vertical="center"/>
    </xf>
    <xf numFmtId="9" fontId="52" fillId="0" borderId="0" xfId="3" applyFont="1" applyFill="1" applyBorder="1"/>
    <xf numFmtId="9" fontId="19" fillId="0" borderId="0" xfId="3" applyFont="1" applyFill="1" applyBorder="1" applyAlignment="1">
      <alignment horizontal="center" vertical="center" wrapText="1" readingOrder="1"/>
    </xf>
    <xf numFmtId="9" fontId="19" fillId="0" borderId="0" xfId="3" applyFont="1" applyFill="1" applyBorder="1" applyAlignment="1">
      <alignment vertical="center" readingOrder="1"/>
    </xf>
    <xf numFmtId="0" fontId="48" fillId="0" borderId="0" xfId="27" applyFont="1" applyAlignment="1">
      <alignment vertical="center"/>
    </xf>
    <xf numFmtId="0" fontId="24" fillId="0" borderId="0" xfId="27" applyFont="1" applyAlignment="1">
      <alignment horizontal="right" vertical="center" indent="1"/>
    </xf>
    <xf numFmtId="167" fontId="28" fillId="0" borderId="0" xfId="52" applyNumberFormat="1" applyFont="1" applyFill="1" applyBorder="1" applyAlignment="1">
      <alignment horizontal="right" vertical="center" indent="1"/>
    </xf>
    <xf numFmtId="173" fontId="70" fillId="0" borderId="0" xfId="52" applyNumberFormat="1" applyFont="1" applyFill="1" applyBorder="1" applyAlignment="1">
      <alignment horizontal="right" vertical="center" indent="1"/>
    </xf>
    <xf numFmtId="174" fontId="24" fillId="0" borderId="0" xfId="52" applyNumberFormat="1" applyFont="1" applyFill="1" applyBorder="1" applyAlignment="1">
      <alignment horizontal="right" vertical="center" indent="1"/>
    </xf>
    <xf numFmtId="174" fontId="70" fillId="0" borderId="0" xfId="52" applyNumberFormat="1" applyFont="1" applyFill="1" applyBorder="1" applyAlignment="1">
      <alignment horizontal="right" vertical="center" indent="1"/>
    </xf>
    <xf numFmtId="173" fontId="24" fillId="0" borderId="0" xfId="52" applyNumberFormat="1" applyFont="1" applyAlignment="1">
      <alignment horizontal="right" vertical="center" indent="1"/>
    </xf>
    <xf numFmtId="0" fontId="0" fillId="3" borderId="23" xfId="0" applyFill="1" applyBorder="1"/>
    <xf numFmtId="3" fontId="9" fillId="3" borderId="44" xfId="49" applyNumberFormat="1" applyFont="1" applyFill="1" applyBorder="1" applyAlignment="1">
      <alignment vertical="center"/>
    </xf>
    <xf numFmtId="3" fontId="6" fillId="3" borderId="0" xfId="49" applyNumberFormat="1" applyFont="1" applyFill="1" applyAlignment="1">
      <alignment vertical="center"/>
    </xf>
    <xf numFmtId="3" fontId="6" fillId="3" borderId="10" xfId="49" applyNumberFormat="1" applyFont="1" applyFill="1" applyBorder="1" applyAlignment="1">
      <alignment vertical="center"/>
    </xf>
    <xf numFmtId="3" fontId="6" fillId="3" borderId="44" xfId="49" applyNumberFormat="1" applyFont="1" applyFill="1" applyBorder="1" applyAlignment="1">
      <alignment vertical="center"/>
    </xf>
    <xf numFmtId="170" fontId="6" fillId="3" borderId="0" xfId="49" applyNumberFormat="1" applyFont="1" applyFill="1" applyAlignment="1">
      <alignment horizontal="right" vertical="center"/>
    </xf>
    <xf numFmtId="0" fontId="9" fillId="0" borderId="16" xfId="12" applyFont="1" applyBorder="1" applyAlignment="1">
      <alignment horizontal="left" wrapText="1"/>
    </xf>
    <xf numFmtId="0" fontId="6" fillId="3" borderId="23" xfId="12" applyFont="1" applyFill="1" applyBorder="1" applyAlignment="1">
      <alignment horizontal="left" vertical="center"/>
    </xf>
    <xf numFmtId="0" fontId="6" fillId="3" borderId="0" xfId="12" applyFont="1" applyFill="1" applyAlignment="1">
      <alignment horizontal="left" vertical="center"/>
    </xf>
    <xf numFmtId="0" fontId="6" fillId="0" borderId="0" xfId="4" applyFont="1" applyAlignment="1">
      <alignment vertical="top"/>
    </xf>
    <xf numFmtId="0" fontId="6" fillId="0" borderId="0" xfId="5" applyFont="1">
      <alignment vertical="top"/>
    </xf>
    <xf numFmtId="0" fontId="6" fillId="0" borderId="0" xfId="5" applyFont="1" applyAlignment="1"/>
    <xf numFmtId="2" fontId="35" fillId="0" borderId="0" xfId="5" applyNumberFormat="1" applyFont="1" applyAlignment="1"/>
    <xf numFmtId="0" fontId="6" fillId="0" borderId="0" xfId="5" applyFont="1" applyAlignment="1">
      <alignment horizontal="left" vertical="top" wrapText="1"/>
    </xf>
    <xf numFmtId="0" fontId="35" fillId="0" borderId="0" xfId="5" applyFont="1" applyAlignment="1"/>
    <xf numFmtId="0" fontId="29" fillId="0" borderId="0" xfId="4" applyFont="1" applyAlignment="1">
      <alignment vertical="center"/>
    </xf>
    <xf numFmtId="0" fontId="29" fillId="0" borderId="0" xfId="4" applyFont="1" applyAlignment="1">
      <alignment horizontal="right"/>
    </xf>
    <xf numFmtId="0" fontId="29" fillId="0" borderId="0" xfId="4" applyFont="1" applyAlignment="1">
      <alignment horizontal="left"/>
    </xf>
    <xf numFmtId="0" fontId="29" fillId="0" borderId="0" xfId="4" applyFont="1" applyAlignment="1">
      <alignment horizontal="left" vertical="center" indent="1"/>
    </xf>
    <xf numFmtId="0" fontId="29" fillId="0" borderId="0" xfId="4" applyFont="1" applyAlignment="1">
      <alignment horizontal="right" vertical="center"/>
    </xf>
    <xf numFmtId="0" fontId="29" fillId="0" borderId="0" xfId="4" applyFont="1" applyAlignment="1">
      <alignment horizontal="left" vertical="center"/>
    </xf>
    <xf numFmtId="0" fontId="9" fillId="2" borderId="0" xfId="4" applyFont="1" applyFill="1" applyAlignment="1">
      <alignment horizontal="left" vertical="center"/>
    </xf>
    <xf numFmtId="0" fontId="9" fillId="0" borderId="4" xfId="4" applyFont="1" applyBorder="1" applyAlignment="1">
      <alignment vertical="center"/>
    </xf>
    <xf numFmtId="0" fontId="9" fillId="0" borderId="0" xfId="4" applyFont="1" applyAlignment="1">
      <alignment horizontal="left"/>
    </xf>
    <xf numFmtId="9" fontId="6" fillId="0" borderId="39" xfId="91" applyFont="1" applyFill="1" applyBorder="1" applyAlignment="1" applyProtection="1">
      <alignment horizontal="right" vertical="center"/>
      <protection hidden="1"/>
    </xf>
    <xf numFmtId="166" fontId="6" fillId="0" borderId="32" xfId="90" applyNumberFormat="1" applyFont="1" applyBorder="1" applyAlignment="1" applyProtection="1">
      <alignment horizontal="right" vertical="center"/>
      <protection hidden="1"/>
    </xf>
    <xf numFmtId="9" fontId="6" fillId="0" borderId="33" xfId="93" applyFont="1" applyFill="1" applyBorder="1" applyAlignment="1" applyProtection="1">
      <alignment horizontal="right" vertical="center"/>
      <protection hidden="1"/>
    </xf>
    <xf numFmtId="167" fontId="6" fillId="0" borderId="29" xfId="92" applyNumberFormat="1" applyFont="1" applyBorder="1" applyAlignment="1">
      <alignment vertical="center"/>
    </xf>
    <xf numFmtId="167" fontId="6" fillId="0" borderId="0" xfId="90" applyNumberFormat="1" applyFont="1" applyAlignment="1" applyProtection="1">
      <alignment horizontal="right" vertical="center"/>
      <protection locked="0"/>
    </xf>
    <xf numFmtId="9" fontId="9" fillId="7" borderId="39" xfId="93" applyFont="1" applyFill="1" applyBorder="1" applyAlignment="1" applyProtection="1">
      <alignment horizontal="right" vertical="center"/>
      <protection hidden="1"/>
    </xf>
    <xf numFmtId="9" fontId="9" fillId="0" borderId="39" xfId="91" applyFont="1" applyFill="1" applyBorder="1" applyAlignment="1" applyProtection="1">
      <alignment horizontal="right" vertical="center"/>
      <protection hidden="1"/>
    </xf>
    <xf numFmtId="9" fontId="9" fillId="0" borderId="39" xfId="93" applyFont="1" applyFill="1" applyBorder="1" applyAlignment="1" applyProtection="1">
      <alignment horizontal="right" vertical="center"/>
      <protection hidden="1"/>
    </xf>
    <xf numFmtId="1" fontId="6" fillId="0" borderId="39" xfId="91" applyNumberFormat="1" applyFont="1" applyFill="1" applyBorder="1" applyAlignment="1" applyProtection="1">
      <alignment horizontal="right" vertical="center"/>
      <protection hidden="1"/>
    </xf>
    <xf numFmtId="9" fontId="6" fillId="0" borderId="38" xfId="91" quotePrefix="1" applyFont="1" applyFill="1" applyBorder="1" applyAlignment="1" applyProtection="1">
      <alignment horizontal="right" vertical="center"/>
      <protection hidden="1"/>
    </xf>
    <xf numFmtId="3" fontId="6" fillId="0" borderId="0" xfId="72" applyNumberFormat="1" applyFont="1" applyAlignment="1">
      <alignment horizontal="right" vertical="center" wrapText="1" readingOrder="1"/>
    </xf>
    <xf numFmtId="167" fontId="9" fillId="7" borderId="0" xfId="90" applyNumberFormat="1" applyFont="1" applyFill="1" applyAlignment="1" applyProtection="1">
      <alignment horizontal="right" vertical="center"/>
      <protection hidden="1"/>
    </xf>
    <xf numFmtId="9" fontId="1" fillId="0" borderId="3" xfId="43" applyNumberFormat="1" applyFont="1" applyBorder="1" applyAlignment="1">
      <alignment horizontal="right" vertical="center" indent="1"/>
    </xf>
    <xf numFmtId="0" fontId="80" fillId="0" borderId="0" xfId="0" applyFont="1"/>
    <xf numFmtId="3" fontId="124" fillId="0" borderId="0" xfId="0" applyNumberFormat="1" applyFont="1"/>
    <xf numFmtId="1" fontId="125" fillId="0" borderId="0" xfId="0" applyNumberFormat="1" applyFont="1" applyAlignment="1">
      <alignment horizontal="center"/>
    </xf>
    <xf numFmtId="3" fontId="113" fillId="0" borderId="0" xfId="95" applyNumberFormat="1" applyFont="1" applyAlignment="1">
      <alignment horizontal="center"/>
    </xf>
    <xf numFmtId="0" fontId="113" fillId="0" borderId="0" xfId="95" applyFont="1" applyAlignment="1">
      <alignment horizontal="center"/>
    </xf>
    <xf numFmtId="168" fontId="1" fillId="0" borderId="0" xfId="95" applyNumberFormat="1" applyFont="1" applyAlignment="1">
      <alignment horizontal="left"/>
    </xf>
    <xf numFmtId="166" fontId="124" fillId="0" borderId="0" xfId="0" applyNumberFormat="1" applyFont="1"/>
    <xf numFmtId="0" fontId="7" fillId="0" borderId="0" xfId="95" applyFont="1" applyAlignment="1">
      <alignment horizontal="center" vertical="center"/>
    </xf>
    <xf numFmtId="0" fontId="126" fillId="0" borderId="0" xfId="0" applyFont="1"/>
    <xf numFmtId="0" fontId="8" fillId="0" borderId="0" xfId="0" applyFont="1"/>
    <xf numFmtId="3" fontId="4" fillId="0" borderId="0" xfId="0" applyNumberFormat="1" applyFont="1"/>
    <xf numFmtId="0" fontId="127" fillId="0" borderId="0" xfId="0" applyFont="1"/>
    <xf numFmtId="0" fontId="128" fillId="0" borderId="0" xfId="0" applyFont="1"/>
    <xf numFmtId="0" fontId="13" fillId="0" borderId="0" xfId="95" applyFont="1"/>
    <xf numFmtId="3" fontId="11" fillId="0" borderId="0" xfId="95" applyNumberFormat="1" applyFont="1"/>
    <xf numFmtId="3" fontId="11" fillId="0" borderId="0" xfId="95" applyNumberFormat="1" applyFont="1" applyAlignment="1">
      <alignment horizontal="left"/>
    </xf>
    <xf numFmtId="3" fontId="1" fillId="0" borderId="0" xfId="95" applyNumberFormat="1" applyFont="1" applyAlignment="1">
      <alignment horizontal="right"/>
    </xf>
    <xf numFmtId="3" fontId="28" fillId="0" borderId="0" xfId="95" applyNumberFormat="1" applyFont="1" applyAlignment="1">
      <alignment horizontal="right"/>
    </xf>
    <xf numFmtId="3" fontId="11" fillId="0" borderId="0" xfId="95" applyNumberFormat="1" applyFont="1" applyAlignment="1">
      <alignment horizontal="right"/>
    </xf>
    <xf numFmtId="3" fontId="18" fillId="2" borderId="16" xfId="95" applyNumberFormat="1" applyFont="1" applyFill="1" applyBorder="1" applyAlignment="1">
      <alignment horizontal="right"/>
    </xf>
    <xf numFmtId="3" fontId="18" fillId="2" borderId="0" xfId="95" applyNumberFormat="1" applyFont="1" applyFill="1" applyAlignment="1">
      <alignment horizontal="right"/>
    </xf>
    <xf numFmtId="3" fontId="1" fillId="0" borderId="3" xfId="95" applyNumberFormat="1" applyFont="1" applyBorder="1" applyAlignment="1">
      <alignment horizontal="right"/>
    </xf>
    <xf numFmtId="3" fontId="1" fillId="0" borderId="0" xfId="95" applyNumberFormat="1" applyFont="1" applyAlignment="1">
      <alignment horizontal="right" indent="1"/>
    </xf>
    <xf numFmtId="166" fontId="1" fillId="0" borderId="0" xfId="95" applyNumberFormat="1" applyFont="1" applyAlignment="1">
      <alignment horizontal="right"/>
    </xf>
    <xf numFmtId="3" fontId="1" fillId="2" borderId="0" xfId="95" applyNumberFormat="1" applyFont="1" applyFill="1" applyAlignment="1">
      <alignment horizontal="right"/>
    </xf>
    <xf numFmtId="0" fontId="18" fillId="0" borderId="4" xfId="95" applyFont="1" applyBorder="1" applyAlignment="1">
      <alignment horizontal="right" wrapText="1"/>
    </xf>
    <xf numFmtId="0" fontId="18" fillId="0" borderId="4" xfId="95" applyFont="1" applyBorder="1" applyAlignment="1">
      <alignment horizontal="right"/>
    </xf>
    <xf numFmtId="0" fontId="18" fillId="0" borderId="4" xfId="95" applyFont="1" applyBorder="1" applyAlignment="1">
      <alignment horizontal="left"/>
    </xf>
    <xf numFmtId="0" fontId="3" fillId="0" borderId="0" xfId="1" applyAlignment="1">
      <alignment horizontal="center"/>
    </xf>
    <xf numFmtId="3" fontId="18" fillId="0" borderId="0" xfId="95" applyNumberFormat="1" applyFont="1"/>
    <xf numFmtId="3" fontId="94" fillId="0" borderId="0" xfId="95" applyNumberFormat="1" applyFont="1"/>
    <xf numFmtId="3" fontId="129" fillId="0" borderId="0" xfId="95" applyNumberFormat="1" applyFont="1" applyAlignment="1">
      <alignment horizontal="right"/>
    </xf>
    <xf numFmtId="9" fontId="0" fillId="0" borderId="0" xfId="0" applyNumberFormat="1"/>
    <xf numFmtId="9" fontId="46" fillId="0" borderId="0" xfId="0" applyNumberFormat="1" applyFont="1"/>
    <xf numFmtId="0" fontId="17" fillId="0" borderId="0" xfId="95" applyFont="1"/>
    <xf numFmtId="166" fontId="48" fillId="0" borderId="0" xfId="0" applyNumberFormat="1" applyFont="1"/>
    <xf numFmtId="166" fontId="11" fillId="0" borderId="0" xfId="95" applyNumberFormat="1" applyFont="1"/>
    <xf numFmtId="3" fontId="118" fillId="0" borderId="0" xfId="0" applyNumberFormat="1" applyFont="1"/>
    <xf numFmtId="4" fontId="1" fillId="0" borderId="0" xfId="95" applyNumberFormat="1" applyFont="1"/>
    <xf numFmtId="3" fontId="6" fillId="2" borderId="0" xfId="95" applyNumberFormat="1" applyFont="1" applyFill="1"/>
    <xf numFmtId="3" fontId="18" fillId="2" borderId="0" xfId="95" applyNumberFormat="1" applyFont="1" applyFill="1"/>
    <xf numFmtId="3" fontId="17" fillId="0" borderId="0" xfId="5" applyNumberFormat="1" applyFont="1" applyAlignment="1" applyProtection="1">
      <alignment horizontal="right"/>
      <protection locked="0"/>
    </xf>
    <xf numFmtId="3" fontId="131" fillId="0" borderId="0" xfId="5" applyNumberFormat="1" applyFont="1" applyAlignment="1" applyProtection="1">
      <alignment horizontal="right"/>
      <protection locked="0"/>
    </xf>
    <xf numFmtId="166" fontId="17" fillId="0" borderId="0" xfId="5" applyNumberFormat="1" applyFont="1" applyAlignment="1" applyProtection="1">
      <alignment horizontal="right"/>
      <protection locked="0"/>
    </xf>
    <xf numFmtId="3" fontId="0" fillId="0" borderId="0" xfId="0" quotePrefix="1" applyNumberFormat="1" applyAlignment="1">
      <alignment horizontal="left"/>
    </xf>
    <xf numFmtId="166" fontId="0" fillId="0" borderId="0" xfId="0" quotePrefix="1" applyNumberFormat="1" applyAlignment="1">
      <alignment horizontal="right"/>
    </xf>
    <xf numFmtId="3" fontId="118" fillId="0" borderId="0" xfId="0" quotePrefix="1" applyNumberFormat="1" applyFont="1" applyAlignment="1">
      <alignment horizontal="left"/>
    </xf>
    <xf numFmtId="0" fontId="46" fillId="0" borderId="0" xfId="0" applyFont="1" applyAlignment="1">
      <alignment horizontal="center"/>
    </xf>
    <xf numFmtId="0" fontId="132" fillId="0" borderId="0" xfId="0" applyFont="1" applyAlignment="1">
      <alignment horizontal="left"/>
    </xf>
    <xf numFmtId="9" fontId="48" fillId="0" borderId="0" xfId="0" applyNumberFormat="1" applyFont="1"/>
    <xf numFmtId="0" fontId="89" fillId="0" borderId="0" xfId="0" applyFont="1"/>
    <xf numFmtId="3" fontId="133" fillId="0" borderId="0" xfId="0" applyNumberFormat="1" applyFont="1"/>
    <xf numFmtId="3" fontId="130" fillId="0" borderId="0" xfId="95" applyNumberFormat="1" applyFont="1"/>
    <xf numFmtId="0" fontId="46" fillId="0" borderId="0" xfId="95" applyFont="1"/>
    <xf numFmtId="3" fontId="18" fillId="0" borderId="0" xfId="95" applyNumberFormat="1" applyFont="1" applyAlignment="1">
      <alignment horizontal="right"/>
    </xf>
    <xf numFmtId="3" fontId="134" fillId="0" borderId="0" xfId="95" applyNumberFormat="1" applyFont="1" applyAlignment="1">
      <alignment horizontal="right"/>
    </xf>
    <xf numFmtId="3" fontId="94" fillId="0" borderId="0" xfId="95" applyNumberFormat="1" applyFont="1" applyAlignment="1">
      <alignment horizontal="right"/>
    </xf>
    <xf numFmtId="0" fontId="18" fillId="0" borderId="0" xfId="95" applyFont="1" applyAlignment="1">
      <alignment horizontal="center"/>
    </xf>
    <xf numFmtId="0" fontId="18" fillId="0" borderId="4" xfId="95" applyFont="1" applyBorder="1"/>
    <xf numFmtId="3" fontId="18" fillId="0" borderId="0" xfId="95" applyNumberFormat="1" applyFont="1" applyAlignment="1">
      <alignment horizontal="left"/>
    </xf>
    <xf numFmtId="3" fontId="133" fillId="0" borderId="0" xfId="0" applyNumberFormat="1" applyFont="1" applyAlignment="1">
      <alignment horizontal="center"/>
    </xf>
    <xf numFmtId="0" fontId="1" fillId="0" borderId="0" xfId="34" applyFont="1"/>
    <xf numFmtId="3" fontId="1" fillId="0" borderId="0" xfId="34" applyNumberFormat="1" applyFont="1"/>
    <xf numFmtId="0" fontId="18" fillId="0" borderId="0" xfId="34" applyFont="1"/>
    <xf numFmtId="3" fontId="18" fillId="0" borderId="16" xfId="34" applyNumberFormat="1" applyFont="1" applyBorder="1"/>
    <xf numFmtId="3" fontId="1" fillId="0" borderId="3" xfId="34" applyNumberFormat="1" applyFont="1" applyBorder="1"/>
    <xf numFmtId="3" fontId="1" fillId="0" borderId="3" xfId="95" applyNumberFormat="1" applyFont="1" applyBorder="1"/>
    <xf numFmtId="1" fontId="18" fillId="2" borderId="0" xfId="95" applyNumberFormat="1" applyFont="1" applyFill="1"/>
    <xf numFmtId="1" fontId="1" fillId="0" borderId="0" xfId="95" applyNumberFormat="1" applyFont="1"/>
    <xf numFmtId="0" fontId="1" fillId="0" borderId="0" xfId="95" applyFont="1" applyAlignment="1">
      <alignment horizontal="left" indent="1"/>
    </xf>
    <xf numFmtId="0" fontId="1" fillId="0" borderId="0" xfId="95" applyFont="1" applyAlignment="1">
      <alignment horizontal="center" vertical="center"/>
    </xf>
    <xf numFmtId="0" fontId="1" fillId="0" borderId="0" xfId="95" applyFont="1" applyAlignment="1">
      <alignment horizontal="left" vertical="center" indent="1"/>
    </xf>
    <xf numFmtId="1" fontId="1" fillId="0" borderId="0" xfId="95" applyNumberFormat="1" applyFont="1" applyAlignment="1">
      <alignment horizontal="right"/>
    </xf>
    <xf numFmtId="0" fontId="18" fillId="0" borderId="0" xfId="95" applyFont="1"/>
    <xf numFmtId="3" fontId="135" fillId="0" borderId="0" xfId="36" applyNumberFormat="1" applyFont="1" applyAlignment="1">
      <alignment horizontal="right"/>
    </xf>
    <xf numFmtId="1" fontId="18" fillId="0" borderId="0" xfId="95" applyNumberFormat="1" applyFont="1" applyAlignment="1">
      <alignment horizontal="right"/>
    </xf>
    <xf numFmtId="0" fontId="12" fillId="0" borderId="0" xfId="72" applyAlignment="1">
      <alignment vertical="center"/>
    </xf>
    <xf numFmtId="166" fontId="9" fillId="0" borderId="0" xfId="90" applyNumberFormat="1" applyFont="1" applyAlignment="1" applyProtection="1">
      <alignment horizontal="right" vertical="center"/>
      <protection hidden="1"/>
    </xf>
    <xf numFmtId="166" fontId="9" fillId="0" borderId="31" xfId="90" applyNumberFormat="1" applyFont="1" applyBorder="1" applyAlignment="1" applyProtection="1">
      <alignment horizontal="right" vertical="center"/>
      <protection hidden="1"/>
    </xf>
    <xf numFmtId="9" fontId="9" fillId="0" borderId="38" xfId="91" applyFont="1" applyFill="1" applyBorder="1" applyAlignment="1" applyProtection="1">
      <alignment horizontal="right" vertical="center"/>
      <protection hidden="1"/>
    </xf>
    <xf numFmtId="9" fontId="9" fillId="0" borderId="34" xfId="91" quotePrefix="1" applyFont="1" applyFill="1" applyBorder="1" applyAlignment="1" applyProtection="1">
      <alignment horizontal="right" vertical="center"/>
      <protection hidden="1"/>
    </xf>
    <xf numFmtId="9" fontId="9" fillId="0" borderId="34" xfId="91" applyFont="1" applyFill="1" applyBorder="1" applyAlignment="1" applyProtection="1">
      <alignment horizontal="right" vertical="center"/>
      <protection hidden="1"/>
    </xf>
    <xf numFmtId="0" fontId="6" fillId="0" borderId="29" xfId="92" applyFont="1" applyBorder="1" applyAlignment="1">
      <alignment vertical="center"/>
    </xf>
    <xf numFmtId="167" fontId="6" fillId="0" borderId="29" xfId="90" applyNumberFormat="1" applyFont="1" applyBorder="1" applyAlignment="1" applyProtection="1">
      <alignment horizontal="right" vertical="center"/>
      <protection locked="0"/>
    </xf>
    <xf numFmtId="167" fontId="6" fillId="0" borderId="29" xfId="90" applyNumberFormat="1" applyFont="1" applyBorder="1" applyAlignment="1" applyProtection="1">
      <alignment horizontal="right" vertical="center"/>
      <protection hidden="1"/>
    </xf>
    <xf numFmtId="167" fontId="6" fillId="0" borderId="32" xfId="90" applyNumberFormat="1" applyFont="1" applyBorder="1" applyAlignment="1" applyProtection="1">
      <alignment horizontal="right" vertical="center"/>
      <protection hidden="1"/>
    </xf>
    <xf numFmtId="167" fontId="6" fillId="0" borderId="34" xfId="90" applyNumberFormat="1" applyFont="1" applyBorder="1" applyAlignment="1" applyProtection="1">
      <alignment horizontal="right" vertical="center"/>
      <protection hidden="1"/>
    </xf>
    <xf numFmtId="0" fontId="6" fillId="0" borderId="0" xfId="92" applyFont="1" applyAlignment="1">
      <alignment vertical="center"/>
    </xf>
    <xf numFmtId="9" fontId="6" fillId="0" borderId="29" xfId="91" applyFont="1" applyFill="1" applyBorder="1" applyAlignment="1" applyProtection="1">
      <alignment horizontal="right" vertical="center"/>
      <protection hidden="1"/>
    </xf>
    <xf numFmtId="0" fontId="3" fillId="0" borderId="29" xfId="72" applyFont="1" applyBorder="1" applyAlignment="1">
      <alignment vertical="center"/>
    </xf>
    <xf numFmtId="0" fontId="3" fillId="0" borderId="0" xfId="72" applyFont="1" applyAlignment="1">
      <alignment vertical="center"/>
    </xf>
    <xf numFmtId="2" fontId="51" fillId="3" borderId="0" xfId="61" applyNumberFormat="1" applyFont="1" applyFill="1" applyAlignment="1">
      <alignment horizontal="center" wrapText="1"/>
    </xf>
    <xf numFmtId="3" fontId="12" fillId="3" borderId="0" xfId="72" applyNumberFormat="1" applyFill="1"/>
    <xf numFmtId="3" fontId="18" fillId="2" borderId="0" xfId="4" applyNumberFormat="1" applyFont="1" applyFill="1" applyAlignment="1">
      <alignment vertical="center"/>
    </xf>
    <xf numFmtId="0" fontId="9" fillId="2" borderId="0" xfId="4" applyFont="1" applyFill="1" applyAlignment="1">
      <alignment vertical="center"/>
    </xf>
    <xf numFmtId="3" fontId="18" fillId="2" borderId="42" xfId="4" applyNumberFormat="1" applyFont="1" applyFill="1" applyBorder="1" applyAlignment="1">
      <alignment horizontal="right" vertical="center"/>
    </xf>
    <xf numFmtId="3" fontId="6" fillId="0" borderId="3" xfId="4" applyNumberFormat="1" applyFont="1" applyBorder="1" applyAlignment="1">
      <alignment horizontal="right" vertical="center"/>
    </xf>
    <xf numFmtId="3" fontId="1" fillId="0" borderId="3" xfId="4" applyNumberFormat="1" applyFont="1" applyBorder="1" applyAlignment="1">
      <alignment horizontal="right" vertical="center"/>
    </xf>
    <xf numFmtId="0" fontId="6" fillId="0" borderId="3" xfId="4" applyFont="1" applyBorder="1" applyAlignment="1">
      <alignment vertical="center"/>
    </xf>
    <xf numFmtId="0" fontId="11" fillId="0" borderId="0" xfId="5" applyFont="1">
      <alignment vertical="top"/>
    </xf>
    <xf numFmtId="0" fontId="6" fillId="0" borderId="3" xfId="4" applyFont="1" applyBorder="1" applyAlignment="1">
      <alignment horizontal="right" vertical="center"/>
    </xf>
    <xf numFmtId="166" fontId="6" fillId="0" borderId="3" xfId="4" applyNumberFormat="1" applyFont="1" applyBorder="1" applyAlignment="1">
      <alignment horizontal="right" vertical="center"/>
    </xf>
    <xf numFmtId="166" fontId="6" fillId="0" borderId="0" xfId="4" applyNumberFormat="1" applyFont="1" applyAlignment="1">
      <alignment horizontal="right" vertical="center"/>
    </xf>
    <xf numFmtId="0" fontId="1" fillId="0" borderId="0" xfId="4" applyFont="1" applyAlignment="1">
      <alignment horizontal="left" vertical="center"/>
    </xf>
    <xf numFmtId="3" fontId="6" fillId="0" borderId="0" xfId="4" applyNumberFormat="1" applyFont="1" applyAlignment="1">
      <alignment horizontal="right" vertical="center" wrapText="1"/>
    </xf>
    <xf numFmtId="0" fontId="1" fillId="0" borderId="0" xfId="4" applyFont="1" applyAlignment="1">
      <alignment horizontal="left" vertical="center" wrapText="1"/>
    </xf>
    <xf numFmtId="3" fontId="6" fillId="0" borderId="0" xfId="4" applyNumberFormat="1" applyFont="1" applyAlignment="1">
      <alignment vertical="center"/>
    </xf>
    <xf numFmtId="167" fontId="6" fillId="0" borderId="0" xfId="5" applyNumberFormat="1" applyFont="1" applyAlignment="1">
      <alignment horizontal="right" vertical="center"/>
    </xf>
    <xf numFmtId="0" fontId="6" fillId="0" borderId="0" xfId="0" applyFont="1" applyAlignment="1">
      <alignment vertical="center"/>
    </xf>
    <xf numFmtId="167" fontId="6" fillId="0" borderId="0" xfId="4" applyNumberFormat="1" applyFont="1" applyAlignment="1">
      <alignment horizontal="right" vertical="center" wrapText="1"/>
    </xf>
    <xf numFmtId="3" fontId="1" fillId="0" borderId="0" xfId="4" applyNumberFormat="1" applyFont="1" applyAlignment="1">
      <alignment horizontal="right" vertical="center" wrapText="1"/>
    </xf>
    <xf numFmtId="0" fontId="6" fillId="0" borderId="0" xfId="4" applyFont="1" applyAlignment="1">
      <alignment vertical="center" wrapText="1"/>
    </xf>
    <xf numFmtId="168" fontId="6" fillId="0" borderId="0" xfId="4" applyNumberFormat="1" applyFont="1" applyAlignment="1">
      <alignment horizontal="right" vertical="center" wrapText="1"/>
    </xf>
    <xf numFmtId="167" fontId="6" fillId="3" borderId="0" xfId="4" applyNumberFormat="1" applyFont="1" applyFill="1" applyAlignment="1">
      <alignment horizontal="right" vertical="center"/>
    </xf>
    <xf numFmtId="2" fontId="6" fillId="0" borderId="0" xfId="4" applyNumberFormat="1" applyFont="1" applyAlignment="1">
      <alignment horizontal="right" vertical="center"/>
    </xf>
    <xf numFmtId="0" fontId="11" fillId="0" borderId="0" xfId="4" applyFont="1" applyAlignment="1">
      <alignment vertical="center"/>
    </xf>
    <xf numFmtId="4" fontId="6" fillId="0" borderId="0" xfId="4" applyNumberFormat="1" applyFont="1" applyAlignment="1">
      <alignment horizontal="right" vertical="center"/>
    </xf>
    <xf numFmtId="2" fontId="6" fillId="0" borderId="0" xfId="4" quotePrefix="1" applyNumberFormat="1" applyFont="1" applyAlignment="1">
      <alignment horizontal="right" vertical="center"/>
    </xf>
    <xf numFmtId="0" fontId="1" fillId="0" borderId="3" xfId="4" applyFont="1" applyBorder="1" applyAlignment="1">
      <alignment horizontal="right" vertical="center"/>
    </xf>
    <xf numFmtId="0" fontId="9" fillId="0" borderId="4" xfId="4" applyFont="1" applyBorder="1" applyAlignment="1">
      <alignment horizontal="right" vertical="center"/>
    </xf>
    <xf numFmtId="0" fontId="9" fillId="0" borderId="4" xfId="4" applyFont="1" applyBorder="1" applyAlignment="1">
      <alignment horizontal="right" vertical="center" wrapText="1"/>
    </xf>
    <xf numFmtId="17" fontId="9" fillId="0" borderId="4" xfId="4" applyNumberFormat="1" applyFont="1" applyBorder="1" applyAlignment="1">
      <alignment horizontal="right" vertical="center" wrapText="1"/>
    </xf>
    <xf numFmtId="0" fontId="18" fillId="0" borderId="4" xfId="4" applyFont="1" applyBorder="1" applyAlignment="1">
      <alignment horizontal="right" vertical="center"/>
    </xf>
    <xf numFmtId="3" fontId="9" fillId="0" borderId="0" xfId="4" applyNumberFormat="1" applyFont="1" applyAlignment="1">
      <alignment vertical="center"/>
    </xf>
    <xf numFmtId="0" fontId="9" fillId="0" borderId="0" xfId="4" applyFont="1" applyAlignment="1">
      <alignment horizontal="left" vertical="center"/>
    </xf>
    <xf numFmtId="3" fontId="6" fillId="0" borderId="0" xfId="4" applyNumberFormat="1" applyFont="1" applyAlignment="1">
      <alignment vertical="center" wrapText="1"/>
    </xf>
    <xf numFmtId="3" fontId="9" fillId="0" borderId="0" xfId="4" applyNumberFormat="1" applyFont="1" applyAlignment="1">
      <alignment vertical="center" wrapText="1"/>
    </xf>
    <xf numFmtId="0" fontId="18" fillId="0" borderId="4" xfId="4" applyFont="1" applyBorder="1" applyAlignment="1">
      <alignment vertical="center"/>
    </xf>
    <xf numFmtId="17" fontId="9" fillId="0" borderId="4" xfId="4" quotePrefix="1" applyNumberFormat="1" applyFont="1" applyBorder="1" applyAlignment="1">
      <alignment horizontal="right" vertical="center" wrapText="1"/>
    </xf>
    <xf numFmtId="9" fontId="26" fillId="3" borderId="9" xfId="94" applyFont="1" applyFill="1" applyBorder="1" applyAlignment="1" applyProtection="1">
      <alignment horizontal="right" vertical="center"/>
      <protection hidden="1"/>
    </xf>
    <xf numFmtId="9" fontId="26" fillId="3" borderId="28" xfId="94" applyFont="1" applyFill="1" applyBorder="1" applyAlignment="1" applyProtection="1">
      <alignment horizontal="right" vertical="center"/>
      <protection hidden="1"/>
    </xf>
    <xf numFmtId="9" fontId="26" fillId="3" borderId="43" xfId="94" applyFont="1" applyFill="1" applyBorder="1" applyAlignment="1" applyProtection="1">
      <alignment horizontal="right" vertical="center"/>
      <protection hidden="1"/>
    </xf>
    <xf numFmtId="9" fontId="104" fillId="3" borderId="7" xfId="94" applyFont="1" applyFill="1" applyBorder="1" applyAlignment="1" applyProtection="1">
      <alignment horizontal="right" vertical="center"/>
    </xf>
    <xf numFmtId="9" fontId="104" fillId="3" borderId="28" xfId="94" applyFont="1" applyFill="1" applyBorder="1" applyAlignment="1" applyProtection="1">
      <alignment horizontal="right" vertical="center"/>
    </xf>
    <xf numFmtId="9" fontId="26" fillId="3" borderId="7" xfId="94" applyFont="1" applyFill="1" applyBorder="1" applyAlignment="1" applyProtection="1">
      <alignment horizontal="right" vertical="center"/>
      <protection hidden="1"/>
    </xf>
    <xf numFmtId="3" fontId="1" fillId="0" borderId="0" xfId="72" applyNumberFormat="1" applyFont="1" applyAlignment="1">
      <alignment horizontal="right" vertical="center"/>
    </xf>
    <xf numFmtId="1" fontId="1" fillId="0" borderId="0" xfId="72" applyNumberFormat="1" applyFont="1" applyAlignment="1">
      <alignment horizontal="right" vertical="center"/>
    </xf>
    <xf numFmtId="1" fontId="18" fillId="0" borderId="0" xfId="72" applyNumberFormat="1" applyFont="1" applyAlignment="1">
      <alignment horizontal="right" vertical="center"/>
    </xf>
    <xf numFmtId="0" fontId="18" fillId="0" borderId="0" xfId="72" applyFont="1" applyAlignment="1">
      <alignment horizontal="right" wrapText="1"/>
    </xf>
    <xf numFmtId="9" fontId="6" fillId="0" borderId="0" xfId="91" applyFont="1" applyFill="1" applyBorder="1" applyAlignment="1" applyProtection="1">
      <alignment horizontal="right" vertical="center"/>
      <protection hidden="1"/>
    </xf>
    <xf numFmtId="9" fontId="6" fillId="0" borderId="29" xfId="91" quotePrefix="1" applyFont="1" applyFill="1" applyBorder="1" applyAlignment="1" applyProtection="1">
      <alignment horizontal="right" vertical="center"/>
      <protection hidden="1"/>
    </xf>
    <xf numFmtId="0" fontId="90" fillId="0" borderId="0" xfId="95" applyFont="1"/>
    <xf numFmtId="166" fontId="6" fillId="0" borderId="0" xfId="5" applyNumberFormat="1" applyFont="1" applyAlignment="1" applyProtection="1">
      <alignment horizontal="right"/>
      <protection locked="0"/>
    </xf>
    <xf numFmtId="166" fontId="6" fillId="0" borderId="0" xfId="95" applyNumberFormat="1" applyFont="1"/>
    <xf numFmtId="166" fontId="11" fillId="0" borderId="0" xfId="33" applyNumberFormat="1" applyFont="1" applyAlignment="1">
      <alignment horizontal="left"/>
    </xf>
    <xf numFmtId="0" fontId="18" fillId="2" borderId="0" xfId="95" applyFont="1" applyFill="1" applyAlignment="1">
      <alignment vertical="center"/>
    </xf>
    <xf numFmtId="0" fontId="1" fillId="0" borderId="3" xfId="95" applyFont="1" applyBorder="1" applyAlignment="1">
      <alignment vertical="center"/>
    </xf>
    <xf numFmtId="0" fontId="1" fillId="0" borderId="0" xfId="95" applyFont="1" applyAlignment="1">
      <alignment vertical="center" wrapText="1"/>
    </xf>
    <xf numFmtId="0" fontId="1" fillId="0" borderId="0" xfId="95" applyFont="1" applyAlignment="1">
      <alignment horizontal="right" indent="1"/>
    </xf>
    <xf numFmtId="1" fontId="82" fillId="0" borderId="0" xfId="0" applyNumberFormat="1" applyFont="1"/>
    <xf numFmtId="0" fontId="18" fillId="0" borderId="0" xfId="95" applyFont="1" applyAlignment="1">
      <alignment vertical="center"/>
    </xf>
    <xf numFmtId="3" fontId="90" fillId="0" borderId="0" xfId="36" applyNumberFormat="1" applyFont="1" applyAlignment="1">
      <alignment horizontal="left"/>
    </xf>
    <xf numFmtId="9" fontId="6" fillId="3" borderId="10" xfId="0" applyNumberFormat="1" applyFont="1" applyFill="1" applyBorder="1" applyAlignment="1">
      <alignment vertical="center" wrapText="1" readingOrder="1"/>
    </xf>
    <xf numFmtId="0" fontId="33" fillId="0" borderId="0" xfId="4" applyFont="1" applyAlignment="1">
      <alignment vertical="center"/>
    </xf>
    <xf numFmtId="167" fontId="6" fillId="0" borderId="31" xfId="92" applyNumberFormat="1" applyFont="1" applyBorder="1" applyAlignment="1">
      <alignment horizontal="right" vertical="center"/>
    </xf>
    <xf numFmtId="3" fontId="1" fillId="2" borderId="0" xfId="95" applyNumberFormat="1" applyFont="1" applyFill="1"/>
    <xf numFmtId="3" fontId="29" fillId="3" borderId="0" xfId="13" applyNumberFormat="1" applyFont="1" applyFill="1" applyAlignment="1">
      <alignment horizontal="right" vertical="center"/>
    </xf>
    <xf numFmtId="0" fontId="26" fillId="3" borderId="10" xfId="13" applyFont="1" applyFill="1" applyBorder="1" applyAlignment="1">
      <alignment horizontal="left" vertical="center"/>
    </xf>
    <xf numFmtId="0" fontId="29" fillId="3" borderId="0" xfId="13" applyFont="1" applyFill="1" applyAlignment="1">
      <alignment vertical="center"/>
    </xf>
    <xf numFmtId="0" fontId="26" fillId="3" borderId="44" xfId="13" applyFont="1" applyFill="1" applyBorder="1" applyAlignment="1">
      <alignment horizontal="left" vertical="center"/>
    </xf>
    <xf numFmtId="0" fontId="29" fillId="3" borderId="10" xfId="13" applyFont="1" applyFill="1" applyBorder="1" applyAlignment="1">
      <alignment vertical="center"/>
    </xf>
    <xf numFmtId="0" fontId="26" fillId="3" borderId="0" xfId="13" applyFont="1" applyFill="1" applyAlignment="1">
      <alignment vertical="center"/>
    </xf>
    <xf numFmtId="3" fontId="29" fillId="3" borderId="23" xfId="13" applyNumberFormat="1" applyFont="1" applyFill="1" applyBorder="1" applyAlignment="1">
      <alignment horizontal="right" vertical="center"/>
    </xf>
    <xf numFmtId="3" fontId="26" fillId="3" borderId="0" xfId="13" applyNumberFormat="1" applyFont="1" applyFill="1" applyAlignment="1">
      <alignment horizontal="right" vertical="center"/>
    </xf>
    <xf numFmtId="0" fontId="26" fillId="3" borderId="0" xfId="13" applyFont="1" applyFill="1" applyAlignment="1">
      <alignment horizontal="left" vertical="center"/>
    </xf>
    <xf numFmtId="0" fontId="63" fillId="3" borderId="0" xfId="13" applyFont="1" applyFill="1" applyAlignment="1"/>
    <xf numFmtId="0" fontId="63" fillId="3" borderId="0" xfId="13" applyFont="1" applyFill="1" applyAlignment="1">
      <alignment horizontal="right"/>
    </xf>
    <xf numFmtId="0" fontId="29" fillId="3" borderId="0" xfId="13" applyFont="1" applyFill="1" applyAlignment="1"/>
    <xf numFmtId="0" fontId="26" fillId="3" borderId="0" xfId="13" applyFont="1" applyFill="1" applyAlignment="1"/>
    <xf numFmtId="0" fontId="63" fillId="3" borderId="23" xfId="13" applyFont="1" applyFill="1" applyBorder="1" applyAlignment="1"/>
    <xf numFmtId="0" fontId="63" fillId="3" borderId="23" xfId="13" applyFont="1" applyFill="1" applyBorder="1" applyAlignment="1">
      <alignment horizontal="right"/>
    </xf>
    <xf numFmtId="0" fontId="29" fillId="3" borderId="23" xfId="13" applyFont="1" applyFill="1" applyBorder="1" applyAlignment="1"/>
    <xf numFmtId="0" fontId="26" fillId="3" borderId="23" xfId="13" applyFont="1" applyFill="1" applyBorder="1" applyAlignment="1"/>
    <xf numFmtId="16" fontId="29" fillId="3" borderId="0" xfId="13" quotePrefix="1" applyNumberFormat="1" applyFont="1" applyFill="1" applyAlignment="1">
      <alignment horizontal="right" vertical="center"/>
    </xf>
    <xf numFmtId="0" fontId="29" fillId="3" borderId="0" xfId="13" applyFont="1" applyFill="1" applyAlignment="1">
      <alignment horizontal="center" vertical="center"/>
    </xf>
    <xf numFmtId="0" fontId="81" fillId="3" borderId="0" xfId="63" applyFont="1" applyFill="1" applyAlignment="1">
      <alignment horizontal="left" vertical="center" indent="1"/>
    </xf>
    <xf numFmtId="0" fontId="114" fillId="3" borderId="0" xfId="13" applyFont="1" applyFill="1" applyAlignment="1"/>
    <xf numFmtId="0" fontId="143" fillId="3" borderId="0" xfId="13" applyFont="1" applyFill="1" applyAlignment="1">
      <alignment horizontal="center" vertical="center"/>
    </xf>
    <xf numFmtId="0" fontId="143" fillId="3" borderId="0" xfId="13" applyFont="1" applyFill="1" applyAlignment="1">
      <alignment vertical="center"/>
    </xf>
    <xf numFmtId="0" fontId="143" fillId="3" borderId="0" xfId="13" applyFont="1" applyFill="1" applyAlignment="1">
      <alignment horizontal="right" vertical="center"/>
    </xf>
    <xf numFmtId="1" fontId="108" fillId="3" borderId="0" xfId="13" quotePrefix="1" applyNumberFormat="1" applyFont="1" applyFill="1" applyAlignment="1">
      <alignment horizontal="left" vertical="center"/>
    </xf>
    <xf numFmtId="16" fontId="143" fillId="3" borderId="0" xfId="13" quotePrefix="1" applyNumberFormat="1" applyFont="1" applyFill="1" applyAlignment="1">
      <alignment horizontal="right" vertical="center"/>
    </xf>
    <xf numFmtId="0" fontId="0" fillId="0" borderId="0" xfId="0" applyAlignment="1">
      <alignment vertical="center"/>
    </xf>
    <xf numFmtId="0" fontId="29" fillId="3" borderId="0" xfId="5" applyFont="1" applyFill="1" applyBorder="1" applyAlignment="1">
      <alignment horizontal="left"/>
    </xf>
    <xf numFmtId="0" fontId="147" fillId="0" borderId="0" xfId="0" applyFont="1" applyAlignment="1">
      <alignment vertical="center"/>
    </xf>
    <xf numFmtId="0" fontId="9" fillId="0" borderId="54" xfId="72" applyFont="1" applyBorder="1" applyAlignment="1">
      <alignment horizontal="center" vertical="center" readingOrder="1"/>
    </xf>
    <xf numFmtId="0" fontId="9" fillId="0" borderId="55" xfId="72" applyFont="1" applyBorder="1" applyAlignment="1">
      <alignment horizontal="center" vertical="center" readingOrder="1"/>
    </xf>
    <xf numFmtId="0" fontId="9" fillId="0" borderId="56" xfId="72" applyFont="1" applyBorder="1" applyAlignment="1">
      <alignment horizontal="center" vertical="center" wrapText="1" readingOrder="1"/>
    </xf>
    <xf numFmtId="0" fontId="9" fillId="0" borderId="57" xfId="72" applyFont="1" applyBorder="1" applyAlignment="1">
      <alignment horizontal="center" vertical="center" wrapText="1" readingOrder="1"/>
    </xf>
    <xf numFmtId="0" fontId="18" fillId="2" borderId="0" xfId="4" applyFont="1" applyFill="1" applyAlignment="1">
      <alignment horizontal="left" vertical="top"/>
    </xf>
    <xf numFmtId="3" fontId="18" fillId="2" borderId="0" xfId="4" applyNumberFormat="1" applyFont="1" applyFill="1" applyAlignment="1">
      <alignment horizontal="right" vertical="top"/>
    </xf>
    <xf numFmtId="0" fontId="15" fillId="0" borderId="0" xfId="43" applyFont="1" applyFill="1"/>
    <xf numFmtId="0" fontId="3" fillId="0" borderId="0" xfId="43" applyFill="1"/>
    <xf numFmtId="0" fontId="1" fillId="0" borderId="0" xfId="43" applyFont="1" applyFill="1"/>
    <xf numFmtId="0" fontId="6" fillId="3" borderId="0" xfId="13" applyFont="1" applyFill="1" applyAlignment="1">
      <alignment vertical="center"/>
    </xf>
    <xf numFmtId="1" fontId="9" fillId="3" borderId="0" xfId="13" quotePrefix="1" applyNumberFormat="1" applyFont="1" applyFill="1" applyAlignment="1">
      <alignment horizontal="left" vertical="center"/>
    </xf>
    <xf numFmtId="1" fontId="149" fillId="3" borderId="0" xfId="13" quotePrefix="1" applyNumberFormat="1" applyFont="1" applyFill="1" applyAlignment="1">
      <alignment horizontal="left" vertical="center"/>
    </xf>
    <xf numFmtId="0" fontId="9" fillId="3" borderId="10" xfId="13" applyFont="1" applyFill="1" applyBorder="1" applyAlignment="1">
      <alignment horizontal="left" vertical="center"/>
    </xf>
    <xf numFmtId="0" fontId="6" fillId="3" borderId="10" xfId="13" applyFont="1" applyFill="1" applyBorder="1" applyAlignment="1">
      <alignment vertical="center"/>
    </xf>
    <xf numFmtId="167" fontId="29" fillId="3" borderId="23" xfId="13" applyNumberFormat="1" applyFont="1" applyFill="1" applyBorder="1" applyAlignment="1"/>
    <xf numFmtId="167" fontId="29" fillId="3" borderId="0" xfId="13" applyNumberFormat="1" applyFont="1" applyFill="1" applyAlignment="1"/>
    <xf numFmtId="0" fontId="29" fillId="3" borderId="0" xfId="13" applyFont="1" applyFill="1" applyAlignment="1">
      <alignment horizontal="left" wrapText="1"/>
    </xf>
    <xf numFmtId="0" fontId="29" fillId="3" borderId="10" xfId="13" applyFont="1" applyFill="1" applyBorder="1" applyAlignment="1"/>
    <xf numFmtId="167" fontId="29" fillId="3" borderId="10" xfId="13" applyNumberFormat="1" applyFont="1" applyFill="1" applyBorder="1" applyAlignment="1"/>
    <xf numFmtId="0" fontId="29" fillId="3" borderId="0" xfId="13" applyFont="1" applyFill="1" applyAlignment="1">
      <alignment wrapText="1"/>
    </xf>
    <xf numFmtId="0" fontId="29" fillId="3" borderId="23" xfId="13" applyFont="1" applyFill="1" applyBorder="1" applyAlignment="1">
      <alignment wrapText="1"/>
    </xf>
    <xf numFmtId="167" fontId="29" fillId="3" borderId="23" xfId="13" applyNumberFormat="1" applyFont="1" applyFill="1" applyBorder="1" applyAlignment="1">
      <alignment wrapText="1"/>
    </xf>
    <xf numFmtId="3" fontId="29" fillId="3" borderId="0" xfId="13" applyNumberFormat="1" applyFont="1" applyFill="1" applyAlignment="1">
      <alignment horizontal="right"/>
    </xf>
    <xf numFmtId="167" fontId="29" fillId="3" borderId="0" xfId="13" applyNumberFormat="1" applyFont="1" applyFill="1" applyAlignment="1">
      <alignment wrapText="1"/>
    </xf>
    <xf numFmtId="167" fontId="29" fillId="3" borderId="10" xfId="13" applyNumberFormat="1" applyFont="1" applyFill="1" applyBorder="1" applyAlignment="1">
      <alignment wrapText="1"/>
    </xf>
    <xf numFmtId="0" fontId="29" fillId="3" borderId="10" xfId="13" applyFont="1" applyFill="1" applyBorder="1" applyAlignment="1">
      <alignment wrapText="1"/>
    </xf>
    <xf numFmtId="0" fontId="29" fillId="3" borderId="44" xfId="13" applyFont="1" applyFill="1" applyBorder="1" applyAlignment="1">
      <alignment wrapText="1"/>
    </xf>
    <xf numFmtId="0" fontId="26" fillId="2" borderId="44" xfId="13" applyFont="1" applyFill="1" applyBorder="1" applyAlignment="1">
      <alignment wrapText="1"/>
    </xf>
    <xf numFmtId="3" fontId="26" fillId="2" borderId="44" xfId="13" applyNumberFormat="1" applyFont="1" applyFill="1" applyBorder="1" applyAlignment="1">
      <alignment wrapText="1"/>
    </xf>
    <xf numFmtId="0" fontId="29" fillId="3" borderId="0" xfId="13" applyFont="1" applyFill="1" applyAlignment="1">
      <alignment horizontal="right" vertical="center"/>
    </xf>
    <xf numFmtId="0" fontId="29" fillId="3" borderId="10" xfId="13" applyFont="1" applyFill="1" applyBorder="1" applyAlignment="1">
      <alignment horizontal="right" vertical="center"/>
    </xf>
    <xf numFmtId="167" fontId="29" fillId="3" borderId="10" xfId="13" applyNumberFormat="1" applyFont="1" applyFill="1" applyBorder="1" applyAlignment="1">
      <alignment horizontal="right" wrapText="1"/>
    </xf>
    <xf numFmtId="0" fontId="12" fillId="0" borderId="0" xfId="72" applyBorder="1"/>
    <xf numFmtId="0" fontId="1" fillId="0" borderId="0" xfId="95" applyFont="1" applyAlignment="1">
      <alignment horizontal="center"/>
    </xf>
    <xf numFmtId="0" fontId="0" fillId="0" borderId="0" xfId="0" applyAlignment="1">
      <alignment horizontal="center"/>
    </xf>
    <xf numFmtId="0" fontId="143" fillId="3" borderId="23" xfId="13" applyFont="1" applyFill="1" applyBorder="1" applyAlignment="1">
      <alignment horizontal="left"/>
    </xf>
    <xf numFmtId="0" fontId="13" fillId="3" borderId="0" xfId="13" applyFont="1" applyFill="1" applyAlignment="1">
      <alignment horizontal="left"/>
    </xf>
    <xf numFmtId="0" fontId="146" fillId="0" borderId="0" xfId="0" applyFont="1" applyAlignment="1">
      <alignment horizontal="left"/>
    </xf>
    <xf numFmtId="0" fontId="49" fillId="0" borderId="3" xfId="43" applyFont="1" applyBorder="1" applyAlignment="1">
      <alignment horizontal="left" vertical="center" indent="1"/>
    </xf>
    <xf numFmtId="9" fontId="1" fillId="0" borderId="0" xfId="68" applyFont="1" applyFill="1" applyBorder="1" applyAlignment="1">
      <alignment horizontal="right" vertical="center" indent="1"/>
    </xf>
    <xf numFmtId="9" fontId="1" fillId="0" borderId="3" xfId="68" applyFont="1" applyFill="1" applyBorder="1" applyAlignment="1">
      <alignment horizontal="right" vertical="center" indent="1"/>
    </xf>
    <xf numFmtId="2" fontId="6" fillId="0" borderId="0" xfId="0" applyNumberFormat="1" applyFont="1" applyAlignment="1">
      <alignment horizontal="center" wrapText="1" readingOrder="1"/>
    </xf>
    <xf numFmtId="167" fontId="1" fillId="0" borderId="0" xfId="43" applyNumberFormat="1" applyFont="1" applyFill="1" applyAlignment="1">
      <alignment horizontal="right" vertical="center" indent="1"/>
    </xf>
    <xf numFmtId="167" fontId="1" fillId="0" borderId="3" xfId="43" applyNumberFormat="1" applyFont="1" applyFill="1" applyBorder="1" applyAlignment="1">
      <alignment horizontal="right" vertical="center" indent="1"/>
    </xf>
    <xf numFmtId="9" fontId="1" fillId="0" borderId="0" xfId="43" applyNumberFormat="1" applyFont="1" applyFill="1" applyAlignment="1">
      <alignment horizontal="right" vertical="center" indent="1"/>
    </xf>
    <xf numFmtId="167" fontId="1" fillId="0" borderId="26" xfId="43" applyNumberFormat="1" applyFont="1" applyFill="1" applyBorder="1" applyAlignment="1">
      <alignment horizontal="right" vertical="center" indent="1"/>
    </xf>
    <xf numFmtId="9" fontId="1" fillId="0" borderId="26" xfId="43" applyNumberFormat="1" applyFont="1" applyFill="1" applyBorder="1" applyAlignment="1">
      <alignment horizontal="right" vertical="center" indent="1"/>
    </xf>
    <xf numFmtId="3" fontId="6" fillId="5" borderId="0" xfId="12" applyNumberFormat="1" applyFont="1" applyFill="1" applyAlignment="1">
      <alignment horizontal="right"/>
    </xf>
    <xf numFmtId="0" fontId="6" fillId="5" borderId="3" xfId="13" quotePrefix="1" applyFont="1" applyFill="1" applyBorder="1" applyAlignment="1">
      <alignment horizontal="right"/>
    </xf>
    <xf numFmtId="167" fontId="6" fillId="0" borderId="3" xfId="4" applyNumberFormat="1" applyFont="1" applyBorder="1" applyAlignment="1">
      <alignment horizontal="left" vertical="center"/>
    </xf>
    <xf numFmtId="0" fontId="1" fillId="0" borderId="0" xfId="4" applyFont="1" applyAlignment="1">
      <alignment horizontal="right" vertical="center"/>
    </xf>
    <xf numFmtId="1" fontId="1" fillId="0" borderId="0" xfId="4" applyNumberFormat="1" applyFont="1" applyAlignment="1">
      <alignment horizontal="right" vertical="center"/>
    </xf>
    <xf numFmtId="0" fontId="1" fillId="0" borderId="3" xfId="4" applyFont="1" applyBorder="1" applyAlignment="1">
      <alignment horizontal="left" vertical="center" wrapText="1"/>
    </xf>
    <xf numFmtId="3" fontId="6" fillId="0" borderId="0" xfId="67" applyNumberFormat="1" applyFont="1"/>
    <xf numFmtId="3" fontId="18" fillId="2" borderId="0" xfId="67" applyNumberFormat="1" applyFont="1" applyFill="1" applyAlignment="1">
      <alignment vertical="center"/>
    </xf>
    <xf numFmtId="1" fontId="1" fillId="0" borderId="3" xfId="67" applyNumberFormat="1" applyFont="1" applyBorder="1" applyAlignment="1">
      <alignment vertical="center"/>
    </xf>
    <xf numFmtId="1" fontId="1" fillId="0" borderId="4" xfId="67" applyNumberFormat="1" applyFont="1" applyBorder="1" applyAlignment="1">
      <alignment vertical="center"/>
    </xf>
    <xf numFmtId="1" fontId="1" fillId="0" borderId="0" xfId="67" applyNumberFormat="1" applyFont="1" applyAlignment="1">
      <alignment vertical="center"/>
    </xf>
    <xf numFmtId="1" fontId="18" fillId="2" borderId="0" xfId="67" applyNumberFormat="1" applyFont="1" applyFill="1" applyAlignment="1">
      <alignment vertical="center"/>
    </xf>
    <xf numFmtId="167" fontId="48" fillId="0" borderId="0" xfId="27" applyNumberFormat="1" applyFont="1"/>
    <xf numFmtId="166" fontId="1" fillId="0" borderId="0" xfId="85" applyNumberFormat="1" applyFont="1" applyAlignment="1">
      <alignment horizontal="center" vertical="center"/>
    </xf>
    <xf numFmtId="166" fontId="1" fillId="0" borderId="0" xfId="0" applyNumberFormat="1" applyFont="1" applyAlignment="1">
      <alignment horizontal="center" vertical="center"/>
    </xf>
    <xf numFmtId="166" fontId="1" fillId="0" borderId="0" xfId="85" applyNumberFormat="1" applyFont="1" applyAlignment="1"/>
    <xf numFmtId="9" fontId="4" fillId="0" borderId="0" xfId="68" applyFont="1" applyAlignment="1"/>
    <xf numFmtId="3" fontId="4" fillId="0" borderId="0" xfId="68" applyNumberFormat="1" applyFont="1" applyAlignment="1"/>
    <xf numFmtId="3" fontId="11" fillId="2" borderId="0" xfId="95" applyNumberFormat="1" applyFont="1" applyFill="1"/>
    <xf numFmtId="3" fontId="0" fillId="0" borderId="0" xfId="0" applyNumberFormat="1" applyAlignment="1">
      <alignment horizontal="center"/>
    </xf>
    <xf numFmtId="3" fontId="11" fillId="0" borderId="0" xfId="34" applyNumberFormat="1" applyFont="1" applyAlignment="1">
      <alignment horizontal="center"/>
    </xf>
    <xf numFmtId="3" fontId="45" fillId="2" borderId="9" xfId="95" applyNumberFormat="1" applyFont="1" applyFill="1" applyBorder="1" applyAlignment="1">
      <alignment horizontal="center" vertical="center"/>
    </xf>
    <xf numFmtId="3" fontId="45" fillId="2" borderId="12" xfId="95" applyNumberFormat="1" applyFont="1" applyFill="1" applyBorder="1" applyAlignment="1">
      <alignment horizontal="center" vertical="center"/>
    </xf>
    <xf numFmtId="3" fontId="45" fillId="2" borderId="10" xfId="95" applyNumberFormat="1" applyFont="1" applyFill="1" applyBorder="1" applyAlignment="1">
      <alignment horizontal="center" vertical="center"/>
    </xf>
    <xf numFmtId="0" fontId="45" fillId="2" borderId="10" xfId="95" applyFont="1" applyFill="1" applyBorder="1" applyAlignment="1">
      <alignment horizontal="center" vertical="center"/>
    </xf>
    <xf numFmtId="3" fontId="8" fillId="0" borderId="7" xfId="95" applyNumberFormat="1" applyFont="1" applyBorder="1" applyAlignment="1">
      <alignment horizontal="center" vertical="center"/>
    </xf>
    <xf numFmtId="3" fontId="8" fillId="0" borderId="13" xfId="95" applyNumberFormat="1" applyFont="1" applyBorder="1" applyAlignment="1">
      <alignment horizontal="center"/>
    </xf>
    <xf numFmtId="3" fontId="8" fillId="0" borderId="0" xfId="95" applyNumberFormat="1" applyFont="1" applyAlignment="1">
      <alignment horizontal="center"/>
    </xf>
    <xf numFmtId="0" fontId="8" fillId="0" borderId="0" xfId="95" applyFont="1" applyAlignment="1">
      <alignment horizontal="center" vertical="center"/>
    </xf>
    <xf numFmtId="3" fontId="8" fillId="0" borderId="13" xfId="95" applyNumberFormat="1" applyFont="1" applyBorder="1" applyAlignment="1">
      <alignment horizontal="center" vertical="center"/>
    </xf>
    <xf numFmtId="3" fontId="8" fillId="0" borderId="0" xfId="95" applyNumberFormat="1" applyFont="1" applyAlignment="1">
      <alignment horizontal="center" vertical="center"/>
    </xf>
    <xf numFmtId="0" fontId="8" fillId="0" borderId="11" xfId="0" applyFont="1" applyBorder="1" applyAlignment="1">
      <alignment horizontal="center"/>
    </xf>
    <xf numFmtId="3" fontId="9" fillId="0" borderId="16" xfId="12" applyNumberFormat="1" applyFont="1" applyBorder="1" applyAlignment="1"/>
    <xf numFmtId="3" fontId="6" fillId="0" borderId="3" xfId="12" applyNumberFormat="1" applyFont="1" applyBorder="1" applyAlignment="1"/>
    <xf numFmtId="0" fontId="45" fillId="3" borderId="3" xfId="12" applyFont="1" applyFill="1" applyBorder="1" applyAlignment="1">
      <alignment horizontal="right"/>
    </xf>
    <xf numFmtId="3" fontId="14" fillId="0" borderId="0" xfId="36" applyNumberFormat="1" applyFont="1" applyAlignment="1">
      <alignment horizontal="left"/>
    </xf>
    <xf numFmtId="0" fontId="9" fillId="0" borderId="59" xfId="90" applyFont="1" applyBorder="1" applyAlignment="1" applyProtection="1">
      <alignment horizontal="right" vertical="center" wrapText="1"/>
      <protection hidden="1"/>
    </xf>
    <xf numFmtId="0" fontId="9" fillId="0" borderId="60" xfId="90" applyFont="1" applyBorder="1" applyAlignment="1" applyProtection="1">
      <alignment horizontal="right" vertical="center" wrapText="1"/>
      <protection hidden="1"/>
    </xf>
    <xf numFmtId="2" fontId="9" fillId="0" borderId="63" xfId="90" applyNumberFormat="1" applyFont="1" applyBorder="1" applyAlignment="1" applyProtection="1">
      <alignment horizontal="right" vertical="center" wrapText="1"/>
      <protection hidden="1"/>
    </xf>
    <xf numFmtId="0" fontId="9" fillId="0" borderId="63" xfId="90" applyFont="1" applyBorder="1" applyAlignment="1" applyProtection="1">
      <alignment horizontal="left" vertical="center" wrapText="1"/>
      <protection hidden="1"/>
    </xf>
    <xf numFmtId="9" fontId="6" fillId="0" borderId="59" xfId="91" applyFont="1" applyFill="1" applyBorder="1" applyAlignment="1" applyProtection="1">
      <alignment horizontal="right" vertical="center"/>
      <protection hidden="1"/>
    </xf>
    <xf numFmtId="9" fontId="6" fillId="0" borderId="60" xfId="91" applyFont="1" applyFill="1" applyBorder="1" applyAlignment="1" applyProtection="1">
      <alignment horizontal="right" vertical="center"/>
      <protection hidden="1"/>
    </xf>
    <xf numFmtId="9" fontId="6" fillId="0" borderId="61" xfId="91" applyFont="1" applyFill="1" applyBorder="1" applyAlignment="1" applyProtection="1">
      <alignment horizontal="right" vertical="center"/>
      <protection hidden="1"/>
    </xf>
    <xf numFmtId="9" fontId="6" fillId="0" borderId="62" xfId="91" applyFont="1" applyFill="1" applyBorder="1" applyAlignment="1" applyProtection="1">
      <alignment horizontal="right" vertical="center"/>
      <protection hidden="1"/>
    </xf>
    <xf numFmtId="9" fontId="9" fillId="0" borderId="61" xfId="93" applyFont="1" applyFill="1" applyBorder="1" applyAlignment="1" applyProtection="1">
      <alignment horizontal="right" vertical="center"/>
      <protection hidden="1"/>
    </xf>
    <xf numFmtId="9" fontId="9" fillId="0" borderId="62" xfId="93" applyFont="1" applyFill="1" applyBorder="1" applyAlignment="1" applyProtection="1">
      <alignment horizontal="right" vertical="center"/>
      <protection hidden="1"/>
    </xf>
    <xf numFmtId="9" fontId="9" fillId="7" borderId="61" xfId="93" applyFont="1" applyFill="1" applyBorder="1" applyAlignment="1" applyProtection="1">
      <alignment horizontal="right" vertical="center"/>
      <protection hidden="1"/>
    </xf>
    <xf numFmtId="9" fontId="9" fillId="7" borderId="62" xfId="93" applyFont="1" applyFill="1" applyBorder="1" applyAlignment="1" applyProtection="1">
      <alignment horizontal="right" vertical="center"/>
      <protection hidden="1"/>
    </xf>
    <xf numFmtId="0" fontId="9" fillId="0" borderId="61" xfId="90" applyFont="1" applyBorder="1" applyAlignment="1" applyProtection="1">
      <alignment vertical="center"/>
      <protection hidden="1"/>
    </xf>
    <xf numFmtId="0" fontId="9" fillId="0" borderId="62" xfId="90" applyFont="1" applyBorder="1" applyAlignment="1" applyProtection="1">
      <alignment vertical="center"/>
      <protection hidden="1"/>
    </xf>
    <xf numFmtId="9" fontId="6" fillId="0" borderId="61" xfId="91" quotePrefix="1" applyFont="1" applyFill="1" applyBorder="1" applyAlignment="1" applyProtection="1">
      <alignment horizontal="right" vertical="center"/>
      <protection hidden="1"/>
    </xf>
    <xf numFmtId="0" fontId="6" fillId="0" borderId="0" xfId="90" applyFont="1" applyAlignment="1" applyProtection="1">
      <alignment horizontal="right" vertical="center"/>
      <protection hidden="1"/>
    </xf>
    <xf numFmtId="0" fontId="18" fillId="0" borderId="0" xfId="72" applyFont="1" applyAlignment="1">
      <alignment horizontal="right" vertical="center" wrapText="1"/>
    </xf>
    <xf numFmtId="167" fontId="6" fillId="0" borderId="32" xfId="92" applyNumberFormat="1" applyFont="1" applyBorder="1" applyAlignment="1">
      <alignment horizontal="right" vertical="center"/>
    </xf>
    <xf numFmtId="167" fontId="6" fillId="0" borderId="29" xfId="92" applyNumberFormat="1" applyFont="1" applyBorder="1" applyAlignment="1">
      <alignment horizontal="right" vertical="center"/>
    </xf>
    <xf numFmtId="0" fontId="41" fillId="0" borderId="29" xfId="92" applyFont="1" applyBorder="1" applyAlignment="1">
      <alignment vertical="center"/>
    </xf>
    <xf numFmtId="0" fontId="59" fillId="0" borderId="0" xfId="90" applyFont="1" applyAlignment="1" applyProtection="1">
      <alignment vertical="center"/>
      <protection hidden="1"/>
    </xf>
    <xf numFmtId="0" fontId="41" fillId="0" borderId="0" xfId="72" applyFont="1" applyAlignment="1">
      <alignment horizontal="left" vertical="center"/>
    </xf>
    <xf numFmtId="0" fontId="41" fillId="0" borderId="0" xfId="72" applyFont="1" applyAlignment="1">
      <alignment horizontal="left" vertical="center" wrapText="1"/>
    </xf>
    <xf numFmtId="0" fontId="3" fillId="0" borderId="0" xfId="72" applyFont="1" applyAlignment="1">
      <alignment horizontal="right" vertical="center"/>
    </xf>
    <xf numFmtId="0" fontId="9" fillId="0" borderId="41" xfId="72" applyFont="1" applyBorder="1" applyAlignment="1">
      <alignment horizontal="left" vertical="center" wrapText="1" readingOrder="1"/>
    </xf>
    <xf numFmtId="0" fontId="53" fillId="0" borderId="37" xfId="72" applyFont="1" applyBorder="1" applyAlignment="1">
      <alignment horizontal="left" vertical="center" wrapText="1" readingOrder="1"/>
    </xf>
    <xf numFmtId="0" fontId="6" fillId="0" borderId="0" xfId="72" applyFont="1" applyAlignment="1">
      <alignment vertical="center" wrapText="1" readingOrder="1"/>
    </xf>
    <xf numFmtId="2" fontId="9" fillId="0" borderId="66" xfId="90" applyNumberFormat="1" applyFont="1" applyBorder="1" applyAlignment="1" applyProtection="1">
      <alignment horizontal="right" vertical="center" wrapText="1"/>
      <protection hidden="1"/>
    </xf>
    <xf numFmtId="0" fontId="9" fillId="0" borderId="66" xfId="90" applyFont="1" applyBorder="1" applyAlignment="1" applyProtection="1">
      <alignment horizontal="left" vertical="center" wrapText="1"/>
      <protection hidden="1"/>
    </xf>
    <xf numFmtId="2" fontId="9" fillId="0" borderId="66" xfId="90" applyNumberFormat="1" applyFont="1" applyBorder="1" applyAlignment="1" applyProtection="1">
      <alignment horizontal="left" vertical="center" wrapText="1"/>
      <protection hidden="1"/>
    </xf>
    <xf numFmtId="3" fontId="6" fillId="0" borderId="33" xfId="90" applyNumberFormat="1" applyFont="1" applyBorder="1" applyAlignment="1" applyProtection="1">
      <alignment horizontal="right" vertical="center"/>
      <protection hidden="1"/>
    </xf>
    <xf numFmtId="0" fontId="31" fillId="9" borderId="0" xfId="0" applyFont="1" applyFill="1" applyAlignment="1">
      <alignment horizontal="right" vertical="center"/>
    </xf>
    <xf numFmtId="3" fontId="31" fillId="9" borderId="0" xfId="0" applyNumberFormat="1" applyFont="1" applyFill="1" applyAlignment="1">
      <alignment horizontal="right" vertical="center"/>
    </xf>
    <xf numFmtId="9" fontId="29" fillId="3" borderId="23" xfId="13" applyNumberFormat="1" applyFont="1" applyFill="1" applyBorder="1" applyAlignment="1">
      <alignment horizontal="right"/>
    </xf>
    <xf numFmtId="9" fontId="29" fillId="3" borderId="23" xfId="13" applyNumberFormat="1" applyFont="1" applyFill="1" applyBorder="1" applyAlignment="1">
      <alignment horizontal="right" wrapText="1"/>
    </xf>
    <xf numFmtId="0" fontId="143" fillId="0" borderId="0" xfId="0" applyFont="1" applyBorder="1"/>
    <xf numFmtId="0" fontId="23" fillId="0" borderId="0" xfId="0" applyFont="1" applyBorder="1"/>
    <xf numFmtId="0" fontId="29" fillId="3" borderId="67" xfId="13" applyFont="1" applyFill="1" applyBorder="1" applyAlignment="1">
      <alignment horizontal="right" vertical="center"/>
    </xf>
    <xf numFmtId="0" fontId="41" fillId="0" borderId="0" xfId="90" applyFont="1" applyAlignment="1" applyProtection="1">
      <alignment vertical="center"/>
      <protection hidden="1"/>
    </xf>
    <xf numFmtId="166" fontId="6" fillId="0" borderId="0" xfId="90" applyNumberFormat="1" applyFont="1" applyAlignment="1" applyProtection="1">
      <alignment horizontal="right"/>
      <protection hidden="1"/>
    </xf>
    <xf numFmtId="167" fontId="18" fillId="5" borderId="0" xfId="43" applyNumberFormat="1" applyFont="1" applyFill="1" applyAlignment="1">
      <alignment horizontal="right" vertical="center" indent="1"/>
    </xf>
    <xf numFmtId="9" fontId="18" fillId="5" borderId="0" xfId="43" applyNumberFormat="1" applyFont="1" applyFill="1" applyAlignment="1">
      <alignment horizontal="right" vertical="center" indent="1"/>
    </xf>
    <xf numFmtId="0" fontId="41" fillId="0" borderId="29" xfId="90" applyFont="1" applyBorder="1" applyAlignment="1" applyProtection="1">
      <alignment vertical="center"/>
      <protection hidden="1"/>
    </xf>
    <xf numFmtId="0" fontId="4" fillId="0" borderId="0" xfId="0" applyFont="1" applyAlignment="1">
      <alignment vertical="center"/>
    </xf>
    <xf numFmtId="0" fontId="19" fillId="3" borderId="3" xfId="5" applyFont="1" applyFill="1" applyBorder="1" applyAlignment="1" applyProtection="1">
      <alignment horizontal="center" wrapText="1"/>
      <protection locked="0"/>
    </xf>
    <xf numFmtId="3" fontId="6" fillId="0" borderId="0" xfId="5" applyNumberFormat="1" applyFont="1" applyAlignment="1" applyProtection="1">
      <alignment horizontal="right" vertical="center"/>
      <protection locked="0"/>
    </xf>
    <xf numFmtId="179" fontId="150" fillId="3" borderId="10" xfId="100" applyNumberFormat="1" applyFont="1" applyFill="1" applyBorder="1" applyAlignment="1" applyProtection="1">
      <alignment vertical="center"/>
    </xf>
    <xf numFmtId="179" fontId="150" fillId="3" borderId="0" xfId="100" applyNumberFormat="1" applyFont="1" applyFill="1" applyBorder="1" applyAlignment="1" applyProtection="1">
      <alignment vertical="center"/>
    </xf>
    <xf numFmtId="171" fontId="6" fillId="3" borderId="0" xfId="49" applyNumberFormat="1" applyFont="1" applyFill="1" applyBorder="1" applyAlignment="1">
      <alignment horizontal="right"/>
    </xf>
    <xf numFmtId="171" fontId="6" fillId="0" borderId="0" xfId="49" applyNumberFormat="1" applyFont="1" applyFill="1" applyAlignment="1">
      <alignment vertical="center"/>
    </xf>
    <xf numFmtId="179" fontId="150" fillId="3" borderId="0" xfId="100" applyNumberFormat="1" applyFont="1" applyFill="1" applyAlignment="1" applyProtection="1">
      <alignment vertical="center"/>
    </xf>
    <xf numFmtId="0" fontId="7" fillId="0" borderId="3" xfId="1" applyFont="1" applyBorder="1" applyAlignment="1">
      <alignment horizontal="left" vertical="center"/>
    </xf>
    <xf numFmtId="3" fontId="46" fillId="0" borderId="0" xfId="0" applyNumberFormat="1" applyFont="1" applyAlignment="1">
      <alignment horizontal="center"/>
    </xf>
    <xf numFmtId="3" fontId="151" fillId="0" borderId="0" xfId="0" applyNumberFormat="1" applyFont="1"/>
    <xf numFmtId="3" fontId="113" fillId="0" borderId="0" xfId="0" applyNumberFormat="1" applyFont="1" applyAlignment="1">
      <alignment horizontal="center"/>
    </xf>
    <xf numFmtId="3" fontId="152" fillId="0" borderId="0" xfId="0" applyNumberFormat="1" applyFont="1" applyAlignment="1">
      <alignment horizontal="center"/>
    </xf>
    <xf numFmtId="0" fontId="28" fillId="0" borderId="0" xfId="95" applyFont="1" applyAlignment="1">
      <alignment horizontal="right"/>
    </xf>
    <xf numFmtId="3" fontId="17" fillId="0" borderId="0" xfId="95" applyNumberFormat="1" applyFont="1"/>
    <xf numFmtId="3" fontId="129" fillId="0" borderId="0" xfId="95" applyNumberFormat="1" applyFont="1"/>
    <xf numFmtId="3" fontId="9" fillId="2" borderId="16" xfId="95" applyNumberFormat="1" applyFont="1" applyFill="1" applyBorder="1" applyAlignment="1">
      <alignment horizontal="right"/>
    </xf>
    <xf numFmtId="3" fontId="53" fillId="2" borderId="16" xfId="95" applyNumberFormat="1" applyFont="1" applyFill="1" applyBorder="1" applyAlignment="1">
      <alignment horizontal="right"/>
    </xf>
    <xf numFmtId="3" fontId="1" fillId="0" borderId="0" xfId="0" applyNumberFormat="1" applyFont="1"/>
    <xf numFmtId="3" fontId="11" fillId="0" borderId="0" xfId="0" applyNumberFormat="1" applyFont="1"/>
    <xf numFmtId="3" fontId="130" fillId="0" borderId="0" xfId="0" applyNumberFormat="1" applyFont="1" applyAlignment="1">
      <alignment horizontal="center"/>
    </xf>
    <xf numFmtId="3" fontId="131" fillId="0" borderId="0" xfId="95" applyNumberFormat="1" applyFont="1" applyAlignment="1">
      <alignment horizontal="right"/>
    </xf>
    <xf numFmtId="3" fontId="44" fillId="0" borderId="0" xfId="0" applyNumberFormat="1" applyFont="1" applyAlignment="1">
      <alignment horizontal="center"/>
    </xf>
    <xf numFmtId="3" fontId="17" fillId="0" borderId="0" xfId="95" applyNumberFormat="1" applyFont="1" applyAlignment="1">
      <alignment horizontal="right"/>
    </xf>
    <xf numFmtId="168" fontId="1" fillId="0" borderId="0" xfId="95" applyNumberFormat="1" applyFont="1"/>
    <xf numFmtId="9" fontId="4" fillId="0" borderId="0" xfId="0" applyNumberFormat="1" applyFont="1"/>
    <xf numFmtId="0" fontId="28" fillId="0" borderId="20" xfId="95" applyFont="1" applyBorder="1"/>
    <xf numFmtId="0" fontId="153" fillId="0" borderId="0" xfId="95" applyFont="1" applyAlignment="1">
      <alignment horizontal="right"/>
    </xf>
    <xf numFmtId="3" fontId="132" fillId="0" borderId="0" xfId="0" applyNumberFormat="1" applyFont="1" applyAlignment="1">
      <alignment horizontal="left"/>
    </xf>
    <xf numFmtId="3" fontId="154" fillId="0" borderId="0" xfId="95" applyNumberFormat="1" applyFont="1" applyAlignment="1">
      <alignment horizontal="right"/>
    </xf>
    <xf numFmtId="3" fontId="8" fillId="0" borderId="0" xfId="95" applyNumberFormat="1" applyFont="1"/>
    <xf numFmtId="3" fontId="13" fillId="0" borderId="0" xfId="95" applyNumberFormat="1" applyFont="1"/>
    <xf numFmtId="3" fontId="152" fillId="0" borderId="0" xfId="0" applyNumberFormat="1" applyFont="1"/>
    <xf numFmtId="0" fontId="4" fillId="0" borderId="0" xfId="95" applyFont="1" applyAlignment="1">
      <alignment wrapText="1"/>
    </xf>
    <xf numFmtId="3" fontId="121" fillId="0" borderId="0" xfId="95" applyNumberFormat="1" applyFont="1" applyAlignment="1">
      <alignment wrapText="1"/>
    </xf>
    <xf numFmtId="9" fontId="104" fillId="3" borderId="9" xfId="94" applyFont="1" applyFill="1" applyBorder="1" applyAlignment="1" applyProtection="1">
      <alignment horizontal="right" vertical="center"/>
    </xf>
    <xf numFmtId="0" fontId="31" fillId="9" borderId="0" xfId="0" applyFont="1" applyFill="1" applyBorder="1" applyAlignment="1">
      <alignment horizontal="right" vertical="center"/>
    </xf>
    <xf numFmtId="0" fontId="31" fillId="9" borderId="0" xfId="0" applyFont="1" applyFill="1" applyBorder="1" applyAlignment="1">
      <alignment vertical="center"/>
    </xf>
    <xf numFmtId="0" fontId="31" fillId="9" borderId="67" xfId="0" applyFont="1" applyFill="1" applyBorder="1" applyAlignment="1">
      <alignment vertical="center"/>
    </xf>
    <xf numFmtId="0" fontId="31" fillId="9" borderId="0" xfId="0" applyFont="1" applyFill="1" applyAlignment="1">
      <alignment horizontal="right" vertical="center" wrapText="1"/>
    </xf>
    <xf numFmtId="0" fontId="31" fillId="9" borderId="67" xfId="0" applyFont="1" applyFill="1" applyBorder="1" applyAlignment="1">
      <alignment horizontal="right" vertical="center" wrapText="1"/>
    </xf>
    <xf numFmtId="0" fontId="155" fillId="3" borderId="0" xfId="13" applyFont="1" applyFill="1" applyAlignment="1">
      <alignment horizontal="left" vertical="top"/>
    </xf>
    <xf numFmtId="0" fontId="155" fillId="3" borderId="10" xfId="13" applyFont="1" applyFill="1" applyBorder="1" applyAlignment="1">
      <alignment horizontal="left" vertical="top"/>
    </xf>
    <xf numFmtId="0" fontId="9" fillId="5" borderId="44" xfId="13" applyFont="1" applyFill="1" applyBorder="1" applyAlignment="1">
      <alignment horizontal="left" vertical="top"/>
    </xf>
    <xf numFmtId="0" fontId="155" fillId="3" borderId="23" xfId="13" applyFont="1" applyFill="1" applyBorder="1" applyAlignment="1">
      <alignment horizontal="left" vertical="top"/>
    </xf>
    <xf numFmtId="0" fontId="24" fillId="0" borderId="0" xfId="72" applyFont="1"/>
    <xf numFmtId="3" fontId="31" fillId="9" borderId="0" xfId="0" applyNumberFormat="1" applyFont="1" applyFill="1" applyAlignment="1">
      <alignment horizontal="right" vertical="center" wrapText="1"/>
    </xf>
    <xf numFmtId="3" fontId="31" fillId="9" borderId="67" xfId="0" applyNumberFormat="1" applyFont="1" applyFill="1" applyBorder="1" applyAlignment="1">
      <alignment horizontal="right" vertical="center" wrapText="1"/>
    </xf>
    <xf numFmtId="3" fontId="103" fillId="5" borderId="68" xfId="0" applyNumberFormat="1" applyFont="1" applyFill="1" applyBorder="1" applyAlignment="1">
      <alignment horizontal="right" vertical="center" wrapText="1"/>
    </xf>
    <xf numFmtId="0" fontId="103" fillId="5" borderId="68" xfId="0" applyFont="1" applyFill="1" applyBorder="1" applyAlignment="1">
      <alignment horizontal="right" vertical="center" wrapText="1"/>
    </xf>
    <xf numFmtId="3" fontId="103" fillId="5" borderId="68" xfId="0" applyNumberFormat="1" applyFont="1" applyFill="1" applyBorder="1" applyAlignment="1">
      <alignment horizontal="right" vertical="center"/>
    </xf>
    <xf numFmtId="0" fontId="155" fillId="3" borderId="10" xfId="13" applyFont="1" applyFill="1" applyBorder="1" applyAlignment="1">
      <alignment horizontal="left" vertical="center"/>
    </xf>
    <xf numFmtId="0" fontId="17" fillId="0" borderId="0" xfId="1" applyFont="1" applyAlignment="1">
      <alignment horizontal="left"/>
    </xf>
    <xf numFmtId="0" fontId="5" fillId="0" borderId="0" xfId="1" applyFont="1" applyAlignment="1"/>
    <xf numFmtId="0" fontId="5" fillId="0" borderId="0" xfId="1" applyFont="1" applyAlignment="1">
      <alignment horizontal="center"/>
    </xf>
    <xf numFmtId="3" fontId="31" fillId="9" borderId="0" xfId="0" applyNumberFormat="1" applyFont="1" applyFill="1" applyBorder="1" applyAlignment="1">
      <alignment horizontal="right" vertical="center"/>
    </xf>
    <xf numFmtId="0" fontId="29" fillId="3" borderId="67" xfId="13" applyFont="1" applyFill="1" applyBorder="1" applyAlignment="1">
      <alignment horizontal="right" vertical="center" wrapText="1"/>
    </xf>
    <xf numFmtId="0" fontId="31" fillId="3" borderId="67" xfId="13" applyFont="1" applyFill="1" applyBorder="1" applyAlignment="1">
      <alignment horizontal="right" vertical="center"/>
    </xf>
    <xf numFmtId="3" fontId="1" fillId="0" borderId="10" xfId="0" applyNumberFormat="1" applyFont="1" applyBorder="1" applyAlignment="1">
      <alignment horizontal="right" wrapText="1"/>
    </xf>
    <xf numFmtId="0" fontId="29" fillId="0" borderId="0" xfId="13" applyFont="1" applyFill="1" applyAlignment="1"/>
    <xf numFmtId="3" fontId="28" fillId="0" borderId="0" xfId="95" applyNumberFormat="1" applyFont="1" applyAlignment="1">
      <alignment horizontal="right" wrapText="1"/>
    </xf>
    <xf numFmtId="0" fontId="28" fillId="0" borderId="0" xfId="95" applyFont="1" applyAlignment="1">
      <alignment horizontal="right" wrapText="1"/>
    </xf>
    <xf numFmtId="0" fontId="28" fillId="0" borderId="20" xfId="95" applyFont="1" applyBorder="1" applyAlignment="1">
      <alignment horizontal="right" wrapText="1"/>
    </xf>
    <xf numFmtId="3" fontId="26" fillId="0" borderId="0" xfId="95" applyNumberFormat="1" applyFont="1" applyAlignment="1">
      <alignment horizontal="right" wrapText="1"/>
    </xf>
    <xf numFmtId="3" fontId="26" fillId="0" borderId="20" xfId="95" applyNumberFormat="1" applyFont="1" applyBorder="1" applyAlignment="1">
      <alignment horizontal="right" wrapText="1"/>
    </xf>
    <xf numFmtId="0" fontId="18" fillId="0" borderId="0" xfId="95" applyFont="1" applyAlignment="1">
      <alignment horizontal="right" wrapText="1"/>
    </xf>
    <xf numFmtId="0" fontId="18" fillId="0" borderId="20" xfId="95" applyFont="1" applyBorder="1" applyAlignment="1">
      <alignment horizontal="right" wrapText="1"/>
    </xf>
    <xf numFmtId="3" fontId="18" fillId="0" borderId="0" xfId="95" applyNumberFormat="1" applyFont="1" applyAlignment="1">
      <alignment horizontal="right" wrapText="1"/>
    </xf>
    <xf numFmtId="3" fontId="9" fillId="0" borderId="0" xfId="95" applyNumberFormat="1" applyFont="1" applyAlignment="1">
      <alignment horizontal="right" wrapText="1"/>
    </xf>
    <xf numFmtId="3" fontId="9" fillId="0" borderId="20" xfId="95" applyNumberFormat="1" applyFont="1" applyBorder="1" applyAlignment="1">
      <alignment horizontal="right" wrapText="1"/>
    </xf>
    <xf numFmtId="0" fontId="18" fillId="0" borderId="0" xfId="95" applyFont="1" applyAlignment="1">
      <alignment horizontal="right"/>
    </xf>
    <xf numFmtId="0" fontId="18" fillId="0" borderId="20" xfId="95" applyFont="1" applyBorder="1" applyAlignment="1">
      <alignment horizontal="right"/>
    </xf>
    <xf numFmtId="0" fontId="18" fillId="0" borderId="0" xfId="34" applyFont="1" applyAlignment="1">
      <alignment horizontal="right" wrapText="1"/>
    </xf>
    <xf numFmtId="0" fontId="18" fillId="2" borderId="0" xfId="95" applyFont="1" applyFill="1" applyAlignment="1">
      <alignment vertical="center" wrapText="1"/>
    </xf>
    <xf numFmtId="0" fontId="29" fillId="3" borderId="0" xfId="13" applyFont="1" applyFill="1" applyAlignment="1">
      <alignment horizontal="left" vertical="center"/>
    </xf>
    <xf numFmtId="0" fontId="1" fillId="0" borderId="0" xfId="0" applyFont="1" applyAlignment="1">
      <alignment horizontal="left" wrapText="1"/>
    </xf>
    <xf numFmtId="167" fontId="84" fillId="9" borderId="0" xfId="0" applyNumberFormat="1" applyFont="1" applyFill="1" applyBorder="1" applyAlignment="1">
      <alignment horizontal="center" wrapText="1" readingOrder="1"/>
    </xf>
    <xf numFmtId="181" fontId="1" fillId="0" borderId="0" xfId="42" applyNumberFormat="1" applyFont="1" applyAlignment="1">
      <alignment horizontal="left"/>
    </xf>
    <xf numFmtId="0" fontId="33" fillId="0" borderId="0" xfId="4" applyFont="1"/>
    <xf numFmtId="0" fontId="6" fillId="0" borderId="0" xfId="4" applyFont="1" applyAlignment="1">
      <alignment horizontal="left" vertical="center" wrapText="1"/>
    </xf>
    <xf numFmtId="3" fontId="55" fillId="0" borderId="0" xfId="90" applyNumberFormat="1" applyFont="1" applyAlignment="1" applyProtection="1">
      <alignment horizontal="left" vertical="center" wrapText="1"/>
      <protection hidden="1"/>
    </xf>
    <xf numFmtId="0" fontId="55" fillId="0" borderId="0" xfId="90" applyFont="1" applyAlignment="1" applyProtection="1">
      <alignment horizontal="left" vertical="center" wrapText="1"/>
      <protection hidden="1"/>
    </xf>
    <xf numFmtId="3" fontId="4" fillId="0" borderId="0" xfId="0" applyNumberFormat="1" applyFont="1" applyAlignment="1">
      <alignment horizontal="right"/>
    </xf>
    <xf numFmtId="0" fontId="7" fillId="0" borderId="43" xfId="95" applyFont="1" applyBorder="1" applyAlignment="1">
      <alignment horizontal="center"/>
    </xf>
    <xf numFmtId="0" fontId="7" fillId="0" borderId="45" xfId="95" applyFont="1" applyBorder="1" applyAlignment="1">
      <alignment horizontal="center"/>
    </xf>
    <xf numFmtId="0" fontId="7" fillId="0" borderId="44" xfId="95" applyFont="1" applyBorder="1" applyAlignment="1">
      <alignment horizontal="center" wrapText="1"/>
    </xf>
    <xf numFmtId="0" fontId="7" fillId="0" borderId="44" xfId="95" applyFont="1" applyBorder="1" applyAlignment="1">
      <alignment horizontal="center"/>
    </xf>
    <xf numFmtId="0" fontId="7" fillId="0" borderId="46" xfId="95" applyFont="1" applyBorder="1" applyAlignment="1">
      <alignment horizontal="center"/>
    </xf>
    <xf numFmtId="3" fontId="156" fillId="0" borderId="0" xfId="0" applyNumberFormat="1" applyFont="1" applyAlignment="1">
      <alignment horizontal="left"/>
    </xf>
    <xf numFmtId="0" fontId="18" fillId="0" borderId="4" xfId="95" applyFont="1" applyBorder="1" applyAlignment="1">
      <alignment horizontal="left" wrapText="1"/>
    </xf>
    <xf numFmtId="3" fontId="28" fillId="0" borderId="20" xfId="95" applyNumberFormat="1" applyFont="1" applyBorder="1" applyAlignment="1">
      <alignment horizontal="right" wrapText="1"/>
    </xf>
    <xf numFmtId="3" fontId="26" fillId="0" borderId="0" xfId="95" applyNumberFormat="1" applyFont="1" applyAlignment="1">
      <alignment wrapText="1"/>
    </xf>
    <xf numFmtId="0" fontId="26" fillId="0" borderId="0" xfId="95" applyFont="1" applyAlignment="1">
      <alignment horizontal="center" wrapText="1"/>
    </xf>
    <xf numFmtId="3" fontId="28" fillId="0" borderId="0" xfId="95" applyNumberFormat="1" applyFont="1" applyAlignment="1">
      <alignment wrapText="1"/>
    </xf>
    <xf numFmtId="3" fontId="1" fillId="2" borderId="47" xfId="95" applyNumberFormat="1" applyFont="1" applyFill="1" applyBorder="1" applyAlignment="1">
      <alignment horizontal="right"/>
    </xf>
    <xf numFmtId="3" fontId="1" fillId="2" borderId="47" xfId="95" applyNumberFormat="1" applyFont="1" applyFill="1" applyBorder="1" applyAlignment="1">
      <alignment horizontal="left"/>
    </xf>
    <xf numFmtId="166" fontId="9" fillId="0" borderId="0" xfId="5" applyNumberFormat="1" applyFont="1" applyAlignment="1" applyProtection="1">
      <alignment horizontal="right"/>
      <protection locked="0"/>
    </xf>
    <xf numFmtId="166" fontId="1" fillId="0" borderId="0" xfId="95" applyNumberFormat="1" applyFont="1"/>
    <xf numFmtId="166" fontId="48" fillId="0" borderId="0" xfId="0" quotePrefix="1" applyNumberFormat="1" applyFont="1" applyAlignment="1">
      <alignment horizontal="left"/>
    </xf>
    <xf numFmtId="168" fontId="0" fillId="0" borderId="0" xfId="0" quotePrefix="1" applyNumberFormat="1" applyAlignment="1">
      <alignment horizontal="right"/>
    </xf>
    <xf numFmtId="168" fontId="0" fillId="0" borderId="0" xfId="0" quotePrefix="1" applyNumberFormat="1" applyAlignment="1">
      <alignment horizontal="left"/>
    </xf>
    <xf numFmtId="168" fontId="118" fillId="0" borderId="0" xfId="0" quotePrefix="1" applyNumberFormat="1" applyFont="1" applyAlignment="1">
      <alignment horizontal="left"/>
    </xf>
    <xf numFmtId="168" fontId="118" fillId="0" borderId="0" xfId="0" quotePrefix="1" applyNumberFormat="1" applyFont="1" applyAlignment="1">
      <alignment horizontal="right"/>
    </xf>
    <xf numFmtId="166" fontId="11" fillId="0" borderId="0" xfId="0" applyNumberFormat="1" applyFont="1"/>
    <xf numFmtId="0" fontId="9" fillId="0" borderId="0" xfId="95" applyFont="1" applyAlignment="1">
      <alignment horizontal="center" wrapText="1"/>
    </xf>
    <xf numFmtId="3" fontId="9" fillId="0" borderId="0" xfId="95" applyNumberFormat="1" applyFont="1" applyAlignment="1">
      <alignment wrapText="1"/>
    </xf>
    <xf numFmtId="3" fontId="18" fillId="0" borderId="20" xfId="95" applyNumberFormat="1" applyFont="1" applyBorder="1" applyAlignment="1">
      <alignment horizontal="right" wrapText="1"/>
    </xf>
    <xf numFmtId="3" fontId="18" fillId="0" borderId="0" xfId="95" applyNumberFormat="1" applyFont="1" applyAlignment="1">
      <alignment wrapText="1"/>
    </xf>
    <xf numFmtId="9" fontId="11" fillId="0" borderId="0" xfId="89" applyFont="1"/>
    <xf numFmtId="1" fontId="4" fillId="0" borderId="0" xfId="0" applyNumberFormat="1" applyFont="1"/>
    <xf numFmtId="167" fontId="4" fillId="0" borderId="0" xfId="0" applyNumberFormat="1" applyFont="1"/>
    <xf numFmtId="0" fontId="6" fillId="0" borderId="0" xfId="95" applyFont="1" applyAlignment="1">
      <alignment horizontal="left" vertical="center"/>
    </xf>
    <xf numFmtId="0" fontId="6" fillId="0" borderId="0" xfId="95" applyFont="1" applyAlignment="1">
      <alignment horizontal="left" vertical="center" wrapText="1"/>
    </xf>
    <xf numFmtId="0" fontId="6" fillId="0" borderId="0" xfId="95" applyFont="1" applyAlignment="1">
      <alignment vertical="center"/>
    </xf>
    <xf numFmtId="0" fontId="9" fillId="0" borderId="4" xfId="95" applyFont="1" applyBorder="1" applyAlignment="1">
      <alignment horizontal="right" vertical="center"/>
    </xf>
    <xf numFmtId="0" fontId="9" fillId="0" borderId="4" xfId="95" applyFont="1" applyBorder="1" applyAlignment="1">
      <alignment horizontal="left" vertical="center"/>
    </xf>
    <xf numFmtId="0" fontId="36" fillId="0" borderId="0" xfId="95" applyFont="1" applyAlignment="1">
      <alignment horizontal="right"/>
    </xf>
    <xf numFmtId="0" fontId="57" fillId="0" borderId="0" xfId="0" quotePrefix="1" applyFont="1"/>
    <xf numFmtId="3" fontId="18" fillId="0" borderId="3" xfId="34" applyNumberFormat="1" applyFont="1" applyBorder="1" applyAlignment="1">
      <alignment horizontal="right" wrapText="1"/>
    </xf>
    <xf numFmtId="3" fontId="18" fillId="0" borderId="3" xfId="34" applyNumberFormat="1" applyFont="1" applyBorder="1"/>
    <xf numFmtId="0" fontId="18" fillId="0" borderId="0" xfId="95" applyFont="1" applyAlignment="1">
      <alignment vertical="center" wrapText="1"/>
    </xf>
    <xf numFmtId="0" fontId="18" fillId="2" borderId="0" xfId="67" applyFont="1" applyFill="1" applyAlignment="1"/>
    <xf numFmtId="3" fontId="1" fillId="0" borderId="0" xfId="67" applyNumberFormat="1" applyFont="1" applyAlignment="1">
      <alignment vertical="center"/>
    </xf>
    <xf numFmtId="3" fontId="1" fillId="0" borderId="4" xfId="67" applyNumberFormat="1" applyFont="1" applyBorder="1" applyAlignment="1">
      <alignment vertical="center"/>
    </xf>
    <xf numFmtId="1" fontId="18" fillId="2" borderId="0" xfId="67" applyNumberFormat="1" applyFont="1" applyFill="1" applyAlignment="1"/>
    <xf numFmtId="3" fontId="18" fillId="2" borderId="0" xfId="67" applyNumberFormat="1" applyFont="1" applyFill="1" applyAlignment="1"/>
    <xf numFmtId="1" fontId="9" fillId="2" borderId="0" xfId="67" applyNumberFormat="1" applyFont="1" applyFill="1" applyAlignment="1"/>
    <xf numFmtId="1" fontId="9" fillId="2" borderId="0" xfId="67" applyNumberFormat="1" applyFont="1" applyFill="1" applyAlignment="1">
      <alignment vertical="center"/>
    </xf>
    <xf numFmtId="0" fontId="30" fillId="0" borderId="0" xfId="61" applyFont="1" applyAlignment="1">
      <alignment wrapText="1" readingOrder="1"/>
    </xf>
    <xf numFmtId="0" fontId="13" fillId="0" borderId="0" xfId="0" applyFont="1" applyAlignment="1">
      <alignment vertical="center"/>
    </xf>
    <xf numFmtId="0" fontId="18" fillId="0" borderId="0" xfId="67" applyFont="1"/>
    <xf numFmtId="0" fontId="115" fillId="0" borderId="0" xfId="27" applyFont="1" applyAlignment="1">
      <alignment horizontal="left"/>
    </xf>
    <xf numFmtId="0" fontId="13" fillId="0" borderId="0" xfId="43" applyFont="1" applyAlignment="1"/>
    <xf numFmtId="0" fontId="1" fillId="0" borderId="0" xfId="43" applyFont="1" applyAlignment="1">
      <alignment vertical="center"/>
    </xf>
    <xf numFmtId="0" fontId="16" fillId="0" borderId="0" xfId="43" applyFont="1" applyFill="1" applyAlignment="1">
      <alignment vertical="center"/>
    </xf>
    <xf numFmtId="0" fontId="16" fillId="0" borderId="3" xfId="43" applyFont="1" applyFill="1" applyBorder="1" applyAlignment="1">
      <alignment vertical="center"/>
    </xf>
    <xf numFmtId="0" fontId="8" fillId="0" borderId="0" xfId="43" applyFont="1" applyFill="1" applyAlignment="1">
      <alignment vertical="center"/>
    </xf>
    <xf numFmtId="0" fontId="8" fillId="0" borderId="3" xfId="43" applyFont="1" applyFill="1" applyBorder="1" applyAlignment="1">
      <alignment vertical="center"/>
    </xf>
    <xf numFmtId="0" fontId="7" fillId="5" borderId="0" xfId="43" applyFont="1" applyFill="1" applyAlignment="1">
      <alignment vertical="center"/>
    </xf>
    <xf numFmtId="0" fontId="18" fillId="0" borderId="0" xfId="43" applyFont="1" applyAlignment="1">
      <alignment vertical="center"/>
    </xf>
    <xf numFmtId="0" fontId="16" fillId="0" borderId="0" xfId="43" applyFont="1" applyAlignment="1">
      <alignment vertical="center"/>
    </xf>
    <xf numFmtId="0" fontId="16" fillId="0" borderId="3" xfId="43" applyFont="1" applyBorder="1" applyAlignment="1">
      <alignment vertical="center"/>
    </xf>
    <xf numFmtId="0" fontId="8" fillId="0" borderId="0" xfId="43" applyFont="1" applyAlignment="1">
      <alignment vertical="center"/>
    </xf>
    <xf numFmtId="0" fontId="8" fillId="0" borderId="3" xfId="43" applyFont="1" applyBorder="1" applyAlignment="1">
      <alignment vertical="center"/>
    </xf>
    <xf numFmtId="0" fontId="45" fillId="0" borderId="0" xfId="43" applyFont="1" applyAlignment="1">
      <alignment vertical="center"/>
    </xf>
    <xf numFmtId="0" fontId="15" fillId="0" borderId="0" xfId="43" applyFont="1" applyAlignment="1"/>
    <xf numFmtId="0" fontId="19" fillId="0" borderId="17" xfId="27" applyFont="1" applyBorder="1" applyAlignment="1">
      <alignment vertical="center" wrapText="1" readingOrder="1"/>
    </xf>
    <xf numFmtId="3" fontId="18" fillId="0" borderId="0" xfId="0" applyNumberFormat="1" applyFont="1" applyFill="1" applyAlignment="1">
      <alignment vertical="top" wrapText="1"/>
    </xf>
    <xf numFmtId="0" fontId="1" fillId="0" borderId="0" xfId="27" applyFont="1" applyFill="1"/>
    <xf numFmtId="16" fontId="29" fillId="3" borderId="10" xfId="13" quotePrefix="1" applyNumberFormat="1" applyFont="1" applyFill="1" applyBorder="1" applyAlignment="1">
      <alignment horizontal="right" vertical="center"/>
    </xf>
    <xf numFmtId="0" fontId="29" fillId="3" borderId="44" xfId="13" applyFont="1" applyFill="1" applyBorder="1" applyAlignment="1">
      <alignment horizontal="left" vertical="center"/>
    </xf>
    <xf numFmtId="0" fontId="29" fillId="3" borderId="44" xfId="13" applyFont="1" applyFill="1" applyBorder="1" applyAlignment="1">
      <alignment vertical="center"/>
    </xf>
    <xf numFmtId="0" fontId="23" fillId="3" borderId="44" xfId="0" applyFont="1" applyFill="1" applyBorder="1" applyAlignment="1">
      <alignment vertical="center"/>
    </xf>
    <xf numFmtId="3" fontId="29" fillId="3" borderId="23" xfId="13" applyNumberFormat="1" applyFont="1" applyFill="1" applyBorder="1" applyAlignment="1">
      <alignment vertical="center"/>
    </xf>
    <xf numFmtId="3" fontId="29" fillId="3" borderId="0" xfId="13" applyNumberFormat="1" applyFont="1" applyFill="1" applyAlignment="1">
      <alignment vertical="center"/>
    </xf>
    <xf numFmtId="3" fontId="104" fillId="3" borderId="0" xfId="13" applyNumberFormat="1" applyFont="1" applyFill="1" applyAlignment="1">
      <alignment horizontal="right" vertical="center"/>
    </xf>
    <xf numFmtId="3" fontId="26" fillId="3" borderId="0" xfId="13" applyNumberFormat="1" applyFont="1" applyFill="1" applyAlignment="1">
      <alignment vertical="center"/>
    </xf>
    <xf numFmtId="0" fontId="13" fillId="3" borderId="0" xfId="63" applyFont="1" applyFill="1" applyAlignment="1">
      <alignment horizontal="left" vertical="center" indent="1"/>
    </xf>
    <xf numFmtId="0" fontId="142" fillId="0" borderId="0" xfId="72" applyFont="1"/>
    <xf numFmtId="0" fontId="29" fillId="3" borderId="23" xfId="13" applyFont="1" applyFill="1" applyBorder="1" applyAlignment="1"/>
    <xf numFmtId="0" fontId="115" fillId="3" borderId="0" xfId="13" applyFont="1" applyFill="1" applyAlignment="1">
      <alignment horizontal="right" vertical="center"/>
    </xf>
    <xf numFmtId="16" fontId="115" fillId="3" borderId="0" xfId="13" quotePrefix="1" applyNumberFormat="1" applyFont="1" applyFill="1" applyAlignment="1">
      <alignment horizontal="right" vertical="center"/>
    </xf>
    <xf numFmtId="0" fontId="23" fillId="3" borderId="0" xfId="0" applyFont="1" applyFill="1"/>
    <xf numFmtId="0" fontId="115" fillId="3" borderId="0" xfId="0" applyFont="1" applyFill="1"/>
    <xf numFmtId="0" fontId="115" fillId="3" borderId="0" xfId="0" applyFont="1" applyFill="1" applyAlignment="1">
      <alignment horizontal="right"/>
    </xf>
    <xf numFmtId="3" fontId="6" fillId="0" borderId="4" xfId="4" applyNumberFormat="1" applyFont="1" applyBorder="1" applyAlignment="1">
      <alignment horizontal="right" vertical="center"/>
    </xf>
    <xf numFmtId="0" fontId="6" fillId="0" borderId="4" xfId="4" applyFont="1" applyBorder="1" applyAlignment="1">
      <alignment horizontal="left" vertical="center"/>
    </xf>
    <xf numFmtId="3" fontId="6" fillId="0" borderId="0" xfId="4" quotePrefix="1" applyNumberFormat="1" applyFont="1" applyAlignment="1">
      <alignment horizontal="right" vertical="center"/>
    </xf>
    <xf numFmtId="0" fontId="6" fillId="0" borderId="0" xfId="0" applyFont="1" applyAlignment="1">
      <alignment vertical="center" wrapText="1"/>
    </xf>
    <xf numFmtId="0" fontId="1" fillId="0" borderId="0" xfId="4" applyFont="1" applyAlignment="1">
      <alignment horizontal="right" vertical="center" wrapText="1"/>
    </xf>
    <xf numFmtId="0" fontId="6" fillId="0" borderId="0" xfId="4" applyFont="1" applyAlignment="1">
      <alignment horizontal="right" vertical="center" wrapText="1"/>
    </xf>
    <xf numFmtId="167" fontId="1" fillId="0" borderId="3" xfId="4" applyNumberFormat="1" applyFont="1" applyBorder="1" applyAlignment="1">
      <alignment horizontal="right" vertical="center"/>
    </xf>
    <xf numFmtId="0" fontId="9" fillId="0" borderId="0" xfId="4" applyFont="1" applyAlignment="1">
      <alignment vertical="center" wrapText="1"/>
    </xf>
    <xf numFmtId="0" fontId="9" fillId="0" borderId="4" xfId="4" quotePrefix="1" applyFont="1" applyBorder="1" applyAlignment="1">
      <alignment horizontal="right" vertical="center"/>
    </xf>
    <xf numFmtId="0" fontId="157" fillId="0" borderId="0" xfId="4" applyFont="1"/>
    <xf numFmtId="166" fontId="26" fillId="3" borderId="12" xfId="90" applyNumberFormat="1" applyFont="1" applyFill="1" applyBorder="1" applyAlignment="1" applyProtection="1">
      <alignment horizontal="right" vertical="center"/>
      <protection hidden="1"/>
    </xf>
    <xf numFmtId="166" fontId="26" fillId="3" borderId="11" xfId="90" applyNumberFormat="1" applyFont="1" applyFill="1" applyBorder="1" applyAlignment="1" applyProtection="1">
      <alignment horizontal="right" vertical="center"/>
      <protection hidden="1"/>
    </xf>
    <xf numFmtId="3" fontId="26" fillId="3" borderId="9" xfId="90" applyNumberFormat="1" applyFont="1" applyFill="1" applyBorder="1" applyAlignment="1" applyProtection="1">
      <alignment horizontal="left" vertical="center"/>
      <protection hidden="1"/>
    </xf>
    <xf numFmtId="166" fontId="26" fillId="3" borderId="14" xfId="90" applyNumberFormat="1" applyFont="1" applyFill="1" applyBorder="1" applyAlignment="1" applyProtection="1">
      <alignment horizontal="right" vertical="center"/>
      <protection hidden="1"/>
    </xf>
    <xf numFmtId="166" fontId="26" fillId="3" borderId="15" xfId="90" applyNumberFormat="1" applyFont="1" applyFill="1" applyBorder="1" applyAlignment="1" applyProtection="1">
      <alignment horizontal="right" vertical="center"/>
      <protection hidden="1"/>
    </xf>
    <xf numFmtId="3" fontId="26" fillId="3" borderId="28" xfId="90" applyNumberFormat="1" applyFont="1" applyFill="1" applyBorder="1" applyAlignment="1" applyProtection="1">
      <alignment horizontal="left" vertical="center"/>
      <protection hidden="1"/>
    </xf>
    <xf numFmtId="3" fontId="26" fillId="3" borderId="43" xfId="90" applyNumberFormat="1" applyFont="1" applyFill="1" applyBorder="1" applyAlignment="1" applyProtection="1">
      <alignment horizontal="right" vertical="center"/>
      <protection hidden="1"/>
    </xf>
    <xf numFmtId="3" fontId="26" fillId="3" borderId="45" xfId="90" applyNumberFormat="1" applyFont="1" applyFill="1" applyBorder="1" applyAlignment="1" applyProtection="1">
      <alignment horizontal="right" vertical="center"/>
      <protection hidden="1"/>
    </xf>
    <xf numFmtId="3" fontId="26" fillId="3" borderId="46" xfId="90" applyNumberFormat="1" applyFont="1" applyFill="1" applyBorder="1" applyAlignment="1" applyProtection="1">
      <alignment horizontal="right" vertical="center"/>
      <protection hidden="1"/>
    </xf>
    <xf numFmtId="3" fontId="26" fillId="3" borderId="43" xfId="90" applyNumberFormat="1" applyFont="1" applyFill="1" applyBorder="1" applyAlignment="1" applyProtection="1">
      <alignment horizontal="left" vertical="center"/>
      <protection hidden="1"/>
    </xf>
    <xf numFmtId="9" fontId="104" fillId="3" borderId="7" xfId="97" applyFont="1" applyFill="1" applyBorder="1" applyAlignment="1" applyProtection="1">
      <alignment horizontal="right" vertical="center"/>
    </xf>
    <xf numFmtId="3" fontId="29" fillId="3" borderId="13" xfId="90" applyNumberFormat="1" applyFont="1" applyFill="1" applyBorder="1" applyAlignment="1">
      <alignment horizontal="right" vertical="center"/>
    </xf>
    <xf numFmtId="3" fontId="29" fillId="3" borderId="8" xfId="90" applyNumberFormat="1" applyFont="1" applyFill="1" applyBorder="1" applyAlignment="1">
      <alignment horizontal="right" vertical="center"/>
    </xf>
    <xf numFmtId="0" fontId="29" fillId="3" borderId="7" xfId="90" applyFont="1" applyFill="1" applyBorder="1" applyAlignment="1">
      <alignment vertical="center" wrapText="1"/>
    </xf>
    <xf numFmtId="3" fontId="29" fillId="3" borderId="8" xfId="90" applyNumberFormat="1" applyFont="1" applyFill="1" applyBorder="1" applyAlignment="1" applyProtection="1">
      <alignment horizontal="right" vertical="center"/>
      <protection hidden="1"/>
    </xf>
    <xf numFmtId="0" fontId="29" fillId="3" borderId="7" xfId="90" applyFont="1" applyFill="1" applyBorder="1" applyAlignment="1">
      <alignment vertical="center"/>
    </xf>
    <xf numFmtId="1" fontId="29" fillId="3" borderId="13" xfId="96" applyNumberFormat="1" applyFont="1" applyFill="1" applyBorder="1" applyAlignment="1">
      <alignment horizontal="right" vertical="center"/>
    </xf>
    <xf numFmtId="1" fontId="29" fillId="3" borderId="8" xfId="96" applyNumberFormat="1" applyFont="1" applyFill="1" applyBorder="1" applyAlignment="1">
      <alignment horizontal="right" vertical="center"/>
    </xf>
    <xf numFmtId="1" fontId="29" fillId="3" borderId="8" xfId="90" applyNumberFormat="1" applyFont="1" applyFill="1" applyBorder="1" applyAlignment="1">
      <alignment horizontal="right" vertical="center"/>
    </xf>
    <xf numFmtId="9" fontId="104" fillId="3" borderId="28" xfId="97" applyFont="1" applyFill="1" applyBorder="1" applyAlignment="1" applyProtection="1">
      <alignment horizontal="right" vertical="center"/>
    </xf>
    <xf numFmtId="1" fontId="29" fillId="3" borderId="14" xfId="96" applyNumberFormat="1" applyFont="1" applyFill="1" applyBorder="1" applyAlignment="1">
      <alignment horizontal="right" vertical="center"/>
    </xf>
    <xf numFmtId="1" fontId="29" fillId="3" borderId="15" xfId="96" applyNumberFormat="1" applyFont="1" applyFill="1" applyBorder="1" applyAlignment="1">
      <alignment horizontal="right" vertical="center"/>
    </xf>
    <xf numFmtId="3" fontId="29" fillId="3" borderId="14" xfId="96" applyNumberFormat="1" applyFont="1" applyFill="1" applyBorder="1" applyAlignment="1">
      <alignment horizontal="right" vertical="center"/>
    </xf>
    <xf numFmtId="3" fontId="29" fillId="3" borderId="15" xfId="90" applyNumberFormat="1" applyFont="1" applyFill="1" applyBorder="1" applyAlignment="1">
      <alignment horizontal="right" vertical="center"/>
    </xf>
    <xf numFmtId="0" fontId="29" fillId="3" borderId="28" xfId="90" applyFont="1" applyFill="1" applyBorder="1" applyAlignment="1">
      <alignment vertical="center"/>
    </xf>
    <xf numFmtId="3" fontId="29" fillId="3" borderId="13" xfId="96" applyNumberFormat="1" applyFont="1" applyFill="1" applyBorder="1" applyAlignment="1">
      <alignment horizontal="right" vertical="center"/>
    </xf>
    <xf numFmtId="3" fontId="29" fillId="3" borderId="8" xfId="96" applyNumberFormat="1" applyFont="1" applyFill="1" applyBorder="1" applyAlignment="1">
      <alignment horizontal="right" vertical="center"/>
    </xf>
    <xf numFmtId="0" fontId="29" fillId="3" borderId="7" xfId="96" applyFont="1" applyFill="1" applyBorder="1" applyAlignment="1">
      <alignment vertical="center"/>
    </xf>
    <xf numFmtId="3" fontId="26" fillId="3" borderId="13" xfId="90" applyNumberFormat="1" applyFont="1" applyFill="1" applyBorder="1" applyAlignment="1" applyProtection="1">
      <alignment horizontal="right" vertical="center"/>
      <protection hidden="1"/>
    </xf>
    <xf numFmtId="3" fontId="26" fillId="3" borderId="8" xfId="90" applyNumberFormat="1" applyFont="1" applyFill="1" applyBorder="1" applyAlignment="1" applyProtection="1">
      <alignment horizontal="right" vertical="center"/>
      <protection hidden="1"/>
    </xf>
    <xf numFmtId="3" fontId="26" fillId="3" borderId="7" xfId="90" applyNumberFormat="1" applyFont="1" applyFill="1" applyBorder="1" applyAlignment="1" applyProtection="1">
      <alignment horizontal="left" vertical="center"/>
      <protection hidden="1"/>
    </xf>
    <xf numFmtId="0" fontId="29" fillId="3" borderId="7" xfId="96" applyFont="1" applyFill="1" applyBorder="1" applyAlignment="1">
      <alignment vertical="center" wrapText="1"/>
    </xf>
    <xf numFmtId="3" fontId="29" fillId="3" borderId="15" xfId="96" applyNumberFormat="1" applyFont="1" applyFill="1" applyBorder="1" applyAlignment="1">
      <alignment horizontal="right" vertical="center"/>
    </xf>
    <xf numFmtId="3" fontId="29" fillId="3" borderId="15" xfId="90" applyNumberFormat="1" applyFont="1" applyFill="1" applyBorder="1" applyAlignment="1" applyProtection="1">
      <alignment horizontal="right" vertical="center"/>
      <protection hidden="1"/>
    </xf>
    <xf numFmtId="0" fontId="29" fillId="3" borderId="28" xfId="96" applyFont="1" applyFill="1" applyBorder="1" applyAlignment="1">
      <alignment vertical="center" wrapText="1"/>
    </xf>
    <xf numFmtId="0" fontId="107" fillId="3" borderId="43" xfId="96" applyFont="1" applyFill="1" applyBorder="1" applyAlignment="1">
      <alignment horizontal="right" vertical="center" wrapText="1"/>
    </xf>
    <xf numFmtId="0" fontId="108" fillId="3" borderId="45" xfId="96" applyFont="1" applyFill="1" applyBorder="1" applyAlignment="1">
      <alignment horizontal="right" vertical="center" wrapText="1"/>
    </xf>
    <xf numFmtId="0" fontId="108" fillId="3" borderId="46" xfId="96" applyFont="1" applyFill="1" applyBorder="1" applyAlignment="1">
      <alignment horizontal="right" vertical="center" wrapText="1"/>
    </xf>
    <xf numFmtId="0" fontId="26" fillId="3" borderId="43" xfId="96" applyFont="1" applyFill="1" applyBorder="1" applyAlignment="1">
      <alignment vertical="center"/>
    </xf>
    <xf numFmtId="0" fontId="109" fillId="3" borderId="9" xfId="96" applyFont="1" applyFill="1" applyBorder="1" applyAlignment="1">
      <alignment horizontal="right" vertical="center"/>
    </xf>
    <xf numFmtId="0" fontId="26" fillId="3" borderId="12" xfId="96" applyFont="1" applyFill="1" applyBorder="1" applyAlignment="1">
      <alignment horizontal="right" vertical="center"/>
    </xf>
    <xf numFmtId="0" fontId="26" fillId="3" borderId="11" xfId="96" applyFont="1" applyFill="1" applyBorder="1" applyAlignment="1">
      <alignment horizontal="right" vertical="center"/>
    </xf>
    <xf numFmtId="0" fontId="29" fillId="3" borderId="9" xfId="96" applyFont="1" applyFill="1" applyBorder="1" applyAlignment="1">
      <alignment vertical="center"/>
    </xf>
    <xf numFmtId="0" fontId="109" fillId="3" borderId="28" xfId="96" applyFont="1" applyFill="1" applyBorder="1" applyAlignment="1">
      <alignment horizontal="right" vertical="center"/>
    </xf>
    <xf numFmtId="0" fontId="26" fillId="3" borderId="28" xfId="96" applyFont="1" applyFill="1" applyBorder="1" applyAlignment="1">
      <alignment horizontal="center" vertical="center" wrapText="1"/>
    </xf>
    <xf numFmtId="0" fontId="29" fillId="3" borderId="43" xfId="96" applyFont="1" applyFill="1" applyBorder="1" applyAlignment="1">
      <alignment horizontal="center" wrapText="1"/>
    </xf>
    <xf numFmtId="0" fontId="29" fillId="3" borderId="10" xfId="96" applyFont="1" applyFill="1" applyBorder="1" applyAlignment="1">
      <alignment horizontal="center" vertical="center"/>
    </xf>
    <xf numFmtId="0" fontId="29" fillId="3" borderId="0" xfId="96" applyFont="1" applyFill="1" applyAlignment="1">
      <alignment horizontal="center" vertical="center"/>
    </xf>
    <xf numFmtId="0" fontId="91" fillId="3" borderId="0" xfId="90" applyFont="1" applyFill="1" applyAlignment="1">
      <alignment horizontal="left" vertical="center" wrapText="1"/>
    </xf>
    <xf numFmtId="3" fontId="26" fillId="3" borderId="28" xfId="90" applyNumberFormat="1" applyFont="1" applyFill="1" applyBorder="1" applyAlignment="1" applyProtection="1">
      <alignment horizontal="right" vertical="center"/>
      <protection hidden="1"/>
    </xf>
    <xf numFmtId="3" fontId="26" fillId="3" borderId="14" xfId="90" applyNumberFormat="1" applyFont="1" applyFill="1" applyBorder="1" applyAlignment="1" applyProtection="1">
      <alignment horizontal="right" vertical="center"/>
      <protection hidden="1"/>
    </xf>
    <xf numFmtId="3" fontId="26" fillId="3" borderId="15" xfId="90" applyNumberFormat="1" applyFont="1" applyFill="1" applyBorder="1" applyAlignment="1" applyProtection="1">
      <alignment horizontal="right" vertical="center"/>
      <protection hidden="1"/>
    </xf>
    <xf numFmtId="9" fontId="104" fillId="3" borderId="9" xfId="97" applyFont="1" applyFill="1" applyBorder="1" applyAlignment="1" applyProtection="1">
      <alignment horizontal="right" vertical="center"/>
    </xf>
    <xf numFmtId="3" fontId="29" fillId="3" borderId="12" xfId="90" applyNumberFormat="1" applyFont="1" applyFill="1" applyBorder="1" applyAlignment="1">
      <alignment horizontal="right" vertical="center"/>
    </xf>
    <xf numFmtId="3" fontId="29" fillId="3" borderId="11" xfId="90" applyNumberFormat="1" applyFont="1" applyFill="1" applyBorder="1" applyAlignment="1">
      <alignment horizontal="right" vertical="center"/>
    </xf>
    <xf numFmtId="0" fontId="29" fillId="3" borderId="9" xfId="90" applyFont="1" applyFill="1" applyBorder="1" applyAlignment="1">
      <alignment vertical="center" wrapText="1"/>
    </xf>
    <xf numFmtId="3" fontId="29" fillId="3" borderId="13" xfId="90" applyNumberFormat="1" applyFont="1" applyFill="1" applyBorder="1" applyAlignment="1" applyProtection="1">
      <alignment horizontal="right" vertical="center"/>
      <protection hidden="1"/>
    </xf>
    <xf numFmtId="1" fontId="29" fillId="3" borderId="13" xfId="90" applyNumberFormat="1" applyFont="1" applyFill="1" applyBorder="1" applyAlignment="1">
      <alignment horizontal="right" vertical="center"/>
    </xf>
    <xf numFmtId="1" fontId="29" fillId="3" borderId="14" xfId="90" applyNumberFormat="1" applyFont="1" applyFill="1" applyBorder="1" applyAlignment="1">
      <alignment horizontal="right" vertical="center"/>
    </xf>
    <xf numFmtId="1" fontId="29" fillId="3" borderId="15" xfId="90" applyNumberFormat="1" applyFont="1" applyFill="1" applyBorder="1" applyAlignment="1">
      <alignment horizontal="right" vertical="center"/>
    </xf>
    <xf numFmtId="3" fontId="29" fillId="3" borderId="12" xfId="90" applyNumberFormat="1" applyFont="1" applyFill="1" applyBorder="1" applyAlignment="1" applyProtection="1">
      <alignment horizontal="right" vertical="center"/>
      <protection hidden="1"/>
    </xf>
    <xf numFmtId="0" fontId="109" fillId="3" borderId="43" xfId="96" applyFont="1" applyFill="1" applyBorder="1" applyAlignment="1">
      <alignment horizontal="right" vertical="center" wrapText="1"/>
    </xf>
    <xf numFmtId="0" fontId="26" fillId="3" borderId="45" xfId="96" applyFont="1" applyFill="1" applyBorder="1" applyAlignment="1">
      <alignment horizontal="right" vertical="center" wrapText="1"/>
    </xf>
    <xf numFmtId="0" fontId="26" fillId="3" borderId="46" xfId="96" applyFont="1" applyFill="1" applyBorder="1" applyAlignment="1">
      <alignment horizontal="right" vertical="center" wrapText="1"/>
    </xf>
    <xf numFmtId="0" fontId="26" fillId="3" borderId="14" xfId="96" applyFont="1" applyFill="1" applyBorder="1" applyAlignment="1">
      <alignment horizontal="right" vertical="center"/>
    </xf>
    <xf numFmtId="0" fontId="26" fillId="3" borderId="15" xfId="96" applyFont="1" applyFill="1" applyBorder="1" applyAlignment="1">
      <alignment horizontal="right" vertical="center"/>
    </xf>
    <xf numFmtId="0" fontId="109" fillId="3" borderId="28" xfId="96" applyFont="1" applyFill="1" applyBorder="1" applyAlignment="1">
      <alignment horizontal="center" vertical="center"/>
    </xf>
    <xf numFmtId="0" fontId="29" fillId="3" borderId="9" xfId="96" applyFont="1" applyFill="1" applyBorder="1" applyAlignment="1">
      <alignment horizontal="center" wrapText="1"/>
    </xf>
    <xf numFmtId="0" fontId="111" fillId="9" borderId="14" xfId="96" applyFont="1" applyFill="1" applyBorder="1" applyAlignment="1">
      <alignment horizontal="left" vertical="center"/>
    </xf>
    <xf numFmtId="0" fontId="111" fillId="9" borderId="23" xfId="96" applyFont="1" applyFill="1" applyBorder="1" applyAlignment="1">
      <alignment horizontal="left" vertical="center"/>
    </xf>
    <xf numFmtId="0" fontId="111" fillId="9" borderId="15" xfId="96" applyFont="1" applyFill="1" applyBorder="1" applyAlignment="1">
      <alignment horizontal="left" vertical="center"/>
    </xf>
    <xf numFmtId="0" fontId="111" fillId="9" borderId="28" xfId="96" applyFont="1" applyFill="1" applyBorder="1" applyAlignment="1">
      <alignment horizontal="left" vertical="center"/>
    </xf>
    <xf numFmtId="9" fontId="9" fillId="12" borderId="59" xfId="93" applyFont="1" applyFill="1" applyBorder="1" applyAlignment="1" applyProtection="1">
      <alignment horizontal="right" vertical="center"/>
      <protection hidden="1"/>
    </xf>
    <xf numFmtId="9" fontId="9" fillId="12" borderId="60" xfId="93" applyFont="1" applyFill="1" applyBorder="1" applyAlignment="1" applyProtection="1">
      <alignment horizontal="right" vertical="center"/>
      <protection hidden="1"/>
    </xf>
    <xf numFmtId="166" fontId="9" fillId="12" borderId="31" xfId="90" applyNumberFormat="1" applyFont="1" applyFill="1" applyBorder="1" applyAlignment="1" applyProtection="1">
      <alignment horizontal="right" vertical="center"/>
      <protection hidden="1"/>
    </xf>
    <xf numFmtId="166" fontId="9" fillId="12" borderId="0" xfId="90" applyNumberFormat="1" applyFont="1" applyFill="1" applyAlignment="1" applyProtection="1">
      <alignment horizontal="right" vertical="center"/>
      <protection hidden="1"/>
    </xf>
    <xf numFmtId="9" fontId="9" fillId="12" borderId="32" xfId="93" applyFont="1" applyFill="1" applyBorder="1" applyAlignment="1" applyProtection="1">
      <alignment horizontal="right" vertical="center"/>
      <protection hidden="1"/>
    </xf>
    <xf numFmtId="9" fontId="9" fillId="12" borderId="33" xfId="93" applyFont="1" applyFill="1" applyBorder="1" applyAlignment="1" applyProtection="1">
      <alignment horizontal="right" vertical="center"/>
      <protection hidden="1"/>
    </xf>
    <xf numFmtId="166" fontId="9" fillId="12" borderId="32" xfId="90" applyNumberFormat="1" applyFont="1" applyFill="1" applyBorder="1" applyAlignment="1" applyProtection="1">
      <alignment horizontal="right" vertical="center"/>
      <protection hidden="1"/>
    </xf>
    <xf numFmtId="166" fontId="9" fillId="12" borderId="29" xfId="90" applyNumberFormat="1" applyFont="1" applyFill="1" applyBorder="1" applyAlignment="1" applyProtection="1">
      <alignment horizontal="right" vertical="center"/>
      <protection hidden="1"/>
    </xf>
    <xf numFmtId="167" fontId="6" fillId="0" borderId="63" xfId="90" applyNumberFormat="1" applyFont="1" applyBorder="1" applyAlignment="1" applyProtection="1">
      <alignment horizontal="right" vertical="center"/>
      <protection hidden="1"/>
    </xf>
    <xf numFmtId="167" fontId="6" fillId="0" borderId="63" xfId="90" applyNumberFormat="1" applyFont="1" applyBorder="1" applyAlignment="1" applyProtection="1">
      <alignment horizontal="right" vertical="center"/>
      <protection locked="0"/>
    </xf>
    <xf numFmtId="167" fontId="6" fillId="0" borderId="63" xfId="92" applyNumberFormat="1" applyFont="1" applyBorder="1" applyAlignment="1">
      <alignment vertical="center"/>
    </xf>
    <xf numFmtId="0" fontId="6" fillId="0" borderId="63" xfId="92" applyFont="1" applyBorder="1" applyAlignment="1">
      <alignment vertical="center"/>
    </xf>
    <xf numFmtId="0" fontId="90" fillId="0" borderId="31" xfId="90" applyFont="1" applyBorder="1" applyProtection="1">
      <protection hidden="1"/>
    </xf>
    <xf numFmtId="0" fontId="90" fillId="0" borderId="0" xfId="90" applyFont="1" applyProtection="1">
      <protection hidden="1"/>
    </xf>
    <xf numFmtId="9" fontId="6" fillId="0" borderId="30" xfId="91" quotePrefix="1" applyFont="1" applyFill="1" applyBorder="1" applyAlignment="1" applyProtection="1">
      <alignment horizontal="right"/>
      <protection hidden="1"/>
    </xf>
    <xf numFmtId="9" fontId="6" fillId="0" borderId="30" xfId="91" applyFont="1" applyFill="1" applyBorder="1" applyAlignment="1" applyProtection="1">
      <alignment horizontal="right"/>
      <protection hidden="1"/>
    </xf>
    <xf numFmtId="3" fontId="6" fillId="0" borderId="0" xfId="90" applyNumberFormat="1" applyFont="1" applyAlignment="1" applyProtection="1">
      <alignment horizontal="right"/>
      <protection hidden="1"/>
    </xf>
    <xf numFmtId="9" fontId="6" fillId="0" borderId="59" xfId="91" quotePrefix="1" applyFont="1" applyFill="1" applyBorder="1" applyAlignment="1" applyProtection="1">
      <alignment horizontal="right" vertical="center"/>
      <protection hidden="1"/>
    </xf>
    <xf numFmtId="9" fontId="6" fillId="0" borderId="60" xfId="91" quotePrefix="1" applyFont="1" applyFill="1" applyBorder="1" applyAlignment="1" applyProtection="1">
      <alignment horizontal="right" vertical="center"/>
      <protection hidden="1"/>
    </xf>
    <xf numFmtId="1" fontId="6" fillId="0" borderId="61" xfId="91" applyNumberFormat="1" applyFont="1" applyFill="1" applyBorder="1" applyAlignment="1" applyProtection="1">
      <alignment horizontal="right" vertical="center"/>
      <protection hidden="1"/>
    </xf>
    <xf numFmtId="1" fontId="6" fillId="0" borderId="62" xfId="91" applyNumberFormat="1" applyFont="1" applyFill="1" applyBorder="1" applyAlignment="1" applyProtection="1">
      <alignment horizontal="right" vertical="center"/>
      <protection hidden="1"/>
    </xf>
    <xf numFmtId="9" fontId="9" fillId="0" borderId="62" xfId="91" applyFont="1" applyFill="1" applyBorder="1" applyAlignment="1" applyProtection="1">
      <alignment horizontal="right" vertical="center"/>
      <protection hidden="1"/>
    </xf>
    <xf numFmtId="0" fontId="3" fillId="0" borderId="58" xfId="72" applyFont="1" applyBorder="1"/>
    <xf numFmtId="0" fontId="3" fillId="0" borderId="29" xfId="72" applyFont="1" applyBorder="1"/>
    <xf numFmtId="0" fontId="3" fillId="0" borderId="0" xfId="72" applyFont="1"/>
    <xf numFmtId="0" fontId="6" fillId="0" borderId="0" xfId="90" applyFont="1" applyAlignment="1" applyProtection="1">
      <alignment vertical="top"/>
      <protection hidden="1"/>
    </xf>
    <xf numFmtId="9" fontId="9" fillId="0" borderId="69" xfId="91" applyFont="1" applyFill="1" applyBorder="1" applyAlignment="1" applyProtection="1">
      <alignment horizontal="right" vertical="center"/>
      <protection hidden="1"/>
    </xf>
    <xf numFmtId="166" fontId="9" fillId="0" borderId="70" xfId="90" applyNumberFormat="1" applyFont="1" applyBorder="1" applyAlignment="1" applyProtection="1">
      <alignment horizontal="right" vertical="center"/>
      <protection hidden="1"/>
    </xf>
    <xf numFmtId="9" fontId="9" fillId="0" borderId="70" xfId="91" applyFont="1" applyFill="1" applyBorder="1" applyAlignment="1" applyProtection="1">
      <alignment horizontal="right" vertical="center"/>
      <protection hidden="1"/>
    </xf>
    <xf numFmtId="9" fontId="9" fillId="0" borderId="71" xfId="91" applyFont="1" applyFill="1" applyBorder="1" applyAlignment="1" applyProtection="1">
      <alignment horizontal="right" vertical="center"/>
      <protection hidden="1"/>
    </xf>
    <xf numFmtId="9" fontId="6" fillId="0" borderId="70" xfId="91" applyFont="1" applyFill="1" applyBorder="1" applyAlignment="1" applyProtection="1">
      <alignment horizontal="right" vertical="center"/>
      <protection hidden="1"/>
    </xf>
    <xf numFmtId="9" fontId="6" fillId="0" borderId="71" xfId="91" applyFont="1" applyFill="1" applyBorder="1" applyAlignment="1" applyProtection="1">
      <alignment horizontal="right" vertical="center"/>
      <protection hidden="1"/>
    </xf>
    <xf numFmtId="0" fontId="9" fillId="0" borderId="72" xfId="90" applyFont="1" applyBorder="1" applyAlignment="1" applyProtection="1">
      <alignment horizontal="right" vertical="center" wrapText="1"/>
      <protection hidden="1"/>
    </xf>
    <xf numFmtId="0" fontId="9" fillId="0" borderId="73" xfId="90" applyFont="1" applyBorder="1" applyAlignment="1" applyProtection="1">
      <alignment horizontal="right" vertical="center" wrapText="1"/>
      <protection hidden="1"/>
    </xf>
    <xf numFmtId="2" fontId="9" fillId="0" borderId="73" xfId="90" applyNumberFormat="1" applyFont="1" applyBorder="1" applyAlignment="1" applyProtection="1">
      <alignment horizontal="right" vertical="center" wrapText="1"/>
      <protection hidden="1"/>
    </xf>
    <xf numFmtId="0" fontId="90" fillId="0" borderId="0" xfId="90" applyFont="1" applyAlignment="1" applyProtection="1">
      <alignment horizontal="left"/>
      <protection hidden="1"/>
    </xf>
    <xf numFmtId="9" fontId="9" fillId="0" borderId="58" xfId="91" quotePrefix="1" applyFont="1" applyFill="1" applyBorder="1" applyAlignment="1" applyProtection="1">
      <alignment horizontal="right"/>
      <protection hidden="1"/>
    </xf>
    <xf numFmtId="9" fontId="9" fillId="0" borderId="58" xfId="91" applyFont="1" applyFill="1" applyBorder="1" applyAlignment="1" applyProtection="1">
      <alignment horizontal="right"/>
      <protection hidden="1"/>
    </xf>
    <xf numFmtId="9" fontId="9" fillId="0" borderId="29" xfId="91" applyFont="1" applyFill="1" applyBorder="1" applyAlignment="1" applyProtection="1">
      <alignment horizontal="right"/>
      <protection hidden="1"/>
    </xf>
    <xf numFmtId="166" fontId="9" fillId="0" borderId="0" xfId="90" applyNumberFormat="1" applyFont="1" applyAlignment="1" applyProtection="1">
      <alignment horizontal="right"/>
      <protection hidden="1"/>
    </xf>
    <xf numFmtId="9" fontId="9" fillId="0" borderId="74" xfId="91" applyFont="1" applyFill="1" applyBorder="1" applyAlignment="1" applyProtection="1">
      <alignment horizontal="right" vertical="center"/>
      <protection hidden="1"/>
    </xf>
    <xf numFmtId="9" fontId="9" fillId="0" borderId="29" xfId="91" quotePrefix="1" applyFont="1" applyFill="1" applyBorder="1" applyAlignment="1" applyProtection="1">
      <alignment horizontal="right"/>
      <protection hidden="1"/>
    </xf>
    <xf numFmtId="9" fontId="9" fillId="0" borderId="74" xfId="91" quotePrefix="1" applyFont="1" applyFill="1" applyBorder="1" applyAlignment="1" applyProtection="1">
      <alignment horizontal="right" vertical="center"/>
      <protection hidden="1"/>
    </xf>
    <xf numFmtId="9" fontId="9" fillId="0" borderId="75" xfId="91" applyFont="1" applyFill="1" applyBorder="1" applyAlignment="1" applyProtection="1">
      <alignment horizontal="right"/>
      <protection hidden="1"/>
    </xf>
    <xf numFmtId="9" fontId="9" fillId="0" borderId="76" xfId="91" quotePrefix="1" applyFont="1" applyFill="1" applyBorder="1" applyAlignment="1" applyProtection="1">
      <alignment horizontal="right" vertical="center"/>
      <protection hidden="1"/>
    </xf>
    <xf numFmtId="9" fontId="9" fillId="0" borderId="77" xfId="91" applyFont="1" applyFill="1" applyBorder="1" applyAlignment="1" applyProtection="1">
      <alignment horizontal="right" vertical="center"/>
      <protection hidden="1"/>
    </xf>
    <xf numFmtId="9" fontId="9" fillId="0" borderId="76" xfId="91" applyFont="1" applyFill="1" applyBorder="1" applyAlignment="1" applyProtection="1">
      <alignment horizontal="right" vertical="center"/>
      <protection hidden="1"/>
    </xf>
    <xf numFmtId="0" fontId="9" fillId="0" borderId="78" xfId="90" applyFont="1" applyBorder="1" applyAlignment="1" applyProtection="1">
      <alignment horizontal="right" vertical="center" wrapText="1"/>
      <protection hidden="1"/>
    </xf>
    <xf numFmtId="0" fontId="9" fillId="0" borderId="79" xfId="90" applyFont="1" applyBorder="1" applyAlignment="1" applyProtection="1">
      <alignment horizontal="right" vertical="center" wrapText="1"/>
      <protection hidden="1"/>
    </xf>
    <xf numFmtId="0" fontId="9" fillId="0" borderId="70" xfId="90" applyFont="1" applyBorder="1" applyAlignment="1" applyProtection="1">
      <alignment vertical="center"/>
      <protection hidden="1"/>
    </xf>
    <xf numFmtId="0" fontId="9" fillId="0" borderId="71" xfId="90" applyFont="1" applyBorder="1" applyAlignment="1" applyProtection="1">
      <alignment vertical="center"/>
      <protection hidden="1"/>
    </xf>
    <xf numFmtId="0" fontId="90" fillId="0" borderId="31" xfId="90" applyFont="1" applyBorder="1" applyAlignment="1" applyProtection="1">
      <alignment horizontal="left"/>
      <protection hidden="1"/>
    </xf>
    <xf numFmtId="0" fontId="6" fillId="0" borderId="78" xfId="90" applyFont="1" applyBorder="1" applyAlignment="1" applyProtection="1">
      <alignment horizontal="right" vertical="center" wrapText="1"/>
      <protection hidden="1"/>
    </xf>
    <xf numFmtId="0" fontId="6" fillId="0" borderId="79" xfId="90" applyFont="1" applyBorder="1" applyAlignment="1" applyProtection="1">
      <alignment horizontal="right" vertical="center" wrapText="1"/>
      <protection hidden="1"/>
    </xf>
    <xf numFmtId="9" fontId="6" fillId="0" borderId="70" xfId="91" quotePrefix="1" applyFont="1" applyFill="1" applyBorder="1" applyAlignment="1" applyProtection="1">
      <alignment horizontal="right" vertical="center"/>
      <protection hidden="1"/>
    </xf>
    <xf numFmtId="9" fontId="6" fillId="0" borderId="82" xfId="93" applyFont="1" applyFill="1" applyBorder="1" applyAlignment="1" applyProtection="1">
      <alignment horizontal="right" vertical="center"/>
      <protection hidden="1"/>
    </xf>
    <xf numFmtId="9" fontId="6" fillId="0" borderId="83" xfId="93" applyFont="1" applyFill="1" applyBorder="1" applyAlignment="1" applyProtection="1">
      <alignment horizontal="right" vertical="center"/>
      <protection hidden="1"/>
    </xf>
    <xf numFmtId="9" fontId="6" fillId="0" borderId="84" xfId="93" applyFont="1" applyFill="1" applyBorder="1" applyAlignment="1" applyProtection="1">
      <alignment horizontal="right" vertical="center"/>
      <protection hidden="1"/>
    </xf>
    <xf numFmtId="9" fontId="6" fillId="0" borderId="85" xfId="93" applyFont="1" applyFill="1" applyBorder="1" applyAlignment="1" applyProtection="1">
      <alignment horizontal="right" vertical="center"/>
      <protection hidden="1"/>
    </xf>
    <xf numFmtId="0" fontId="9" fillId="0" borderId="82" xfId="90" applyFont="1" applyBorder="1" applyAlignment="1" applyProtection="1">
      <alignment horizontal="right" vertical="center" wrapText="1"/>
      <protection hidden="1"/>
    </xf>
    <xf numFmtId="0" fontId="9" fillId="0" borderId="83" xfId="90" applyFont="1" applyBorder="1" applyAlignment="1" applyProtection="1">
      <alignment horizontal="right" vertical="center" wrapText="1"/>
      <protection hidden="1"/>
    </xf>
    <xf numFmtId="2" fontId="9" fillId="0" borderId="86" xfId="90" applyNumberFormat="1" applyFont="1" applyBorder="1" applyAlignment="1" applyProtection="1">
      <alignment horizontal="right" vertical="center" wrapText="1"/>
      <protection hidden="1"/>
    </xf>
    <xf numFmtId="0" fontId="9" fillId="0" borderId="86" xfId="90" applyFont="1" applyBorder="1" applyAlignment="1" applyProtection="1">
      <alignment horizontal="left" vertical="center" wrapText="1"/>
      <protection hidden="1"/>
    </xf>
    <xf numFmtId="9" fontId="6" fillId="0" borderId="82" xfId="91" applyFont="1" applyFill="1" applyBorder="1" applyAlignment="1" applyProtection="1">
      <alignment horizontal="right" vertical="center"/>
      <protection hidden="1"/>
    </xf>
    <xf numFmtId="9" fontId="6" fillId="0" borderId="83" xfId="91" applyFont="1" applyFill="1" applyBorder="1" applyAlignment="1" applyProtection="1">
      <alignment horizontal="right" vertical="center"/>
      <protection hidden="1"/>
    </xf>
    <xf numFmtId="9" fontId="6" fillId="0" borderId="84" xfId="91" applyFont="1" applyFill="1" applyBorder="1" applyAlignment="1" applyProtection="1">
      <alignment horizontal="right" vertical="center"/>
      <protection hidden="1"/>
    </xf>
    <xf numFmtId="9" fontId="6" fillId="0" borderId="85" xfId="91" applyFont="1" applyFill="1" applyBorder="1" applyAlignment="1" applyProtection="1">
      <alignment horizontal="right" vertical="center"/>
      <protection hidden="1"/>
    </xf>
    <xf numFmtId="9" fontId="9" fillId="0" borderId="84" xfId="93" applyFont="1" applyFill="1" applyBorder="1" applyAlignment="1" applyProtection="1">
      <alignment horizontal="right" vertical="center"/>
      <protection hidden="1"/>
    </xf>
    <xf numFmtId="9" fontId="9" fillId="0" borderId="85" xfId="93" applyFont="1" applyFill="1" applyBorder="1" applyAlignment="1" applyProtection="1">
      <alignment horizontal="right" vertical="center"/>
      <protection hidden="1"/>
    </xf>
    <xf numFmtId="9" fontId="9" fillId="7" borderId="84" xfId="93" applyFont="1" applyFill="1" applyBorder="1" applyAlignment="1" applyProtection="1">
      <alignment horizontal="right" vertical="center"/>
      <protection hidden="1"/>
    </xf>
    <xf numFmtId="9" fontId="9" fillId="7" borderId="85" xfId="93" applyFont="1" applyFill="1" applyBorder="1" applyAlignment="1" applyProtection="1">
      <alignment horizontal="right" vertical="center"/>
      <protection hidden="1"/>
    </xf>
    <xf numFmtId="0" fontId="9" fillId="0" borderId="84" xfId="90" applyFont="1" applyBorder="1" applyAlignment="1" applyProtection="1">
      <alignment vertical="center"/>
      <protection hidden="1"/>
    </xf>
    <xf numFmtId="0" fontId="9" fillId="0" borderId="85" xfId="90" applyFont="1" applyBorder="1" applyAlignment="1" applyProtection="1">
      <alignment vertical="center"/>
      <protection hidden="1"/>
    </xf>
    <xf numFmtId="0" fontId="6" fillId="0" borderId="82" xfId="90" applyFont="1" applyBorder="1" applyAlignment="1" applyProtection="1">
      <alignment horizontal="right" vertical="center" wrapText="1"/>
      <protection hidden="1"/>
    </xf>
    <xf numFmtId="0" fontId="6" fillId="0" borderId="83" xfId="90" applyFont="1" applyBorder="1" applyAlignment="1" applyProtection="1">
      <alignment horizontal="right" vertical="center" wrapText="1"/>
      <protection hidden="1"/>
    </xf>
    <xf numFmtId="9" fontId="6" fillId="0" borderId="84" xfId="91" quotePrefix="1" applyFont="1" applyFill="1" applyBorder="1" applyAlignment="1" applyProtection="1">
      <alignment horizontal="right" vertical="center"/>
      <protection hidden="1"/>
    </xf>
    <xf numFmtId="0" fontId="6" fillId="0" borderId="89" xfId="92" applyFont="1" applyBorder="1" applyAlignment="1">
      <alignment vertical="center"/>
    </xf>
    <xf numFmtId="1" fontId="6" fillId="0" borderId="29" xfId="92" applyNumberFormat="1" applyFont="1" applyBorder="1" applyAlignment="1">
      <alignment horizontal="right" vertical="center"/>
    </xf>
    <xf numFmtId="2" fontId="9" fillId="0" borderId="89" xfId="90" applyNumberFormat="1" applyFont="1" applyBorder="1" applyAlignment="1" applyProtection="1">
      <alignment horizontal="right" vertical="center" wrapText="1"/>
      <protection hidden="1"/>
    </xf>
    <xf numFmtId="0" fontId="9" fillId="0" borderId="89" xfId="90" applyFont="1" applyBorder="1" applyAlignment="1" applyProtection="1">
      <alignment horizontal="left" vertical="center" wrapText="1"/>
      <protection hidden="1"/>
    </xf>
    <xf numFmtId="9" fontId="6" fillId="0" borderId="90" xfId="91" applyFont="1" applyFill="1" applyBorder="1" applyAlignment="1" applyProtection="1">
      <alignment horizontal="right" vertical="center"/>
      <protection hidden="1"/>
    </xf>
    <xf numFmtId="9" fontId="6" fillId="0" borderId="91" xfId="91" applyFont="1" applyFill="1" applyBorder="1" applyAlignment="1" applyProtection="1">
      <alignment horizontal="right" vertical="center"/>
      <protection hidden="1"/>
    </xf>
    <xf numFmtId="9" fontId="6" fillId="0" borderId="92" xfId="91" applyFont="1" applyFill="1" applyBorder="1" applyAlignment="1" applyProtection="1">
      <alignment horizontal="right" vertical="center"/>
      <protection hidden="1"/>
    </xf>
    <xf numFmtId="9" fontId="6" fillId="0" borderId="93" xfId="91" applyFont="1" applyFill="1" applyBorder="1" applyAlignment="1" applyProtection="1">
      <alignment horizontal="right" vertical="center"/>
      <protection hidden="1"/>
    </xf>
    <xf numFmtId="0" fontId="9" fillId="0" borderId="90" xfId="90" applyFont="1" applyBorder="1" applyAlignment="1" applyProtection="1">
      <alignment horizontal="right" vertical="center" wrapText="1"/>
      <protection hidden="1"/>
    </xf>
    <xf numFmtId="0" fontId="9" fillId="0" borderId="91" xfId="90" applyFont="1" applyBorder="1" applyAlignment="1" applyProtection="1">
      <alignment horizontal="right" vertical="center" wrapText="1"/>
      <protection hidden="1"/>
    </xf>
    <xf numFmtId="2" fontId="9" fillId="0" borderId="94" xfId="90" applyNumberFormat="1" applyFont="1" applyBorder="1" applyAlignment="1" applyProtection="1">
      <alignment horizontal="right" vertical="center" wrapText="1"/>
      <protection hidden="1"/>
    </xf>
    <xf numFmtId="0" fontId="9" fillId="0" borderId="94" xfId="90" applyFont="1" applyBorder="1" applyAlignment="1" applyProtection="1">
      <alignment horizontal="left" vertical="center" wrapText="1"/>
      <protection hidden="1"/>
    </xf>
    <xf numFmtId="9" fontId="6" fillId="0" borderId="92" xfId="91" applyFont="1" applyFill="1" applyBorder="1" applyAlignment="1" applyProtection="1">
      <alignment horizontal="right"/>
      <protection hidden="1"/>
    </xf>
    <xf numFmtId="0" fontId="90" fillId="0" borderId="93" xfId="90" applyFont="1" applyBorder="1" applyAlignment="1" applyProtection="1">
      <alignment horizontal="left"/>
      <protection hidden="1"/>
    </xf>
    <xf numFmtId="0" fontId="3" fillId="0" borderId="26" xfId="72" applyFont="1" applyBorder="1"/>
    <xf numFmtId="3" fontId="9" fillId="0" borderId="0" xfId="90" applyNumberFormat="1" applyFont="1" applyAlignment="1" applyProtection="1">
      <alignment horizontal="right"/>
      <protection hidden="1"/>
    </xf>
    <xf numFmtId="0" fontId="3" fillId="0" borderId="30" xfId="72" applyFont="1" applyBorder="1"/>
    <xf numFmtId="0" fontId="6" fillId="0" borderId="0" xfId="90" applyFont="1" applyAlignment="1" applyProtection="1">
      <alignment horizontal="right"/>
      <protection hidden="1"/>
    </xf>
    <xf numFmtId="1" fontId="6" fillId="0" borderId="0" xfId="90" applyNumberFormat="1" applyFont="1" applyAlignment="1" applyProtection="1">
      <alignment horizontal="right"/>
      <protection hidden="1"/>
    </xf>
    <xf numFmtId="9" fontId="6" fillId="0" borderId="29" xfId="93" applyFont="1" applyFill="1" applyBorder="1" applyAlignment="1" applyProtection="1">
      <alignment horizontal="right"/>
      <protection hidden="1"/>
    </xf>
    <xf numFmtId="9" fontId="6" fillId="0" borderId="91" xfId="93" applyFont="1" applyFill="1" applyBorder="1" applyAlignment="1" applyProtection="1">
      <alignment horizontal="right" vertical="center"/>
      <protection hidden="1"/>
    </xf>
    <xf numFmtId="9" fontId="6" fillId="0" borderId="26" xfId="91" applyFont="1" applyFill="1" applyBorder="1" applyAlignment="1" applyProtection="1">
      <alignment horizontal="right"/>
      <protection hidden="1"/>
    </xf>
    <xf numFmtId="0" fontId="91" fillId="0" borderId="0" xfId="90" applyFont="1" applyAlignment="1" applyProtection="1">
      <alignment vertical="center"/>
      <protection hidden="1"/>
    </xf>
    <xf numFmtId="9" fontId="9" fillId="0" borderId="92" xfId="93" applyFont="1" applyFill="1" applyBorder="1" applyAlignment="1" applyProtection="1">
      <alignment horizontal="right" vertical="center"/>
      <protection hidden="1"/>
    </xf>
    <xf numFmtId="9" fontId="9" fillId="0" borderId="93" xfId="93" applyFont="1" applyFill="1" applyBorder="1" applyAlignment="1" applyProtection="1">
      <alignment horizontal="right" vertical="center"/>
      <protection hidden="1"/>
    </xf>
    <xf numFmtId="9" fontId="9" fillId="7" borderId="92" xfId="93" applyFont="1" applyFill="1" applyBorder="1" applyAlignment="1" applyProtection="1">
      <alignment horizontal="right" vertical="center"/>
      <protection hidden="1"/>
    </xf>
    <xf numFmtId="9" fontId="9" fillId="7" borderId="93" xfId="93" applyFont="1" applyFill="1" applyBorder="1" applyAlignment="1" applyProtection="1">
      <alignment horizontal="right" vertical="center"/>
      <protection hidden="1"/>
    </xf>
    <xf numFmtId="0" fontId="9" fillId="0" borderId="92" xfId="90" applyFont="1" applyBorder="1" applyAlignment="1" applyProtection="1">
      <alignment vertical="center"/>
      <protection hidden="1"/>
    </xf>
    <xf numFmtId="0" fontId="9" fillId="0" borderId="93" xfId="90" applyFont="1" applyBorder="1" applyAlignment="1" applyProtection="1">
      <alignment vertical="center"/>
      <protection hidden="1"/>
    </xf>
    <xf numFmtId="1" fontId="1" fillId="0" borderId="0" xfId="72" applyNumberFormat="1" applyFont="1" applyAlignment="1">
      <alignment horizontal="right" indent="1"/>
    </xf>
    <xf numFmtId="0" fontId="18" fillId="0" borderId="0" xfId="72" applyFont="1" applyAlignment="1">
      <alignment horizontal="left" vertical="center"/>
    </xf>
    <xf numFmtId="0" fontId="1" fillId="0" borderId="0" xfId="72" applyFont="1" applyAlignment="1">
      <alignment vertical="center"/>
    </xf>
    <xf numFmtId="9" fontId="6" fillId="0" borderId="97" xfId="91" applyFont="1" applyFill="1" applyBorder="1" applyAlignment="1" applyProtection="1">
      <alignment horizontal="right" vertical="center"/>
      <protection hidden="1"/>
    </xf>
    <xf numFmtId="9" fontId="6" fillId="0" borderId="98" xfId="91" applyFont="1" applyFill="1" applyBorder="1" applyAlignment="1" applyProtection="1">
      <alignment horizontal="right" vertical="center"/>
      <protection hidden="1"/>
    </xf>
    <xf numFmtId="9" fontId="6" fillId="0" borderId="99" xfId="91" applyFont="1" applyFill="1" applyBorder="1" applyAlignment="1" applyProtection="1">
      <alignment horizontal="right" vertical="center"/>
      <protection hidden="1"/>
    </xf>
    <xf numFmtId="0" fontId="9" fillId="0" borderId="97" xfId="90" applyFont="1" applyBorder="1" applyAlignment="1" applyProtection="1">
      <alignment horizontal="right" vertical="center" wrapText="1"/>
      <protection hidden="1"/>
    </xf>
    <xf numFmtId="0" fontId="9" fillId="0" borderId="98" xfId="90" applyFont="1" applyBorder="1" applyAlignment="1" applyProtection="1">
      <alignment horizontal="right" vertical="center" wrapText="1"/>
      <protection hidden="1"/>
    </xf>
    <xf numFmtId="2" fontId="9" fillId="0" borderId="100" xfId="90" applyNumberFormat="1" applyFont="1" applyBorder="1" applyAlignment="1" applyProtection="1">
      <alignment horizontal="right" vertical="center" wrapText="1"/>
      <protection hidden="1"/>
    </xf>
    <xf numFmtId="0" fontId="9" fillId="0" borderId="100" xfId="90" applyFont="1" applyBorder="1" applyAlignment="1" applyProtection="1">
      <alignment horizontal="left" vertical="center" wrapText="1"/>
      <protection hidden="1"/>
    </xf>
    <xf numFmtId="9" fontId="6" fillId="0" borderId="26" xfId="91" quotePrefix="1" applyFont="1" applyFill="1" applyBorder="1" applyAlignment="1" applyProtection="1">
      <alignment horizontal="right"/>
      <protection hidden="1"/>
    </xf>
    <xf numFmtId="9" fontId="6" fillId="0" borderId="0" xfId="91" quotePrefix="1" applyFont="1" applyFill="1" applyBorder="1" applyAlignment="1" applyProtection="1">
      <alignment horizontal="right"/>
      <protection hidden="1"/>
    </xf>
    <xf numFmtId="9" fontId="6" fillId="0" borderId="0" xfId="91" applyFont="1" applyFill="1" applyBorder="1" applyAlignment="1" applyProtection="1">
      <alignment horizontal="right"/>
      <protection hidden="1"/>
    </xf>
    <xf numFmtId="9" fontId="6" fillId="0" borderId="97" xfId="91" quotePrefix="1" applyFont="1" applyFill="1" applyBorder="1" applyAlignment="1" applyProtection="1">
      <alignment horizontal="right" vertical="center"/>
      <protection hidden="1"/>
    </xf>
    <xf numFmtId="9" fontId="6" fillId="0" borderId="103" xfId="91" applyFont="1" applyFill="1" applyBorder="1" applyAlignment="1" applyProtection="1">
      <alignment horizontal="right" vertical="center"/>
      <protection hidden="1"/>
    </xf>
    <xf numFmtId="1" fontId="6" fillId="0" borderId="99" xfId="91" applyNumberFormat="1" applyFont="1" applyFill="1" applyBorder="1" applyAlignment="1" applyProtection="1">
      <alignment horizontal="right" vertical="center"/>
      <protection hidden="1"/>
    </xf>
    <xf numFmtId="9" fontId="9" fillId="0" borderId="99" xfId="93" applyFont="1" applyFill="1" applyBorder="1" applyAlignment="1" applyProtection="1">
      <alignment horizontal="right" vertical="center"/>
      <protection hidden="1"/>
    </xf>
    <xf numFmtId="9" fontId="9" fillId="0" borderId="103" xfId="93" applyFont="1" applyFill="1" applyBorder="1" applyAlignment="1" applyProtection="1">
      <alignment horizontal="right" vertical="center"/>
      <protection hidden="1"/>
    </xf>
    <xf numFmtId="9" fontId="9" fillId="7" borderId="99" xfId="93" applyFont="1" applyFill="1" applyBorder="1" applyAlignment="1" applyProtection="1">
      <alignment horizontal="right" vertical="center"/>
      <protection hidden="1"/>
    </xf>
    <xf numFmtId="9" fontId="9" fillId="7" borderId="103" xfId="93" applyFont="1" applyFill="1" applyBorder="1" applyAlignment="1" applyProtection="1">
      <alignment horizontal="right" vertical="center"/>
      <protection hidden="1"/>
    </xf>
    <xf numFmtId="9" fontId="6" fillId="0" borderId="99" xfId="91" quotePrefix="1" applyFont="1" applyFill="1" applyBorder="1" applyAlignment="1" applyProtection="1">
      <alignment horizontal="right" vertical="center"/>
      <protection hidden="1"/>
    </xf>
    <xf numFmtId="0" fontId="9" fillId="0" borderId="99" xfId="90" applyFont="1" applyBorder="1" applyAlignment="1" applyProtection="1">
      <alignment vertical="center"/>
      <protection hidden="1"/>
    </xf>
    <xf numFmtId="0" fontId="9" fillId="0" borderId="103" xfId="90" applyFont="1" applyBorder="1" applyAlignment="1" applyProtection="1">
      <alignment vertical="center"/>
      <protection hidden="1"/>
    </xf>
    <xf numFmtId="9" fontId="6" fillId="0" borderId="104" xfId="91" applyFont="1" applyFill="1" applyBorder="1" applyAlignment="1" applyProtection="1">
      <alignment horizontal="right" vertical="center"/>
      <protection hidden="1"/>
    </xf>
    <xf numFmtId="9" fontId="6" fillId="0" borderId="105" xfId="91" applyFont="1" applyFill="1" applyBorder="1" applyAlignment="1" applyProtection="1">
      <alignment horizontal="right" vertical="center"/>
      <protection hidden="1"/>
    </xf>
    <xf numFmtId="9" fontId="6" fillId="0" borderId="106" xfId="91" applyFont="1" applyFill="1" applyBorder="1" applyAlignment="1" applyProtection="1">
      <alignment horizontal="right" vertical="center"/>
      <protection hidden="1"/>
    </xf>
    <xf numFmtId="9" fontId="6" fillId="0" borderId="107" xfId="91" applyFont="1" applyFill="1" applyBorder="1" applyAlignment="1" applyProtection="1">
      <alignment horizontal="right" vertical="center"/>
      <protection hidden="1"/>
    </xf>
    <xf numFmtId="9" fontId="9" fillId="0" borderId="106" xfId="93" applyFont="1" applyFill="1" applyBorder="1" applyAlignment="1" applyProtection="1">
      <alignment horizontal="right" vertical="center"/>
      <protection hidden="1"/>
    </xf>
    <xf numFmtId="9" fontId="9" fillId="0" borderId="107" xfId="93" applyFont="1" applyFill="1" applyBorder="1" applyAlignment="1" applyProtection="1">
      <alignment horizontal="right" vertical="center"/>
      <protection hidden="1"/>
    </xf>
    <xf numFmtId="9" fontId="9" fillId="7" borderId="106" xfId="93" applyFont="1" applyFill="1" applyBorder="1" applyAlignment="1" applyProtection="1">
      <alignment horizontal="right" vertical="center"/>
      <protection hidden="1"/>
    </xf>
    <xf numFmtId="9" fontId="9" fillId="7" borderId="107" xfId="93" applyFont="1" applyFill="1" applyBorder="1" applyAlignment="1" applyProtection="1">
      <alignment horizontal="right" vertical="center"/>
      <protection hidden="1"/>
    </xf>
    <xf numFmtId="0" fontId="9" fillId="0" borderId="104" xfId="90" applyFont="1" applyBorder="1" applyAlignment="1" applyProtection="1">
      <alignment horizontal="right" vertical="center" wrapText="1"/>
      <protection hidden="1"/>
    </xf>
    <xf numFmtId="0" fontId="9" fillId="0" borderId="105" xfId="90" applyFont="1" applyBorder="1" applyAlignment="1" applyProtection="1">
      <alignment horizontal="right" vertical="center" wrapText="1"/>
      <protection hidden="1"/>
    </xf>
    <xf numFmtId="2" fontId="9" fillId="0" borderId="108" xfId="90" applyNumberFormat="1" applyFont="1" applyBorder="1" applyAlignment="1" applyProtection="1">
      <alignment horizontal="right" vertical="center" wrapText="1"/>
      <protection hidden="1"/>
    </xf>
    <xf numFmtId="0" fontId="9" fillId="0" borderId="108" xfId="90" applyFont="1" applyBorder="1" applyAlignment="1" applyProtection="1">
      <alignment horizontal="left" vertical="center" wrapText="1"/>
      <protection hidden="1"/>
    </xf>
    <xf numFmtId="0" fontId="9" fillId="0" borderId="106" xfId="90" applyFont="1" applyBorder="1" applyAlignment="1" applyProtection="1">
      <alignment vertical="center"/>
      <protection hidden="1"/>
    </xf>
    <xf numFmtId="0" fontId="9" fillId="0" borderId="107" xfId="90" applyFont="1" applyBorder="1" applyAlignment="1" applyProtection="1">
      <alignment vertical="center"/>
      <protection hidden="1"/>
    </xf>
    <xf numFmtId="0" fontId="90" fillId="0" borderId="26" xfId="90" applyFont="1" applyBorder="1" applyProtection="1">
      <protection hidden="1"/>
    </xf>
    <xf numFmtId="9" fontId="9" fillId="2" borderId="111" xfId="94" applyFont="1" applyFill="1" applyBorder="1" applyAlignment="1" applyProtection="1">
      <alignment horizontal="right" vertical="center" wrapText="1"/>
      <protection hidden="1"/>
    </xf>
    <xf numFmtId="9" fontId="9" fillId="2" borderId="112" xfId="94" applyFont="1" applyFill="1" applyBorder="1" applyAlignment="1" applyProtection="1">
      <alignment horizontal="right" vertical="center" wrapText="1"/>
      <protection hidden="1"/>
    </xf>
    <xf numFmtId="166" fontId="9" fillId="2" borderId="31" xfId="90" applyNumberFormat="1" applyFont="1" applyFill="1" applyBorder="1" applyAlignment="1" applyProtection="1">
      <alignment horizontal="right" vertical="center"/>
      <protection hidden="1"/>
    </xf>
    <xf numFmtId="166" fontId="9" fillId="2" borderId="0" xfId="90" applyNumberFormat="1" applyFont="1" applyFill="1" applyAlignment="1" applyProtection="1">
      <alignment horizontal="right" vertical="center"/>
      <protection hidden="1"/>
    </xf>
    <xf numFmtId="0" fontId="9" fillId="2" borderId="0" xfId="90" applyFont="1" applyFill="1" applyAlignment="1" applyProtection="1">
      <alignment vertical="center"/>
      <protection hidden="1"/>
    </xf>
    <xf numFmtId="9" fontId="6" fillId="0" borderId="113" xfId="91" applyFont="1" applyFill="1" applyBorder="1" applyAlignment="1" applyProtection="1">
      <alignment horizontal="right" vertical="center"/>
      <protection hidden="1"/>
    </xf>
    <xf numFmtId="9" fontId="6" fillId="0" borderId="114" xfId="91" applyFont="1" applyFill="1" applyBorder="1" applyAlignment="1" applyProtection="1">
      <alignment horizontal="right" vertical="center"/>
      <protection hidden="1"/>
    </xf>
    <xf numFmtId="0" fontId="9" fillId="0" borderId="111" xfId="90" applyFont="1" applyBorder="1" applyAlignment="1" applyProtection="1">
      <alignment horizontal="right" vertical="center" wrapText="1"/>
      <protection hidden="1"/>
    </xf>
    <xf numFmtId="0" fontId="9" fillId="0" borderId="112" xfId="90" applyFont="1" applyBorder="1" applyAlignment="1" applyProtection="1">
      <alignment horizontal="right" vertical="center" wrapText="1"/>
      <protection hidden="1"/>
    </xf>
    <xf numFmtId="2" fontId="9" fillId="0" borderId="115" xfId="90" applyNumberFormat="1" applyFont="1" applyBorder="1" applyAlignment="1" applyProtection="1">
      <alignment horizontal="right" vertical="center" wrapText="1"/>
      <protection hidden="1"/>
    </xf>
    <xf numFmtId="0" fontId="9" fillId="0" borderId="115" xfId="90" applyFont="1" applyBorder="1" applyAlignment="1" applyProtection="1">
      <alignment horizontal="left" vertical="center" wrapText="1"/>
      <protection hidden="1"/>
    </xf>
    <xf numFmtId="0" fontId="9" fillId="0" borderId="113" xfId="90" applyFont="1" applyBorder="1" applyAlignment="1" applyProtection="1">
      <alignment vertical="center"/>
      <protection hidden="1"/>
    </xf>
    <xf numFmtId="0" fontId="9" fillId="0" borderId="114" xfId="90" applyFont="1" applyBorder="1" applyAlignment="1" applyProtection="1">
      <alignment vertical="center"/>
      <protection hidden="1"/>
    </xf>
    <xf numFmtId="3" fontId="9" fillId="2" borderId="31" xfId="90" applyNumberFormat="1" applyFont="1" applyFill="1" applyBorder="1" applyAlignment="1" applyProtection="1">
      <alignment horizontal="right" vertical="center"/>
      <protection hidden="1"/>
    </xf>
    <xf numFmtId="3" fontId="9" fillId="2" borderId="0" xfId="90" applyNumberFormat="1" applyFont="1" applyFill="1" applyAlignment="1" applyProtection="1">
      <alignment horizontal="right" vertical="center"/>
      <protection hidden="1"/>
    </xf>
    <xf numFmtId="3" fontId="43" fillId="7" borderId="0" xfId="90" applyNumberFormat="1" applyFont="1" applyFill="1" applyAlignment="1" applyProtection="1">
      <alignment horizontal="left" vertical="center"/>
      <protection hidden="1"/>
    </xf>
    <xf numFmtId="167" fontId="6" fillId="0" borderId="0" xfId="90" applyNumberFormat="1" applyFont="1" applyAlignment="1" applyProtection="1">
      <alignment horizontal="right"/>
      <protection hidden="1"/>
    </xf>
    <xf numFmtId="167" fontId="6" fillId="0" borderId="0" xfId="92" applyNumberFormat="1" applyFont="1" applyAlignment="1">
      <alignment vertical="top"/>
    </xf>
    <xf numFmtId="2" fontId="9" fillId="0" borderId="118" xfId="90" applyNumberFormat="1" applyFont="1" applyBorder="1" applyAlignment="1" applyProtection="1">
      <alignment horizontal="right" vertical="center" wrapText="1"/>
      <protection hidden="1"/>
    </xf>
    <xf numFmtId="0" fontId="9" fillId="0" borderId="118" xfId="90" applyFont="1" applyBorder="1" applyAlignment="1" applyProtection="1">
      <alignment horizontal="left" vertical="center" wrapText="1"/>
      <protection hidden="1"/>
    </xf>
    <xf numFmtId="0" fontId="9" fillId="0" borderId="0" xfId="90" applyFont="1" applyAlignment="1" applyProtection="1">
      <alignment wrapText="1"/>
      <protection hidden="1"/>
    </xf>
    <xf numFmtId="9" fontId="9" fillId="0" borderId="0" xfId="93" applyFont="1" applyFill="1" applyBorder="1" applyAlignment="1" applyProtection="1">
      <alignment horizontal="right"/>
      <protection hidden="1"/>
    </xf>
    <xf numFmtId="3" fontId="43" fillId="0" borderId="0" xfId="90" applyNumberFormat="1" applyFont="1" applyAlignment="1" applyProtection="1">
      <alignment horizontal="left" vertical="center"/>
      <protection hidden="1"/>
    </xf>
    <xf numFmtId="9" fontId="9" fillId="0" borderId="29" xfId="93" applyFont="1" applyFill="1" applyBorder="1" applyAlignment="1" applyProtection="1">
      <alignment horizontal="right"/>
      <protection hidden="1"/>
    </xf>
    <xf numFmtId="9" fontId="9" fillId="0" borderId="119" xfId="93" applyFont="1" applyFill="1" applyBorder="1" applyAlignment="1" applyProtection="1">
      <alignment horizontal="right"/>
      <protection hidden="1"/>
    </xf>
    <xf numFmtId="9" fontId="9" fillId="7" borderId="120" xfId="93" applyFont="1" applyFill="1" applyBorder="1" applyAlignment="1" applyProtection="1">
      <alignment horizontal="right" vertical="center"/>
      <protection hidden="1"/>
    </xf>
    <xf numFmtId="9" fontId="9" fillId="7" borderId="121" xfId="93" applyFont="1" applyFill="1" applyBorder="1" applyAlignment="1" applyProtection="1">
      <alignment horizontal="right" vertical="center"/>
      <protection hidden="1"/>
    </xf>
    <xf numFmtId="9" fontId="6" fillId="0" borderId="122" xfId="91" applyFont="1" applyFill="1" applyBorder="1" applyAlignment="1" applyProtection="1">
      <alignment horizontal="right" vertical="center"/>
      <protection hidden="1"/>
    </xf>
    <xf numFmtId="9" fontId="6" fillId="0" borderId="123" xfId="91" applyFont="1" applyFill="1" applyBorder="1" applyAlignment="1" applyProtection="1">
      <alignment horizontal="right" vertical="center"/>
      <protection hidden="1"/>
    </xf>
    <xf numFmtId="0" fontId="9" fillId="0" borderId="124" xfId="90" applyFont="1" applyBorder="1" applyAlignment="1" applyProtection="1">
      <alignment horizontal="right" vertical="center" wrapText="1"/>
      <protection hidden="1"/>
    </xf>
    <xf numFmtId="0" fontId="9" fillId="0" borderId="125" xfId="90" applyFont="1" applyBorder="1" applyAlignment="1" applyProtection="1">
      <alignment horizontal="right" vertical="center" wrapText="1"/>
      <protection hidden="1"/>
    </xf>
    <xf numFmtId="0" fontId="9" fillId="0" borderId="122" xfId="90" applyFont="1" applyBorder="1" applyAlignment="1" applyProtection="1">
      <alignment vertical="center"/>
      <protection hidden="1"/>
    </xf>
    <xf numFmtId="0" fontId="9" fillId="0" borderId="123" xfId="90" applyFont="1" applyBorder="1" applyAlignment="1" applyProtection="1">
      <alignment vertical="center"/>
      <protection hidden="1"/>
    </xf>
    <xf numFmtId="0" fontId="90" fillId="0" borderId="126" xfId="90" applyFont="1" applyBorder="1" applyAlignment="1" applyProtection="1">
      <alignment horizontal="left"/>
      <protection hidden="1"/>
    </xf>
    <xf numFmtId="0" fontId="90" fillId="0" borderId="127" xfId="90" applyFont="1" applyBorder="1" applyAlignment="1" applyProtection="1">
      <alignment horizontal="left"/>
      <protection hidden="1"/>
    </xf>
    <xf numFmtId="0" fontId="9" fillId="0" borderId="51" xfId="72" applyFont="1" applyBorder="1" applyAlignment="1">
      <alignment horizontal="right" vertical="center" wrapText="1" readingOrder="1"/>
    </xf>
    <xf numFmtId="0" fontId="9" fillId="0" borderId="36" xfId="72" applyFont="1" applyBorder="1" applyAlignment="1">
      <alignment horizontal="right" vertical="center" wrapText="1" readingOrder="1"/>
    </xf>
    <xf numFmtId="0" fontId="9" fillId="0" borderId="40" xfId="72" applyFont="1" applyBorder="1" applyAlignment="1">
      <alignment horizontal="right" vertical="center" wrapText="1" readingOrder="1"/>
    </xf>
    <xf numFmtId="2" fontId="9" fillId="0" borderId="40" xfId="72" applyNumberFormat="1" applyFont="1" applyBorder="1" applyAlignment="1">
      <alignment horizontal="right" vertical="center" wrapText="1" readingOrder="1"/>
    </xf>
    <xf numFmtId="0" fontId="53" fillId="0" borderId="37" xfId="72" applyFont="1" applyBorder="1" applyAlignment="1">
      <alignment horizontal="left" vertical="center" wrapText="1" indent="1" readingOrder="1"/>
    </xf>
    <xf numFmtId="3" fontId="6" fillId="0" borderId="0" xfId="72" applyNumberFormat="1" applyFont="1" applyAlignment="1">
      <alignment horizontal="right" wrapText="1" readingOrder="1"/>
    </xf>
    <xf numFmtId="2" fontId="9" fillId="0" borderId="0" xfId="72" applyNumberFormat="1" applyFont="1" applyAlignment="1">
      <alignment horizontal="center" vertical="center" wrapText="1" readingOrder="1"/>
    </xf>
    <xf numFmtId="0" fontId="9" fillId="0" borderId="128" xfId="72" applyFont="1" applyBorder="1" applyAlignment="1">
      <alignment horizontal="right" vertical="center" wrapText="1" readingOrder="1"/>
    </xf>
    <xf numFmtId="166" fontId="4" fillId="0" borderId="0" xfId="72" applyNumberFormat="1" applyFont="1"/>
    <xf numFmtId="3" fontId="11" fillId="0" borderId="0" xfId="72" applyNumberFormat="1" applyFont="1" applyAlignment="1">
      <alignment horizontal="right"/>
    </xf>
    <xf numFmtId="2" fontId="9" fillId="0" borderId="52" xfId="72" applyNumberFormat="1" applyFont="1" applyBorder="1" applyAlignment="1">
      <alignment horizontal="right" vertical="center" wrapText="1" readingOrder="1"/>
    </xf>
    <xf numFmtId="0" fontId="9" fillId="0" borderId="53" xfId="72" applyFont="1" applyBorder="1" applyAlignment="1">
      <alignment horizontal="right" vertical="center" wrapText="1" readingOrder="1"/>
    </xf>
    <xf numFmtId="0" fontId="9" fillId="0" borderId="52" xfId="72" applyFont="1" applyBorder="1" applyAlignment="1">
      <alignment horizontal="right" vertical="center" wrapText="1" readingOrder="1"/>
    </xf>
    <xf numFmtId="0" fontId="90" fillId="0" borderId="37" xfId="90" applyFont="1" applyBorder="1" applyProtection="1">
      <protection hidden="1"/>
    </xf>
    <xf numFmtId="49" fontId="9" fillId="0" borderId="66" xfId="90" applyNumberFormat="1" applyFont="1" applyBorder="1" applyAlignment="1" applyProtection="1">
      <alignment horizontal="right" vertical="center" wrapText="1"/>
      <protection hidden="1"/>
    </xf>
    <xf numFmtId="9" fontId="6" fillId="0" borderId="129" xfId="94" applyFont="1" applyFill="1" applyBorder="1" applyAlignment="1" applyProtection="1">
      <alignment horizontal="right" vertical="center"/>
      <protection hidden="1"/>
    </xf>
    <xf numFmtId="9" fontId="6" fillId="0" borderId="130" xfId="94" applyFont="1" applyFill="1" applyBorder="1" applyAlignment="1" applyProtection="1">
      <alignment horizontal="right" vertical="center"/>
      <protection hidden="1"/>
    </xf>
    <xf numFmtId="9" fontId="6" fillId="0" borderId="131" xfId="94" applyFont="1" applyFill="1" applyBorder="1" applyAlignment="1" applyProtection="1">
      <alignment horizontal="right" vertical="center"/>
      <protection hidden="1"/>
    </xf>
    <xf numFmtId="9" fontId="6" fillId="0" borderId="132" xfId="94" applyFont="1" applyFill="1" applyBorder="1" applyAlignment="1" applyProtection="1">
      <alignment horizontal="right" vertical="center"/>
      <protection hidden="1"/>
    </xf>
    <xf numFmtId="3" fontId="6" fillId="0" borderId="131" xfId="90" applyNumberFormat="1" applyFont="1" applyBorder="1" applyAlignment="1" applyProtection="1">
      <alignment horizontal="right" vertical="center"/>
      <protection hidden="1"/>
    </xf>
    <xf numFmtId="3" fontId="6" fillId="0" borderId="132" xfId="90" applyNumberFormat="1" applyFont="1" applyBorder="1" applyAlignment="1" applyProtection="1">
      <alignment horizontal="right" vertical="center"/>
      <protection hidden="1"/>
    </xf>
    <xf numFmtId="3" fontId="9" fillId="14" borderId="131" xfId="90" applyNumberFormat="1" applyFont="1" applyFill="1" applyBorder="1" applyAlignment="1" applyProtection="1">
      <alignment horizontal="right" vertical="center"/>
      <protection hidden="1"/>
    </xf>
    <xf numFmtId="3" fontId="9" fillId="14" borderId="132" xfId="90" applyNumberFormat="1" applyFont="1" applyFill="1" applyBorder="1" applyAlignment="1" applyProtection="1">
      <alignment horizontal="right" vertical="center"/>
      <protection hidden="1"/>
    </xf>
    <xf numFmtId="3" fontId="9" fillId="14" borderId="31" xfId="90" applyNumberFormat="1" applyFont="1" applyFill="1" applyBorder="1" applyAlignment="1" applyProtection="1">
      <alignment horizontal="right" vertical="center"/>
      <protection hidden="1"/>
    </xf>
    <xf numFmtId="3" fontId="9" fillId="14" borderId="0" xfId="90" applyNumberFormat="1" applyFont="1" applyFill="1" applyAlignment="1" applyProtection="1">
      <alignment horizontal="right" vertical="center"/>
      <protection hidden="1"/>
    </xf>
    <xf numFmtId="0" fontId="9" fillId="14" borderId="0" xfId="90" applyFont="1" applyFill="1" applyAlignment="1" applyProtection="1">
      <alignment vertical="center"/>
      <protection hidden="1"/>
    </xf>
    <xf numFmtId="2" fontId="9" fillId="0" borderId="133" xfId="90" applyNumberFormat="1" applyFont="1" applyBorder="1" applyAlignment="1" applyProtection="1">
      <alignment horizontal="right" vertical="center" wrapText="1"/>
      <protection hidden="1"/>
    </xf>
    <xf numFmtId="2" fontId="9" fillId="0" borderId="134" xfId="90" applyNumberFormat="1" applyFont="1" applyBorder="1" applyAlignment="1" applyProtection="1">
      <alignment horizontal="right" vertical="center" wrapText="1"/>
      <protection hidden="1"/>
    </xf>
    <xf numFmtId="0" fontId="9" fillId="0" borderId="134" xfId="90" applyFont="1" applyBorder="1" applyAlignment="1" applyProtection="1">
      <alignment horizontal="left" vertical="center" wrapText="1"/>
      <protection hidden="1"/>
    </xf>
    <xf numFmtId="0" fontId="90" fillId="0" borderId="72" xfId="90" applyFont="1" applyBorder="1" applyProtection="1">
      <protection hidden="1"/>
    </xf>
    <xf numFmtId="3" fontId="26" fillId="2" borderId="0" xfId="13" applyNumberFormat="1" applyFont="1" applyFill="1" applyAlignment="1">
      <alignment vertical="center"/>
    </xf>
    <xf numFmtId="3" fontId="26" fillId="2" borderId="0" xfId="13" applyNumberFormat="1" applyFont="1" applyFill="1" applyAlignment="1">
      <alignment horizontal="right" vertical="center"/>
    </xf>
    <xf numFmtId="3" fontId="26" fillId="2" borderId="10" xfId="13" applyNumberFormat="1" applyFont="1" applyFill="1" applyBorder="1" applyAlignment="1">
      <alignment vertical="center"/>
    </xf>
    <xf numFmtId="3" fontId="26" fillId="2" borderId="10" xfId="13" applyNumberFormat="1" applyFont="1" applyFill="1" applyBorder="1" applyAlignment="1">
      <alignment horizontal="right" vertical="center"/>
    </xf>
    <xf numFmtId="0" fontId="9" fillId="2" borderId="44" xfId="13" applyFont="1" applyFill="1" applyBorder="1" applyAlignment="1">
      <alignment horizontal="left" vertical="top"/>
    </xf>
    <xf numFmtId="3" fontId="103" fillId="2" borderId="68" xfId="0" applyNumberFormat="1" applyFont="1" applyFill="1" applyBorder="1" applyAlignment="1">
      <alignment horizontal="right" vertical="center" wrapText="1"/>
    </xf>
    <xf numFmtId="0" fontId="103" fillId="2" borderId="68" xfId="0" applyFont="1" applyFill="1" applyBorder="1" applyAlignment="1">
      <alignment horizontal="right" vertical="center" wrapText="1"/>
    </xf>
    <xf numFmtId="3" fontId="103" fillId="2" borderId="68" xfId="0" applyNumberFormat="1" applyFont="1" applyFill="1" applyBorder="1" applyAlignment="1">
      <alignment horizontal="right" vertical="center"/>
    </xf>
    <xf numFmtId="0" fontId="158" fillId="0" borderId="23" xfId="0" applyFont="1" applyBorder="1"/>
    <xf numFmtId="0" fontId="33" fillId="3" borderId="44" xfId="13" applyFont="1" applyFill="1" applyBorder="1" applyAlignment="1">
      <alignment horizontal="right" vertical="center"/>
    </xf>
    <xf numFmtId="0" fontId="9" fillId="3" borderId="44" xfId="13" applyFont="1" applyFill="1" applyBorder="1" applyAlignment="1">
      <alignment horizontal="left" vertical="center"/>
    </xf>
    <xf numFmtId="0" fontId="9" fillId="3" borderId="44" xfId="0" applyFont="1" applyFill="1" applyBorder="1" applyAlignment="1">
      <alignment vertical="center"/>
    </xf>
    <xf numFmtId="3" fontId="6" fillId="3" borderId="23" xfId="13" applyNumberFormat="1" applyFont="1" applyFill="1" applyBorder="1" applyAlignment="1">
      <alignment horizontal="right" vertical="center"/>
    </xf>
    <xf numFmtId="0" fontId="6" fillId="3" borderId="0" xfId="13" applyFont="1" applyFill="1" applyAlignment="1">
      <alignment horizontal="left" vertical="center"/>
    </xf>
    <xf numFmtId="3" fontId="6" fillId="3" borderId="0" xfId="13" applyNumberFormat="1" applyFont="1" applyFill="1" applyAlignment="1">
      <alignment horizontal="right" vertical="center"/>
    </xf>
    <xf numFmtId="3" fontId="9" fillId="2" borderId="10" xfId="13" applyNumberFormat="1" applyFont="1" applyFill="1" applyBorder="1" applyAlignment="1">
      <alignment horizontal="right" vertical="center"/>
    </xf>
    <xf numFmtId="3" fontId="11" fillId="3" borderId="23" xfId="13" applyNumberFormat="1" applyFont="1" applyFill="1" applyBorder="1" applyAlignment="1">
      <alignment horizontal="right"/>
    </xf>
    <xf numFmtId="0" fontId="9" fillId="3" borderId="0" xfId="13" applyFont="1" applyFill="1" applyAlignment="1">
      <alignment horizontal="left" vertical="center"/>
    </xf>
    <xf numFmtId="3" fontId="9" fillId="3" borderId="0" xfId="13" applyNumberFormat="1" applyFont="1" applyFill="1" applyAlignment="1">
      <alignment horizontal="right" vertical="center"/>
    </xf>
    <xf numFmtId="0" fontId="9" fillId="3" borderId="23" xfId="13" applyFont="1" applyFill="1" applyBorder="1" applyAlignment="1">
      <alignment horizontal="left" vertical="center"/>
    </xf>
    <xf numFmtId="3" fontId="33" fillId="3" borderId="23" xfId="13" applyNumberFormat="1" applyFont="1" applyFill="1" applyBorder="1" applyAlignment="1">
      <alignment horizontal="right" vertical="center"/>
    </xf>
    <xf numFmtId="0" fontId="9" fillId="3" borderId="23" xfId="13" applyFont="1" applyFill="1" applyBorder="1" applyAlignment="1">
      <alignment vertical="center"/>
    </xf>
    <xf numFmtId="3" fontId="9" fillId="3" borderId="23" xfId="13" applyNumberFormat="1" applyFont="1" applyFill="1" applyBorder="1" applyAlignment="1">
      <alignment horizontal="right" vertical="center"/>
    </xf>
    <xf numFmtId="0" fontId="33" fillId="3" borderId="10" xfId="13" applyFont="1" applyFill="1" applyBorder="1" applyAlignment="1">
      <alignment horizontal="right" vertical="center"/>
    </xf>
    <xf numFmtId="3" fontId="9" fillId="2" borderId="23" xfId="13" applyNumberFormat="1" applyFont="1" applyFill="1" applyBorder="1" applyAlignment="1">
      <alignment horizontal="right" vertical="center"/>
    </xf>
    <xf numFmtId="0" fontId="33" fillId="3" borderId="10" xfId="13" applyFont="1" applyFill="1" applyBorder="1" applyAlignment="1">
      <alignment horizontal="right"/>
    </xf>
    <xf numFmtId="0" fontId="6" fillId="3" borderId="23" xfId="41" applyFont="1" applyFill="1" applyBorder="1" applyAlignment="1">
      <alignment vertical="center"/>
    </xf>
    <xf numFmtId="0" fontId="9" fillId="3" borderId="0" xfId="13" applyFont="1" applyFill="1" applyBorder="1" applyAlignment="1">
      <alignment vertical="center"/>
    </xf>
    <xf numFmtId="3" fontId="6" fillId="3" borderId="0" xfId="13" applyNumberFormat="1" applyFont="1" applyFill="1" applyBorder="1" applyAlignment="1">
      <alignment horizontal="right" vertical="center" wrapText="1"/>
    </xf>
    <xf numFmtId="0" fontId="6" fillId="3" borderId="0" xfId="41" applyFont="1" applyFill="1" applyAlignment="1">
      <alignment vertical="center"/>
    </xf>
    <xf numFmtId="16" fontId="33" fillId="3" borderId="0" xfId="13" quotePrefix="1" applyNumberFormat="1" applyFont="1" applyFill="1" applyAlignment="1">
      <alignment horizontal="right" vertical="center"/>
    </xf>
    <xf numFmtId="0" fontId="33" fillId="3" borderId="10" xfId="13" quotePrefix="1" applyFont="1" applyFill="1" applyBorder="1" applyAlignment="1">
      <alignment horizontal="right" vertical="center"/>
    </xf>
    <xf numFmtId="0" fontId="9" fillId="2" borderId="23" xfId="13" applyFont="1" applyFill="1" applyBorder="1" applyAlignment="1">
      <alignment horizontal="left" vertical="center"/>
    </xf>
    <xf numFmtId="3" fontId="6" fillId="2" borderId="23" xfId="13" applyNumberFormat="1" applyFont="1" applyFill="1" applyBorder="1" applyAlignment="1">
      <alignment horizontal="right" vertical="center"/>
    </xf>
    <xf numFmtId="0" fontId="6" fillId="3" borderId="0" xfId="13" applyFont="1" applyFill="1" applyAlignment="1">
      <alignment vertical="center" wrapText="1"/>
    </xf>
    <xf numFmtId="0" fontId="6" fillId="2" borderId="0" xfId="13" applyFont="1" applyFill="1" applyAlignment="1">
      <alignment vertical="center"/>
    </xf>
    <xf numFmtId="3" fontId="6" fillId="2" borderId="0" xfId="13" applyNumberFormat="1" applyFont="1" applyFill="1" applyAlignment="1">
      <alignment horizontal="right" vertical="center"/>
    </xf>
    <xf numFmtId="3" fontId="6" fillId="3" borderId="0" xfId="13" applyNumberFormat="1" applyFont="1" applyFill="1" applyAlignment="1">
      <alignment horizontal="left" vertical="center"/>
    </xf>
    <xf numFmtId="0" fontId="6" fillId="2" borderId="10" xfId="13" applyFont="1" applyFill="1" applyBorder="1" applyAlignment="1">
      <alignment vertical="center"/>
    </xf>
    <xf numFmtId="3" fontId="6" fillId="2" borderId="10" xfId="13" applyNumberFormat="1" applyFont="1" applyFill="1" applyBorder="1" applyAlignment="1">
      <alignment horizontal="right" vertical="center"/>
    </xf>
    <xf numFmtId="0" fontId="6" fillId="3" borderId="23" xfId="13" applyFont="1" applyFill="1" applyBorder="1" applyAlignment="1">
      <alignment horizontal="left" vertical="center"/>
    </xf>
    <xf numFmtId="0" fontId="9" fillId="2" borderId="10" xfId="13" applyFont="1" applyFill="1" applyBorder="1" applyAlignment="1">
      <alignment horizontal="left" vertical="center"/>
    </xf>
    <xf numFmtId="1" fontId="26" fillId="3" borderId="0" xfId="13" quotePrefix="1" applyNumberFormat="1" applyFont="1" applyFill="1" applyAlignment="1">
      <alignment horizontal="left" vertical="center"/>
    </xf>
    <xf numFmtId="0" fontId="29" fillId="0" borderId="0" xfId="0" applyFont="1"/>
    <xf numFmtId="0" fontId="29" fillId="3" borderId="10" xfId="13" applyFont="1" applyFill="1" applyBorder="1" applyAlignment="1">
      <alignment horizontal="left" vertical="center"/>
    </xf>
    <xf numFmtId="167" fontId="29" fillId="3" borderId="23" xfId="13" applyNumberFormat="1" applyFont="1" applyFill="1" applyBorder="1" applyAlignment="1">
      <alignment horizontal="right"/>
    </xf>
    <xf numFmtId="3" fontId="29" fillId="3" borderId="23" xfId="13" applyNumberFormat="1" applyFont="1" applyFill="1" applyBorder="1" applyAlignment="1">
      <alignment horizontal="right"/>
    </xf>
    <xf numFmtId="0" fontId="29" fillId="3" borderId="23" xfId="13" applyFont="1" applyFill="1" applyBorder="1" applyAlignment="1">
      <alignment horizontal="right"/>
    </xf>
    <xf numFmtId="167" fontId="29" fillId="3" borderId="0" xfId="13" applyNumberFormat="1" applyFont="1" applyFill="1" applyAlignment="1">
      <alignment horizontal="right"/>
    </xf>
    <xf numFmtId="0" fontId="29" fillId="3" borderId="0" xfId="13" applyFont="1" applyFill="1" applyAlignment="1">
      <alignment horizontal="right"/>
    </xf>
    <xf numFmtId="167" fontId="29" fillId="3" borderId="10" xfId="13" applyNumberFormat="1" applyFont="1" applyFill="1" applyBorder="1" applyAlignment="1">
      <alignment horizontal="right"/>
    </xf>
    <xf numFmtId="3" fontId="29" fillId="3" borderId="10" xfId="13" applyNumberFormat="1" applyFont="1" applyFill="1" applyBorder="1" applyAlignment="1">
      <alignment horizontal="right"/>
    </xf>
    <xf numFmtId="0" fontId="29" fillId="3" borderId="10" xfId="13" applyFont="1" applyFill="1" applyBorder="1" applyAlignment="1">
      <alignment horizontal="right"/>
    </xf>
    <xf numFmtId="167" fontId="29" fillId="3" borderId="0" xfId="13" applyNumberFormat="1" applyFont="1" applyFill="1" applyAlignment="1">
      <alignment horizontal="right" vertical="center"/>
    </xf>
    <xf numFmtId="167" fontId="29" fillId="3" borderId="10" xfId="13" applyNumberFormat="1" applyFont="1" applyFill="1" applyBorder="1" applyAlignment="1">
      <alignment horizontal="right" vertical="center"/>
    </xf>
    <xf numFmtId="3" fontId="29" fillId="3" borderId="10" xfId="13" applyNumberFormat="1" applyFont="1" applyFill="1" applyBorder="1" applyAlignment="1">
      <alignment horizontal="right" vertical="center"/>
    </xf>
    <xf numFmtId="167" fontId="29" fillId="3" borderId="23" xfId="13" applyNumberFormat="1" applyFont="1" applyFill="1" applyBorder="1" applyAlignment="1">
      <alignment horizontal="right" wrapText="1"/>
    </xf>
    <xf numFmtId="3" fontId="29" fillId="3" borderId="23" xfId="13" applyNumberFormat="1" applyFont="1" applyFill="1" applyBorder="1" applyAlignment="1">
      <alignment horizontal="right" wrapText="1"/>
    </xf>
    <xf numFmtId="167" fontId="29" fillId="3" borderId="0" xfId="13" applyNumberFormat="1" applyFont="1" applyFill="1" applyAlignment="1">
      <alignment horizontal="right" wrapText="1"/>
    </xf>
    <xf numFmtId="3" fontId="29" fillId="3" borderId="0" xfId="13" applyNumberFormat="1" applyFont="1" applyFill="1" applyAlignment="1">
      <alignment horizontal="right" wrapText="1"/>
    </xf>
    <xf numFmtId="0" fontId="29" fillId="3" borderId="0" xfId="13" applyFont="1" applyFill="1" applyAlignment="1">
      <alignment horizontal="right" wrapText="1"/>
    </xf>
    <xf numFmtId="3" fontId="29" fillId="3" borderId="10" xfId="13" applyNumberFormat="1" applyFont="1" applyFill="1" applyBorder="1" applyAlignment="1">
      <alignment horizontal="right" wrapText="1"/>
    </xf>
    <xf numFmtId="0" fontId="29" fillId="3" borderId="10" xfId="13" applyFont="1" applyFill="1" applyBorder="1" applyAlignment="1">
      <alignment horizontal="right" wrapText="1"/>
    </xf>
    <xf numFmtId="0" fontId="29" fillId="3" borderId="23" xfId="13" applyFont="1" applyFill="1" applyBorder="1" applyAlignment="1">
      <alignment horizontal="right" wrapText="1"/>
    </xf>
    <xf numFmtId="0" fontId="29" fillId="3" borderId="44" xfId="13" applyFont="1" applyFill="1" applyBorder="1" applyAlignment="1">
      <alignment horizontal="right" wrapText="1"/>
    </xf>
    <xf numFmtId="3" fontId="29" fillId="3" borderId="44" xfId="13" applyNumberFormat="1" applyFont="1" applyFill="1" applyBorder="1" applyAlignment="1">
      <alignment horizontal="right" wrapText="1"/>
    </xf>
    <xf numFmtId="0" fontId="26" fillId="2" borderId="44" xfId="13" applyFont="1" applyFill="1" applyBorder="1" applyAlignment="1">
      <alignment horizontal="right" wrapText="1"/>
    </xf>
    <xf numFmtId="3" fontId="26" fillId="2" borderId="44" xfId="13" applyNumberFormat="1" applyFont="1" applyFill="1" applyBorder="1" applyAlignment="1">
      <alignment horizontal="right" wrapText="1"/>
    </xf>
    <xf numFmtId="0" fontId="141" fillId="3" borderId="0" xfId="13" applyFont="1" applyFill="1" applyAlignment="1">
      <alignment horizontal="left"/>
    </xf>
    <xf numFmtId="0" fontId="159" fillId="0" borderId="0" xfId="0" applyFont="1"/>
    <xf numFmtId="0" fontId="24" fillId="0" borderId="0" xfId="72" applyFont="1" applyBorder="1"/>
    <xf numFmtId="0" fontId="29" fillId="3" borderId="44" xfId="13" applyFont="1" applyFill="1" applyBorder="1" applyAlignment="1">
      <alignment horizontal="right" vertical="center"/>
    </xf>
    <xf numFmtId="3" fontId="29" fillId="3" borderId="23" xfId="13" applyNumberFormat="1" applyFont="1" applyFill="1" applyBorder="1" applyAlignment="1">
      <alignment horizontal="right" vertical="top"/>
    </xf>
    <xf numFmtId="3" fontId="29" fillId="3" borderId="0" xfId="13" applyNumberFormat="1" applyFont="1" applyFill="1" applyAlignment="1">
      <alignment horizontal="right" vertical="top"/>
    </xf>
    <xf numFmtId="3" fontId="29" fillId="3" borderId="10" xfId="13" applyNumberFormat="1" applyFont="1" applyFill="1" applyBorder="1" applyAlignment="1">
      <alignment horizontal="right" vertical="top"/>
    </xf>
    <xf numFmtId="3" fontId="26" fillId="2" borderId="44" xfId="13" applyNumberFormat="1" applyFont="1" applyFill="1" applyBorder="1" applyAlignment="1">
      <alignment horizontal="right" vertical="top"/>
    </xf>
    <xf numFmtId="3" fontId="26" fillId="2" borderId="44" xfId="13" applyNumberFormat="1" applyFont="1" applyFill="1" applyBorder="1" applyAlignment="1">
      <alignment horizontal="right" vertical="top" wrapText="1"/>
    </xf>
    <xf numFmtId="3" fontId="29" fillId="3" borderId="23" xfId="13" applyNumberFormat="1" applyFont="1" applyFill="1" applyBorder="1" applyAlignment="1">
      <alignment horizontal="right" vertical="top" wrapText="1"/>
    </xf>
    <xf numFmtId="3" fontId="29" fillId="3" borderId="0" xfId="13" applyNumberFormat="1" applyFont="1" applyFill="1" applyAlignment="1">
      <alignment horizontal="right" vertical="top" wrapText="1"/>
    </xf>
    <xf numFmtId="3" fontId="29" fillId="3" borderId="10" xfId="13" applyNumberFormat="1" applyFont="1" applyFill="1" applyBorder="1" applyAlignment="1">
      <alignment horizontal="right" vertical="top" wrapText="1"/>
    </xf>
    <xf numFmtId="3" fontId="26" fillId="2" borderId="44" xfId="13" applyNumberFormat="1" applyFont="1" applyFill="1" applyBorder="1" applyAlignment="1">
      <alignment horizontal="right" vertical="center"/>
    </xf>
    <xf numFmtId="3" fontId="26" fillId="2" borderId="44" xfId="13" applyNumberFormat="1" applyFont="1" applyFill="1" applyBorder="1" applyAlignment="1">
      <alignment horizontal="right" vertical="center" wrapText="1"/>
    </xf>
    <xf numFmtId="3" fontId="6" fillId="3" borderId="0" xfId="12" applyNumberFormat="1" applyFont="1" applyFill="1" applyAlignment="1">
      <alignment horizontal="right"/>
    </xf>
    <xf numFmtId="0" fontId="0" fillId="0" borderId="20" xfId="0" applyBorder="1"/>
    <xf numFmtId="0" fontId="0" fillId="0" borderId="0" xfId="0" applyAlignment="1">
      <alignment wrapText="1"/>
    </xf>
    <xf numFmtId="0" fontId="9" fillId="3" borderId="0" xfId="5" applyFont="1" applyFill="1" applyAlignment="1">
      <alignment horizontal="right" wrapText="1"/>
    </xf>
    <xf numFmtId="0" fontId="9" fillId="3" borderId="3" xfId="5" applyFont="1" applyFill="1" applyBorder="1" applyAlignment="1">
      <alignment horizontal="right" wrapText="1"/>
    </xf>
    <xf numFmtId="0" fontId="19" fillId="3" borderId="0" xfId="5" applyFont="1" applyFill="1" applyAlignment="1">
      <alignment horizontal="center" wrapText="1"/>
    </xf>
    <xf numFmtId="0" fontId="19" fillId="3" borderId="3" xfId="5" applyFont="1" applyFill="1" applyBorder="1" applyAlignment="1">
      <alignment horizontal="center" wrapText="1"/>
    </xf>
    <xf numFmtId="0" fontId="9" fillId="3" borderId="3" xfId="5" quotePrefix="1" applyFont="1" applyFill="1" applyBorder="1" applyAlignment="1">
      <alignment horizontal="right" wrapText="1"/>
    </xf>
    <xf numFmtId="0" fontId="1" fillId="3" borderId="0" xfId="0" applyFont="1" applyFill="1" applyProtection="1">
      <protection locked="0"/>
    </xf>
    <xf numFmtId="165" fontId="6" fillId="3" borderId="0" xfId="68" applyNumberFormat="1" applyFont="1" applyFill="1" applyBorder="1" applyAlignment="1" applyProtection="1">
      <alignment horizontal="right" vertical="center"/>
      <protection locked="0"/>
    </xf>
    <xf numFmtId="0" fontId="6" fillId="3" borderId="0" xfId="5" applyFont="1" applyFill="1" applyAlignment="1">
      <alignment horizontal="left" vertical="center" indent="1"/>
    </xf>
    <xf numFmtId="0" fontId="9" fillId="3" borderId="3" xfId="5" applyFont="1" applyFill="1" applyBorder="1" applyAlignment="1">
      <alignment horizontal="left" indent="1"/>
    </xf>
    <xf numFmtId="0" fontId="13" fillId="3" borderId="0" xfId="5" applyFont="1" applyFill="1" applyAlignment="1">
      <alignment horizontal="left" vertical="center"/>
    </xf>
    <xf numFmtId="0" fontId="6" fillId="3" borderId="10" xfId="5" applyFont="1" applyFill="1" applyBorder="1" applyAlignment="1">
      <alignment horizontal="left" vertical="center" indent="1"/>
    </xf>
    <xf numFmtId="182" fontId="6" fillId="3" borderId="0" xfId="5" applyNumberFormat="1" applyFont="1" applyFill="1" applyAlignment="1" applyProtection="1">
      <alignment horizontal="right" vertical="center"/>
      <protection locked="0"/>
    </xf>
    <xf numFmtId="167" fontId="6" fillId="3" borderId="0" xfId="0" applyNumberFormat="1" applyFont="1" applyFill="1" applyAlignment="1">
      <alignment horizontal="right"/>
    </xf>
    <xf numFmtId="0" fontId="9" fillId="3" borderId="3" xfId="5" applyFont="1" applyFill="1" applyBorder="1" applyAlignment="1">
      <alignment horizontal="left" vertical="top" indent="1"/>
    </xf>
    <xf numFmtId="0" fontId="11" fillId="3" borderId="0" xfId="5" applyFont="1" applyFill="1" applyAlignment="1"/>
    <xf numFmtId="16" fontId="53" fillId="3" borderId="0" xfId="5" quotePrefix="1" applyNumberFormat="1" applyFont="1" applyFill="1" applyAlignment="1">
      <alignment horizontal="right" indent="1"/>
    </xf>
    <xf numFmtId="16" fontId="9" fillId="3" borderId="0" xfId="5" quotePrefix="1" applyNumberFormat="1" applyFont="1" applyFill="1" applyAlignment="1" applyProtection="1">
      <alignment horizontal="right" indent="1"/>
      <protection locked="0"/>
    </xf>
    <xf numFmtId="0" fontId="6" fillId="3" borderId="0" xfId="5" applyFont="1" applyFill="1" applyAlignment="1">
      <alignment horizontal="left" vertical="top" indent="1"/>
    </xf>
    <xf numFmtId="165" fontId="1" fillId="3" borderId="0" xfId="68" applyNumberFormat="1" applyFont="1" applyFill="1"/>
    <xf numFmtId="3" fontId="18" fillId="3" borderId="0" xfId="68" applyNumberFormat="1" applyFont="1" applyFill="1" applyAlignment="1" applyProtection="1">
      <alignment horizontal="right"/>
      <protection locked="0"/>
    </xf>
    <xf numFmtId="3" fontId="6" fillId="3" borderId="10" xfId="0" applyNumberFormat="1" applyFont="1" applyFill="1" applyBorder="1" applyAlignment="1" applyProtection="1">
      <alignment horizontal="right" wrapText="1"/>
      <protection locked="0"/>
    </xf>
    <xf numFmtId="0" fontId="6" fillId="3" borderId="10" xfId="0" applyFont="1" applyFill="1" applyBorder="1" applyAlignment="1">
      <alignment horizontal="left" vertical="center" wrapText="1" indent="1" readingOrder="1"/>
    </xf>
    <xf numFmtId="3" fontId="6" fillId="3" borderId="0" xfId="0" applyNumberFormat="1" applyFont="1" applyFill="1" applyAlignment="1" applyProtection="1">
      <alignment horizontal="right" wrapText="1"/>
      <protection locked="0"/>
    </xf>
    <xf numFmtId="0" fontId="6" fillId="3" borderId="0" xfId="0" applyFont="1" applyFill="1" applyAlignment="1">
      <alignment horizontal="left" vertical="center" wrapText="1" indent="1" readingOrder="1"/>
    </xf>
    <xf numFmtId="0" fontId="9" fillId="5" borderId="0" xfId="0" applyFont="1" applyFill="1" applyAlignment="1">
      <alignment horizontal="left" vertical="center" wrapText="1" indent="1" readingOrder="1"/>
    </xf>
    <xf numFmtId="0" fontId="6" fillId="3" borderId="0" xfId="0" applyFont="1" applyFill="1" applyAlignment="1">
      <alignment horizontal="left" vertical="center" wrapText="1" indent="1"/>
    </xf>
    <xf numFmtId="0" fontId="55" fillId="3" borderId="0" xfId="0" applyFont="1" applyFill="1" applyAlignment="1">
      <alignment horizontal="left" vertical="center" wrapText="1" indent="1" readingOrder="1"/>
    </xf>
    <xf numFmtId="3" fontId="6" fillId="3" borderId="0" xfId="0" applyNumberFormat="1" applyFont="1" applyFill="1" applyAlignment="1">
      <alignment horizontal="right" wrapText="1"/>
    </xf>
    <xf numFmtId="0" fontId="19" fillId="3" borderId="17" xfId="0" applyFont="1" applyFill="1" applyBorder="1" applyAlignment="1">
      <alignment horizontal="left" vertical="center" wrapText="1" indent="1" readingOrder="1"/>
    </xf>
    <xf numFmtId="0" fontId="13" fillId="3" borderId="0" xfId="0" applyFont="1" applyFill="1" applyAlignment="1">
      <alignment vertical="center"/>
    </xf>
    <xf numFmtId="168" fontId="0" fillId="0" borderId="0" xfId="0" applyNumberFormat="1"/>
    <xf numFmtId="9" fontId="11" fillId="0" borderId="0" xfId="0" applyNumberFormat="1" applyFont="1" applyAlignment="1">
      <alignment horizontal="right" vertical="center" wrapText="1" readingOrder="1"/>
    </xf>
    <xf numFmtId="9" fontId="6" fillId="0" borderId="0" xfId="0" applyNumberFormat="1" applyFont="1" applyAlignment="1">
      <alignment horizontal="right" vertical="center" wrapText="1" readingOrder="1"/>
    </xf>
    <xf numFmtId="0" fontId="6" fillId="0" borderId="0" xfId="0" applyFont="1" applyAlignment="1">
      <alignment horizontal="left" vertical="center" wrapText="1" indent="1" readingOrder="1"/>
    </xf>
    <xf numFmtId="168" fontId="162" fillId="0" borderId="0" xfId="0" applyNumberFormat="1" applyFont="1"/>
    <xf numFmtId="9" fontId="86" fillId="0" borderId="0" xfId="86" applyNumberFormat="1" applyAlignment="1">
      <alignment horizontal="left"/>
    </xf>
    <xf numFmtId="0" fontId="9" fillId="3" borderId="0" xfId="0" applyFont="1" applyFill="1" applyAlignment="1">
      <alignment horizontal="left" vertical="center" wrapText="1" indent="1" readingOrder="1"/>
    </xf>
    <xf numFmtId="9" fontId="87" fillId="0" borderId="0" xfId="86" applyNumberFormat="1" applyFont="1" applyAlignment="1">
      <alignment horizontal="left"/>
    </xf>
    <xf numFmtId="0" fontId="9" fillId="0" borderId="0" xfId="0" applyFont="1" applyAlignment="1">
      <alignment horizontal="left" vertical="center" wrapText="1" indent="1" readingOrder="1"/>
    </xf>
    <xf numFmtId="0" fontId="9" fillId="3" borderId="0" xfId="65" applyFont="1" applyFill="1" applyAlignment="1">
      <alignment horizontal="left" vertical="center" wrapText="1" indent="1" readingOrder="1"/>
    </xf>
    <xf numFmtId="0" fontId="19" fillId="3" borderId="19" xfId="0" applyFont="1" applyFill="1" applyBorder="1" applyAlignment="1">
      <alignment horizontal="left" vertical="center" wrapText="1" indent="1" readingOrder="1"/>
    </xf>
    <xf numFmtId="0" fontId="56" fillId="3" borderId="0" xfId="0" applyFont="1" applyFill="1"/>
    <xf numFmtId="0" fontId="53" fillId="3" borderId="0" xfId="0" applyFont="1" applyFill="1"/>
    <xf numFmtId="0" fontId="53" fillId="3" borderId="0" xfId="0" applyFont="1" applyFill="1" applyProtection="1">
      <protection locked="0"/>
    </xf>
    <xf numFmtId="0" fontId="15" fillId="3" borderId="0" xfId="0" applyFont="1" applyFill="1"/>
    <xf numFmtId="0" fontId="13" fillId="3" borderId="0" xfId="0" applyFont="1" applyFill="1"/>
    <xf numFmtId="0" fontId="21" fillId="3" borderId="0" xfId="0" applyFont="1" applyFill="1" applyProtection="1">
      <protection locked="0"/>
    </xf>
    <xf numFmtId="0" fontId="9" fillId="5" borderId="21" xfId="0" applyFont="1" applyFill="1" applyBorder="1" applyAlignment="1">
      <alignment horizontal="left" vertical="center" wrapText="1" indent="1" readingOrder="1"/>
    </xf>
    <xf numFmtId="0" fontId="9" fillId="5" borderId="3" xfId="0" applyFont="1" applyFill="1" applyBorder="1" applyAlignment="1">
      <alignment horizontal="left" vertical="center" wrapText="1" indent="1" readingOrder="1"/>
    </xf>
    <xf numFmtId="0" fontId="6" fillId="3" borderId="0" xfId="5" applyFont="1" applyFill="1" applyAlignment="1">
      <alignment horizontal="left"/>
    </xf>
    <xf numFmtId="168" fontId="162" fillId="3" borderId="0" xfId="0" applyNumberFormat="1" applyFont="1" applyFill="1"/>
    <xf numFmtId="3" fontId="0" fillId="3" borderId="0" xfId="0" applyNumberFormat="1" applyFill="1"/>
    <xf numFmtId="3" fontId="9" fillId="3" borderId="44" xfId="5" applyNumberFormat="1" applyFont="1" applyFill="1" applyBorder="1" applyAlignment="1" applyProtection="1">
      <alignment horizontal="right"/>
      <protection locked="0"/>
    </xf>
    <xf numFmtId="0" fontId="9" fillId="3" borderId="44" xfId="5" applyFont="1" applyFill="1" applyBorder="1" applyAlignment="1">
      <alignment horizontal="left" indent="1"/>
    </xf>
    <xf numFmtId="3" fontId="9" fillId="3" borderId="0" xfId="5" applyNumberFormat="1" applyFont="1" applyFill="1" applyAlignment="1" applyProtection="1">
      <alignment horizontal="right"/>
      <protection locked="0"/>
    </xf>
    <xf numFmtId="0" fontId="9" fillId="3" borderId="0" xfId="5" applyFont="1" applyFill="1" applyAlignment="1">
      <alignment horizontal="left" vertical="top" indent="1"/>
    </xf>
    <xf numFmtId="0" fontId="9" fillId="3" borderId="0" xfId="5" applyFont="1" applyFill="1" applyAlignment="1">
      <alignment horizontal="left" vertical="top" wrapText="1" indent="1"/>
    </xf>
    <xf numFmtId="0" fontId="6" fillId="3" borderId="0" xfId="5" quotePrefix="1" applyFont="1" applyFill="1" applyAlignment="1">
      <alignment horizontal="left" vertical="top" indent="1"/>
    </xf>
    <xf numFmtId="0" fontId="9" fillId="3" borderId="0" xfId="5" applyFont="1" applyFill="1" applyAlignment="1">
      <alignment horizontal="left" vertical="center" indent="1"/>
    </xf>
    <xf numFmtId="0" fontId="6" fillId="3" borderId="0" xfId="5" applyFont="1" applyFill="1" applyAlignment="1">
      <alignment horizontal="left" vertical="center" wrapText="1" indent="1"/>
    </xf>
    <xf numFmtId="0" fontId="55" fillId="0" borderId="0" xfId="5" applyFont="1" applyAlignment="1" applyProtection="1">
      <alignment horizontal="left" vertical="top" indent="1"/>
      <protection locked="0"/>
    </xf>
    <xf numFmtId="168" fontId="163" fillId="0" borderId="0" xfId="0" applyNumberFormat="1" applyFont="1"/>
    <xf numFmtId="0" fontId="6" fillId="3" borderId="20" xfId="0" applyFont="1" applyFill="1" applyBorder="1" applyAlignment="1">
      <alignment horizontal="left" vertical="center" wrapText="1"/>
    </xf>
    <xf numFmtId="171" fontId="1" fillId="0" borderId="0" xfId="0" applyNumberFormat="1" applyFont="1"/>
    <xf numFmtId="0" fontId="9" fillId="0" borderId="0" xfId="5" applyFont="1" applyAlignment="1">
      <alignment horizontal="left" vertical="center" indent="1"/>
    </xf>
    <xf numFmtId="0" fontId="6" fillId="0" borderId="0" xfId="5" applyFont="1" applyAlignment="1">
      <alignment horizontal="left" vertical="center" indent="1"/>
    </xf>
    <xf numFmtId="0" fontId="9" fillId="3" borderId="0" xfId="5" quotePrefix="1" applyFont="1" applyFill="1" applyAlignment="1">
      <alignment horizontal="left" vertical="center" indent="1"/>
    </xf>
    <xf numFmtId="0" fontId="6" fillId="3" borderId="0" xfId="5" quotePrefix="1" applyFont="1" applyFill="1" applyAlignment="1">
      <alignment horizontal="left" vertical="center" indent="1"/>
    </xf>
    <xf numFmtId="171" fontId="0" fillId="0" borderId="0" xfId="0" applyNumberFormat="1"/>
    <xf numFmtId="0" fontId="6" fillId="3" borderId="10" xfId="5" applyFont="1" applyFill="1" applyBorder="1" applyAlignment="1">
      <alignment horizontal="left"/>
    </xf>
    <xf numFmtId="0" fontId="9" fillId="3" borderId="0" xfId="5" applyFont="1" applyFill="1" applyAlignment="1">
      <alignment horizontal="right" vertical="center"/>
    </xf>
    <xf numFmtId="16" fontId="10" fillId="3" borderId="0" xfId="5" quotePrefix="1" applyNumberFormat="1" applyFont="1" applyFill="1" applyAlignment="1">
      <alignment horizontal="right" vertical="center"/>
    </xf>
    <xf numFmtId="16" fontId="10" fillId="3" borderId="0" xfId="5" quotePrefix="1" applyNumberFormat="1" applyFont="1" applyFill="1" applyAlignment="1" applyProtection="1">
      <alignment horizontal="right" indent="1"/>
      <protection locked="0"/>
    </xf>
    <xf numFmtId="0" fontId="10" fillId="3" borderId="0" xfId="5" applyFont="1" applyFill="1" applyAlignment="1">
      <alignment horizontal="left" indent="1"/>
    </xf>
    <xf numFmtId="3" fontId="60" fillId="3" borderId="0" xfId="5" applyNumberFormat="1" applyFont="1" applyFill="1" applyAlignment="1">
      <alignment horizontal="right"/>
    </xf>
    <xf numFmtId="0" fontId="61" fillId="3" borderId="0" xfId="5" applyFont="1" applyFill="1" applyAlignment="1"/>
    <xf numFmtId="0" fontId="61" fillId="3" borderId="0" xfId="5" applyFont="1" applyFill="1" applyAlignment="1" applyProtection="1">
      <protection locked="0"/>
    </xf>
    <xf numFmtId="0" fontId="13" fillId="3" borderId="0" xfId="5" applyFont="1" applyFill="1">
      <alignment vertical="top"/>
    </xf>
    <xf numFmtId="0" fontId="9" fillId="3" borderId="0" xfId="5" applyFont="1" applyFill="1" applyAlignment="1">
      <alignment horizontal="left"/>
    </xf>
    <xf numFmtId="0" fontId="9" fillId="3" borderId="0" xfId="5" applyFont="1" applyFill="1" applyAlignment="1" applyProtection="1">
      <alignment horizontal="left"/>
      <protection locked="0"/>
    </xf>
    <xf numFmtId="0" fontId="9" fillId="3" borderId="44" xfId="5" applyFont="1" applyFill="1" applyBorder="1" applyAlignment="1" applyProtection="1">
      <alignment horizontal="left"/>
      <protection locked="0"/>
    </xf>
    <xf numFmtId="166" fontId="6" fillId="3" borderId="0" xfId="5" applyNumberFormat="1" applyFont="1" applyFill="1" applyAlignment="1" applyProtection="1">
      <alignment horizontal="center"/>
      <protection locked="0"/>
    </xf>
    <xf numFmtId="0" fontId="165" fillId="3" borderId="0" xfId="5" applyFont="1" applyFill="1" applyAlignment="1">
      <alignment horizontal="center" vertical="center"/>
    </xf>
    <xf numFmtId="0" fontId="19" fillId="3" borderId="0" xfId="5" applyFont="1" applyFill="1" applyAlignment="1" applyProtection="1">
      <alignment horizontal="center" vertical="center" wrapText="1"/>
      <protection locked="0"/>
    </xf>
    <xf numFmtId="3" fontId="165" fillId="3" borderId="0" xfId="5" applyNumberFormat="1" applyFont="1" applyFill="1" applyAlignment="1">
      <alignment horizontal="center" vertical="center"/>
    </xf>
    <xf numFmtId="0" fontId="19" fillId="3" borderId="0" xfId="5" applyFont="1" applyFill="1" applyAlignment="1" applyProtection="1">
      <alignment horizontal="center" wrapText="1"/>
      <protection locked="0"/>
    </xf>
    <xf numFmtId="0" fontId="165" fillId="3" borderId="3" xfId="5" applyFont="1" applyFill="1" applyBorder="1" applyAlignment="1">
      <alignment horizontal="center" vertical="center"/>
    </xf>
    <xf numFmtId="0" fontId="19" fillId="3" borderId="3" xfId="5" applyFont="1" applyFill="1" applyBorder="1" applyAlignment="1" applyProtection="1">
      <alignment horizontal="center" vertical="center" wrapText="1"/>
      <protection locked="0"/>
    </xf>
    <xf numFmtId="0" fontId="165" fillId="3" borderId="49" xfId="5" applyFont="1" applyFill="1" applyBorder="1" applyAlignment="1">
      <alignment horizontal="center" vertical="center"/>
    </xf>
    <xf numFmtId="3" fontId="165" fillId="3" borderId="49" xfId="5" applyNumberFormat="1" applyFont="1" applyFill="1" applyBorder="1" applyAlignment="1">
      <alignment horizontal="center" vertical="center"/>
    </xf>
    <xf numFmtId="0" fontId="165" fillId="3" borderId="0" xfId="5" applyFont="1" applyFill="1" applyAlignment="1"/>
    <xf numFmtId="0" fontId="29" fillId="3" borderId="0" xfId="5" applyFont="1" applyFill="1" applyAlignment="1" applyProtection="1">
      <alignment horizontal="left"/>
      <protection locked="0"/>
    </xf>
    <xf numFmtId="0" fontId="115" fillId="0" borderId="0" xfId="0" applyFont="1" applyAlignment="1" applyProtection="1">
      <alignment vertical="center" wrapText="1"/>
      <protection locked="0"/>
    </xf>
    <xf numFmtId="0" fontId="19" fillId="3" borderId="0" xfId="0" applyFont="1" applyFill="1" applyAlignment="1">
      <alignment horizontal="right" wrapText="1"/>
    </xf>
    <xf numFmtId="0" fontId="19" fillId="3" borderId="0" xfId="0" applyFont="1" applyFill="1" applyAlignment="1" applyProtection="1">
      <alignment horizontal="right" wrapText="1"/>
      <protection locked="0"/>
    </xf>
    <xf numFmtId="0" fontId="19" fillId="3" borderId="17" xfId="0" applyFont="1" applyFill="1" applyBorder="1" applyAlignment="1">
      <alignment horizontal="right" wrapText="1"/>
    </xf>
    <xf numFmtId="0" fontId="19" fillId="3" borderId="17" xfId="0" applyFont="1" applyFill="1" applyBorder="1" applyAlignment="1" applyProtection="1">
      <alignment horizontal="right" wrapText="1"/>
      <protection locked="0"/>
    </xf>
    <xf numFmtId="0" fontId="9" fillId="3" borderId="3" xfId="5" applyFont="1" applyFill="1" applyBorder="1" applyAlignment="1">
      <alignment horizontal="left" vertical="top"/>
    </xf>
    <xf numFmtId="171" fontId="6" fillId="11" borderId="0" xfId="0" applyNumberFormat="1" applyFont="1" applyFill="1" applyAlignment="1" applyProtection="1">
      <alignment vertical="center"/>
      <protection locked="0"/>
    </xf>
    <xf numFmtId="16" fontId="9" fillId="3" borderId="0" xfId="5" quotePrefix="1" applyNumberFormat="1" applyFont="1" applyFill="1" applyAlignment="1">
      <alignment horizontal="right"/>
    </xf>
    <xf numFmtId="0" fontId="15" fillId="3" borderId="0" xfId="5" applyFont="1" applyFill="1">
      <alignment vertical="top"/>
    </xf>
    <xf numFmtId="0" fontId="116" fillId="0" borderId="0" xfId="5" applyFont="1" applyAlignment="1" applyProtection="1">
      <alignment horizontal="left"/>
      <protection locked="0"/>
    </xf>
    <xf numFmtId="171" fontId="4" fillId="0" borderId="0" xfId="0" applyNumberFormat="1" applyFont="1"/>
    <xf numFmtId="171" fontId="6" fillId="3" borderId="0" xfId="49" applyNumberFormat="1" applyFont="1" applyFill="1" applyBorder="1" applyAlignment="1" applyProtection="1">
      <alignment horizontal="right"/>
      <protection locked="0"/>
    </xf>
    <xf numFmtId="171" fontId="6" fillId="3" borderId="10" xfId="49" applyNumberFormat="1" applyFont="1" applyFill="1" applyBorder="1" applyAlignment="1">
      <alignment horizontal="right"/>
    </xf>
    <xf numFmtId="171" fontId="6" fillId="3" borderId="0" xfId="49" applyNumberFormat="1" applyFont="1" applyFill="1" applyAlignment="1">
      <alignment horizontal="right"/>
    </xf>
    <xf numFmtId="179" fontId="6" fillId="3" borderId="0" xfId="49" applyNumberFormat="1" applyFont="1" applyFill="1" applyBorder="1" applyAlignment="1">
      <alignment horizontal="right"/>
    </xf>
    <xf numFmtId="179" fontId="6" fillId="3" borderId="0" xfId="49" applyNumberFormat="1" applyFont="1" applyFill="1" applyAlignment="1">
      <alignment horizontal="right"/>
    </xf>
    <xf numFmtId="170" fontId="6" fillId="3" borderId="0" xfId="49" applyNumberFormat="1" applyFont="1" applyFill="1" applyBorder="1" applyAlignment="1">
      <alignment horizontal="right"/>
    </xf>
    <xf numFmtId="170" fontId="6" fillId="3" borderId="0" xfId="49" applyNumberFormat="1" applyFont="1" applyFill="1" applyBorder="1" applyAlignment="1" applyProtection="1">
      <alignment horizontal="right"/>
      <protection locked="0"/>
    </xf>
    <xf numFmtId="170" fontId="6" fillId="3" borderId="0" xfId="49" applyNumberFormat="1" applyFont="1" applyFill="1" applyAlignment="1">
      <alignment horizontal="right"/>
    </xf>
    <xf numFmtId="170" fontId="6" fillId="3" borderId="0" xfId="49" applyNumberFormat="1" applyFont="1" applyFill="1" applyAlignment="1" applyProtection="1">
      <alignment horizontal="right"/>
      <protection locked="0"/>
    </xf>
    <xf numFmtId="49" fontId="117" fillId="0" borderId="0" xfId="0" applyNumberFormat="1" applyFont="1"/>
    <xf numFmtId="4" fontId="0" fillId="0" borderId="0" xfId="0" applyNumberFormat="1"/>
    <xf numFmtId="166" fontId="9" fillId="3" borderId="0" xfId="5" applyNumberFormat="1" applyFont="1" applyFill="1" applyAlignment="1">
      <alignment horizontal="right" wrapText="1"/>
    </xf>
    <xf numFmtId="0" fontId="9" fillId="3" borderId="0" xfId="5" quotePrefix="1" applyFont="1" applyFill="1" applyAlignment="1">
      <alignment horizontal="right" wrapText="1"/>
    </xf>
    <xf numFmtId="3" fontId="18" fillId="15" borderId="0" xfId="0" applyNumberFormat="1" applyFont="1" applyFill="1" applyAlignment="1">
      <alignment horizontal="right" vertical="center"/>
    </xf>
    <xf numFmtId="0" fontId="19" fillId="3" borderId="0" xfId="0" applyFont="1" applyFill="1" applyAlignment="1">
      <alignment horizontal="right" vertical="center" wrapText="1" readingOrder="1"/>
    </xf>
    <xf numFmtId="0" fontId="19" fillId="3" borderId="0" xfId="0" applyFont="1" applyFill="1" applyAlignment="1">
      <alignment horizontal="right" vertical="center" wrapText="1"/>
    </xf>
    <xf numFmtId="0" fontId="0" fillId="3" borderId="0" xfId="0" applyFill="1" applyProtection="1">
      <protection locked="0"/>
    </xf>
    <xf numFmtId="0" fontId="6" fillId="3" borderId="0" xfId="0" applyFont="1" applyFill="1"/>
    <xf numFmtId="0" fontId="6" fillId="3" borderId="10" xfId="0" applyFont="1" applyFill="1" applyBorder="1"/>
    <xf numFmtId="0" fontId="6" fillId="0" borderId="10" xfId="5" applyFont="1" applyBorder="1" applyAlignment="1">
      <alignment horizontal="left" vertical="center" indent="1"/>
    </xf>
    <xf numFmtId="167" fontId="6" fillId="3" borderId="0" xfId="0" applyNumberFormat="1" applyFont="1" applyFill="1"/>
    <xf numFmtId="3" fontId="6" fillId="3" borderId="0" xfId="0" applyNumberFormat="1" applyFont="1" applyFill="1"/>
    <xf numFmtId="0" fontId="9" fillId="3" borderId="0" xfId="5" applyFont="1" applyFill="1" applyAlignment="1">
      <alignment horizontal="left" indent="1"/>
    </xf>
    <xf numFmtId="171" fontId="6" fillId="3" borderId="10" xfId="0" applyNumberFormat="1" applyFont="1" applyFill="1" applyBorder="1"/>
    <xf numFmtId="171" fontId="6" fillId="3" borderId="10" xfId="0" applyNumberFormat="1" applyFont="1" applyFill="1" applyBorder="1" applyProtection="1">
      <protection locked="0"/>
    </xf>
    <xf numFmtId="0" fontId="6" fillId="3" borderId="10" xfId="5" applyFont="1" applyFill="1" applyBorder="1" applyAlignment="1">
      <alignment horizontal="left" vertical="top" indent="1"/>
    </xf>
    <xf numFmtId="171" fontId="6" fillId="3" borderId="0" xfId="0" applyNumberFormat="1" applyFont="1" applyFill="1"/>
    <xf numFmtId="171" fontId="6" fillId="3" borderId="0" xfId="0" applyNumberFormat="1" applyFont="1" applyFill="1" applyProtection="1">
      <protection locked="0"/>
    </xf>
    <xf numFmtId="0" fontId="29" fillId="3" borderId="0" xfId="5" applyFont="1" applyFill="1" applyAlignment="1">
      <alignment horizontal="left" indent="1"/>
    </xf>
    <xf numFmtId="3" fontId="9" fillId="3" borderId="44" xfId="49" applyNumberFormat="1" applyFont="1" applyFill="1" applyBorder="1" applyAlignment="1"/>
    <xf numFmtId="3" fontId="18" fillId="3" borderId="44" xfId="0" applyNumberFormat="1" applyFont="1" applyFill="1" applyBorder="1"/>
    <xf numFmtId="0" fontId="9" fillId="3" borderId="44" xfId="5" applyFont="1" applyFill="1" applyBorder="1" applyAlignment="1">
      <alignment horizontal="left" vertical="center" indent="1"/>
    </xf>
    <xf numFmtId="0" fontId="0" fillId="3" borderId="0" xfId="0" quotePrefix="1" applyFill="1"/>
    <xf numFmtId="0" fontId="9" fillId="3" borderId="44" xfId="5" quotePrefix="1" applyFont="1" applyFill="1" applyBorder="1" applyAlignment="1">
      <alignment horizontal="left" vertical="center" indent="1"/>
    </xf>
    <xf numFmtId="0" fontId="6" fillId="3" borderId="10" xfId="5" quotePrefix="1" applyFont="1" applyFill="1" applyBorder="1" applyAlignment="1">
      <alignment horizontal="left" vertical="center" indent="1"/>
    </xf>
    <xf numFmtId="0" fontId="6" fillId="3" borderId="44" xfId="5" applyFont="1" applyFill="1" applyBorder="1" applyAlignment="1">
      <alignment horizontal="left" vertical="center" indent="1"/>
    </xf>
    <xf numFmtId="3" fontId="1" fillId="3" borderId="10" xfId="0" applyNumberFormat="1" applyFont="1" applyFill="1" applyBorder="1" applyAlignment="1">
      <alignment horizontal="right"/>
    </xf>
    <xf numFmtId="0" fontId="9" fillId="3" borderId="3" xfId="5" applyFont="1" applyFill="1" applyBorder="1" applyAlignment="1">
      <alignment horizontal="left" vertical="center" indent="1"/>
    </xf>
    <xf numFmtId="0" fontId="77" fillId="3" borderId="0" xfId="0" applyFont="1" applyFill="1"/>
    <xf numFmtId="0" fontId="9" fillId="3" borderId="0" xfId="5" applyFont="1" applyFill="1" applyAlignment="1">
      <alignment horizontal="left" vertical="center" wrapText="1"/>
    </xf>
    <xf numFmtId="0" fontId="6" fillId="3" borderId="0" xfId="5" applyFont="1" applyFill="1" applyAlignment="1">
      <alignment horizontal="left" vertical="center" wrapText="1"/>
    </xf>
    <xf numFmtId="0" fontId="55" fillId="0" borderId="0" xfId="5" applyFont="1" applyAlignment="1" applyProtection="1">
      <alignment horizontal="left" vertical="center"/>
      <protection locked="0"/>
    </xf>
    <xf numFmtId="0" fontId="24" fillId="3" borderId="0" xfId="0" applyFont="1" applyFill="1" applyAlignment="1">
      <alignment horizontal="left" indent="1"/>
    </xf>
    <xf numFmtId="167" fontId="162" fillId="0" borderId="0" xfId="0" applyNumberFormat="1" applyFont="1"/>
    <xf numFmtId="0" fontId="6" fillId="3" borderId="10" xfId="5" applyFont="1" applyFill="1" applyBorder="1" applyAlignment="1">
      <alignment horizontal="left" indent="1"/>
    </xf>
    <xf numFmtId="0" fontId="6" fillId="3" borderId="0" xfId="5" applyFont="1" applyFill="1" applyAlignment="1">
      <alignment horizontal="left" indent="1"/>
    </xf>
    <xf numFmtId="3" fontId="9" fillId="3" borderId="0" xfId="0" applyNumberFormat="1" applyFont="1" applyFill="1" applyAlignment="1">
      <alignment vertical="center"/>
    </xf>
    <xf numFmtId="3" fontId="6" fillId="0" borderId="0" xfId="90" applyNumberFormat="1" applyFont="1" applyFill="1" applyAlignment="1" applyProtection="1">
      <alignment horizontal="right"/>
      <protection hidden="1"/>
    </xf>
    <xf numFmtId="3" fontId="6" fillId="0" borderId="0" xfId="90" applyNumberFormat="1" applyFont="1" applyFill="1" applyAlignment="1" applyProtection="1">
      <alignment horizontal="right" vertical="center"/>
      <protection hidden="1"/>
    </xf>
    <xf numFmtId="3" fontId="6" fillId="0" borderId="31" xfId="90" applyNumberFormat="1" applyFont="1" applyFill="1" applyBorder="1" applyAlignment="1" applyProtection="1">
      <alignment horizontal="right" vertical="center"/>
      <protection hidden="1"/>
    </xf>
    <xf numFmtId="9" fontId="6" fillId="0" borderId="93" xfId="91" applyFont="1" applyFill="1" applyBorder="1" applyAlignment="1" applyProtection="1">
      <alignment horizontal="right"/>
      <protection hidden="1"/>
    </xf>
    <xf numFmtId="0" fontId="6" fillId="0" borderId="0" xfId="90" applyFont="1" applyFill="1" applyAlignment="1" applyProtection="1">
      <alignment horizontal="left" vertical="center" wrapText="1"/>
      <protection hidden="1"/>
    </xf>
    <xf numFmtId="3" fontId="6" fillId="0" borderId="0" xfId="90" applyNumberFormat="1" applyFont="1" applyFill="1" applyAlignment="1" applyProtection="1">
      <alignment horizontal="right" vertical="center" wrapText="1"/>
      <protection hidden="1"/>
    </xf>
    <xf numFmtId="0" fontId="9" fillId="0" borderId="0" xfId="90" applyFont="1" applyFill="1" applyAlignment="1" applyProtection="1">
      <alignment horizontal="right" vertical="center" wrapText="1"/>
      <protection hidden="1"/>
    </xf>
    <xf numFmtId="3" fontId="9" fillId="0" borderId="0" xfId="90" applyNumberFormat="1" applyFont="1" applyFill="1" applyAlignment="1" applyProtection="1">
      <alignment horizontal="left" vertical="center"/>
      <protection hidden="1"/>
    </xf>
    <xf numFmtId="3" fontId="9" fillId="0" borderId="0" xfId="90" applyNumberFormat="1" applyFont="1" applyFill="1" applyAlignment="1" applyProtection="1">
      <alignment horizontal="right"/>
      <protection hidden="1"/>
    </xf>
    <xf numFmtId="3" fontId="9" fillId="0" borderId="0" xfId="90" applyNumberFormat="1" applyFont="1" applyFill="1" applyAlignment="1" applyProtection="1">
      <alignment horizontal="right" vertical="center"/>
      <protection hidden="1"/>
    </xf>
    <xf numFmtId="0" fontId="3" fillId="0" borderId="0" xfId="72" applyFont="1" applyFill="1"/>
    <xf numFmtId="0" fontId="90" fillId="0" borderId="0" xfId="90" applyFont="1" applyFill="1" applyProtection="1">
      <protection hidden="1"/>
    </xf>
    <xf numFmtId="0" fontId="9" fillId="0" borderId="0" xfId="90" applyFont="1" applyFill="1" applyAlignment="1" applyProtection="1">
      <alignment wrapText="1"/>
      <protection hidden="1"/>
    </xf>
    <xf numFmtId="0" fontId="90" fillId="0" borderId="0" xfId="90" applyFont="1" applyFill="1" applyAlignment="1" applyProtection="1">
      <alignment horizontal="left"/>
      <protection hidden="1"/>
    </xf>
    <xf numFmtId="0" fontId="9" fillId="0" borderId="118" xfId="90" applyFont="1" applyFill="1" applyBorder="1" applyAlignment="1" applyProtection="1">
      <alignment horizontal="left" vertical="center" wrapText="1"/>
      <protection hidden="1"/>
    </xf>
    <xf numFmtId="2" fontId="9" fillId="0" borderId="30" xfId="90" applyNumberFormat="1" applyFont="1" applyFill="1" applyBorder="1" applyAlignment="1" applyProtection="1">
      <alignment horizontal="right" vertical="center" wrapText="1"/>
      <protection hidden="1"/>
    </xf>
    <xf numFmtId="0" fontId="3" fillId="0" borderId="29" xfId="72" applyFont="1" applyFill="1" applyBorder="1"/>
    <xf numFmtId="167" fontId="6" fillId="0" borderId="0" xfId="90" applyNumberFormat="1" applyFont="1" applyFill="1" applyAlignment="1" applyProtection="1">
      <alignment horizontal="right" vertical="center" wrapText="1"/>
      <protection hidden="1"/>
    </xf>
    <xf numFmtId="166" fontId="9" fillId="0" borderId="0" xfId="90" applyNumberFormat="1" applyFont="1" applyFill="1" applyAlignment="1" applyProtection="1">
      <alignment horizontal="right" vertical="center"/>
      <protection hidden="1"/>
    </xf>
    <xf numFmtId="166" fontId="6" fillId="0" borderId="0" xfId="90" applyNumberFormat="1" applyFont="1" applyFill="1" applyAlignment="1" applyProtection="1">
      <alignment horizontal="right" vertical="center" wrapText="1"/>
      <protection hidden="1"/>
    </xf>
    <xf numFmtId="166" fontId="6" fillId="0" borderId="0" xfId="92" applyNumberFormat="1" applyFont="1" applyFill="1" applyAlignment="1">
      <alignment horizontal="right" vertical="top"/>
    </xf>
    <xf numFmtId="3" fontId="6" fillId="0" borderId="0" xfId="0" applyNumberFormat="1" applyFont="1" applyFill="1" applyAlignment="1">
      <alignment horizontal="right" wrapText="1" readingOrder="1"/>
    </xf>
    <xf numFmtId="3" fontId="6" fillId="0" borderId="35" xfId="0" applyNumberFormat="1" applyFont="1" applyFill="1" applyBorder="1" applyAlignment="1">
      <alignment horizontal="right" wrapText="1" readingOrder="1"/>
    </xf>
    <xf numFmtId="9" fontId="6" fillId="0" borderId="0" xfId="94" applyFont="1" applyFill="1" applyBorder="1" applyAlignment="1">
      <alignment horizontal="right" wrapText="1" readingOrder="1"/>
    </xf>
    <xf numFmtId="9" fontId="6" fillId="0" borderId="35" xfId="94" applyFont="1" applyFill="1" applyBorder="1" applyAlignment="1">
      <alignment horizontal="right" wrapText="1" readingOrder="1"/>
    </xf>
    <xf numFmtId="167" fontId="6" fillId="0" borderId="0" xfId="4" applyNumberFormat="1" applyFont="1" applyFill="1" applyAlignment="1">
      <alignment horizontal="right" vertical="center"/>
    </xf>
    <xf numFmtId="3" fontId="9" fillId="0" borderId="0" xfId="4" applyNumberFormat="1" applyFont="1" applyFill="1" applyAlignment="1">
      <alignment horizontal="right" vertical="center"/>
    </xf>
    <xf numFmtId="3" fontId="18" fillId="0" borderId="0" xfId="4" applyNumberFormat="1" applyFont="1" applyFill="1" applyAlignment="1">
      <alignment horizontal="right" vertical="center"/>
    </xf>
    <xf numFmtId="16" fontId="29" fillId="3" borderId="67" xfId="13" quotePrefix="1" applyNumberFormat="1" applyFont="1" applyFill="1" applyBorder="1" applyAlignment="1">
      <alignment horizontal="center" vertical="center"/>
    </xf>
    <xf numFmtId="0" fontId="29" fillId="3" borderId="67" xfId="13" applyFont="1" applyFill="1" applyBorder="1" applyAlignment="1">
      <alignment horizontal="center" vertical="center"/>
    </xf>
    <xf numFmtId="0" fontId="29" fillId="3" borderId="0" xfId="13" applyFont="1" applyFill="1" applyAlignment="1">
      <alignment vertical="top" wrapText="1"/>
    </xf>
    <xf numFmtId="167" fontId="29" fillId="3" borderId="0" xfId="13" applyNumberFormat="1" applyFont="1" applyFill="1" applyAlignment="1">
      <alignment vertical="top"/>
    </xf>
    <xf numFmtId="0" fontId="29" fillId="3" borderId="0" xfId="13" applyFont="1" applyFill="1" applyAlignment="1">
      <alignment vertical="top"/>
    </xf>
    <xf numFmtId="167" fontId="29" fillId="3" borderId="0" xfId="13" applyNumberFormat="1" applyFont="1" applyFill="1" applyAlignment="1">
      <alignment vertical="top" wrapText="1"/>
    </xf>
    <xf numFmtId="0" fontId="13" fillId="0" borderId="0" xfId="5" applyFont="1" applyAlignment="1">
      <alignment vertical="center"/>
    </xf>
    <xf numFmtId="0" fontId="19" fillId="3" borderId="17" xfId="0" applyFont="1" applyFill="1" applyBorder="1" applyAlignment="1" applyProtection="1">
      <alignment horizontal="right"/>
      <protection locked="0"/>
    </xf>
    <xf numFmtId="3" fontId="9" fillId="3" borderId="23" xfId="5" applyNumberFormat="1" applyFont="1" applyFill="1" applyBorder="1" applyAlignment="1" applyProtection="1">
      <alignment horizontal="right"/>
      <protection locked="0"/>
    </xf>
    <xf numFmtId="166" fontId="26" fillId="0" borderId="15" xfId="90" applyNumberFormat="1" applyFont="1" applyFill="1" applyBorder="1" applyAlignment="1" applyProtection="1">
      <alignment horizontal="right" vertical="center"/>
      <protection hidden="1"/>
    </xf>
    <xf numFmtId="166" fontId="26" fillId="0" borderId="14" xfId="90" applyNumberFormat="1" applyFont="1" applyFill="1" applyBorder="1" applyAlignment="1" applyProtection="1">
      <alignment horizontal="right"/>
      <protection hidden="1"/>
    </xf>
    <xf numFmtId="9" fontId="26" fillId="0" borderId="28" xfId="94" applyFont="1" applyFill="1" applyBorder="1" applyAlignment="1" applyProtection="1">
      <alignment horizontal="right"/>
      <protection hidden="1"/>
    </xf>
    <xf numFmtId="166" fontId="26" fillId="0" borderId="14" xfId="90" applyNumberFormat="1" applyFont="1" applyFill="1" applyBorder="1" applyAlignment="1" applyProtection="1">
      <alignment horizontal="right" vertical="center"/>
      <protection hidden="1"/>
    </xf>
    <xf numFmtId="9" fontId="26" fillId="0" borderId="28" xfId="94" applyFont="1" applyFill="1" applyBorder="1" applyAlignment="1" applyProtection="1">
      <alignment horizontal="right" vertical="center"/>
      <protection hidden="1"/>
    </xf>
    <xf numFmtId="0" fontId="17" fillId="0" borderId="0" xfId="1" applyFont="1" applyAlignment="1">
      <alignment horizontal="left" vertical="top"/>
    </xf>
    <xf numFmtId="0" fontId="45" fillId="4" borderId="0" xfId="0" applyFont="1" applyFill="1" applyBorder="1"/>
    <xf numFmtId="167" fontId="8" fillId="0" borderId="0" xfId="1" applyNumberFormat="1" applyFont="1" applyAlignment="1">
      <alignment horizontal="center"/>
    </xf>
    <xf numFmtId="0" fontId="8" fillId="0" borderId="3" xfId="1" applyFont="1" applyBorder="1"/>
    <xf numFmtId="167" fontId="8" fillId="0" borderId="0" xfId="1" applyNumberFormat="1" applyFont="1"/>
    <xf numFmtId="0" fontId="7" fillId="2" borderId="0" xfId="1" applyFont="1" applyFill="1" applyAlignment="1">
      <alignment vertical="center"/>
    </xf>
    <xf numFmtId="1" fontId="29" fillId="3" borderId="8" xfId="96" applyNumberFormat="1" applyFont="1" applyFill="1" applyBorder="1" applyAlignment="1">
      <alignment horizontal="right"/>
    </xf>
    <xf numFmtId="1" fontId="106" fillId="3" borderId="8" xfId="96" applyNumberFormat="1" applyFont="1" applyFill="1" applyBorder="1" applyAlignment="1">
      <alignment horizontal="right" vertical="center"/>
    </xf>
    <xf numFmtId="1" fontId="106" fillId="3" borderId="13" xfId="96" applyNumberFormat="1" applyFont="1" applyFill="1" applyBorder="1" applyAlignment="1">
      <alignment horizontal="right" vertical="center"/>
    </xf>
    <xf numFmtId="3" fontId="29" fillId="3" borderId="8" xfId="90" applyNumberFormat="1" applyFont="1" applyFill="1" applyBorder="1" applyAlignment="1">
      <alignment horizontal="right"/>
    </xf>
    <xf numFmtId="9" fontId="104" fillId="3" borderId="7" xfId="94" applyFont="1" applyFill="1" applyBorder="1" applyAlignment="1" applyProtection="1">
      <alignment horizontal="right"/>
    </xf>
    <xf numFmtId="3" fontId="29" fillId="3" borderId="8" xfId="90" applyNumberFormat="1" applyFont="1" applyFill="1" applyBorder="1" applyAlignment="1" applyProtection="1">
      <alignment horizontal="right"/>
      <protection hidden="1"/>
    </xf>
    <xf numFmtId="1" fontId="6" fillId="0" borderId="89" xfId="92" applyNumberFormat="1" applyFont="1" applyBorder="1" applyAlignment="1">
      <alignment vertical="center"/>
    </xf>
    <xf numFmtId="3" fontId="9" fillId="7" borderId="29" xfId="90" applyNumberFormat="1" applyFont="1" applyFill="1" applyBorder="1" applyAlignment="1" applyProtection="1">
      <alignment horizontal="right" vertical="center"/>
      <protection hidden="1"/>
    </xf>
    <xf numFmtId="0" fontId="90" fillId="0" borderId="0" xfId="90" applyFont="1" applyAlignment="1" applyProtection="1">
      <alignment vertical="center"/>
      <protection hidden="1"/>
    </xf>
    <xf numFmtId="0" fontId="90" fillId="0" borderId="0" xfId="90" applyFont="1" applyAlignment="1" applyProtection="1">
      <alignment horizontal="left" vertical="center"/>
      <protection hidden="1"/>
    </xf>
    <xf numFmtId="167" fontId="6" fillId="0" borderId="89" xfId="92" applyNumberFormat="1" applyFont="1" applyBorder="1" applyAlignment="1">
      <alignment horizontal="right" vertical="center"/>
    </xf>
    <xf numFmtId="167" fontId="6" fillId="0" borderId="89" xfId="90" applyNumberFormat="1" applyFont="1" applyBorder="1" applyAlignment="1" applyProtection="1">
      <alignment horizontal="right" vertical="center"/>
      <protection locked="0"/>
    </xf>
    <xf numFmtId="167" fontId="6" fillId="0" borderId="89" xfId="90" applyNumberFormat="1" applyFont="1" applyBorder="1" applyAlignment="1" applyProtection="1">
      <alignment horizontal="right" vertical="center"/>
      <protection hidden="1"/>
    </xf>
    <xf numFmtId="167" fontId="9" fillId="7" borderId="29" xfId="90" applyNumberFormat="1" applyFont="1" applyFill="1" applyBorder="1" applyAlignment="1" applyProtection="1">
      <alignment horizontal="right" vertical="center"/>
      <protection hidden="1"/>
    </xf>
    <xf numFmtId="167" fontId="9" fillId="13" borderId="29" xfId="90" applyNumberFormat="1" applyFont="1" applyFill="1" applyBorder="1" applyAlignment="1" applyProtection="1">
      <alignment horizontal="right" vertical="center"/>
      <protection hidden="1"/>
    </xf>
    <xf numFmtId="166" fontId="9" fillId="13" borderId="29" xfId="90" applyNumberFormat="1" applyFont="1" applyFill="1" applyBorder="1" applyAlignment="1" applyProtection="1">
      <alignment horizontal="right" vertical="center"/>
      <protection hidden="1"/>
    </xf>
    <xf numFmtId="3" fontId="6" fillId="0" borderId="0" xfId="92" applyNumberFormat="1" applyFont="1" applyAlignment="1">
      <alignment vertical="center"/>
    </xf>
    <xf numFmtId="3" fontId="6" fillId="0" borderId="89" xfId="92" applyNumberFormat="1" applyFont="1" applyBorder="1" applyAlignment="1">
      <alignment horizontal="right" vertical="center"/>
    </xf>
    <xf numFmtId="3" fontId="6" fillId="0" borderId="89" xfId="90" applyNumberFormat="1" applyFont="1" applyBorder="1" applyAlignment="1" applyProtection="1">
      <alignment horizontal="right" vertical="center"/>
      <protection locked="0"/>
    </xf>
    <xf numFmtId="3" fontId="6" fillId="0" borderId="89" xfId="90" applyNumberFormat="1" applyFont="1" applyBorder="1" applyAlignment="1" applyProtection="1">
      <alignment horizontal="right" vertical="center"/>
      <protection hidden="1"/>
    </xf>
    <xf numFmtId="3" fontId="9" fillId="13" borderId="29" xfId="90" applyNumberFormat="1" applyFont="1" applyFill="1" applyBorder="1" applyAlignment="1" applyProtection="1">
      <alignment horizontal="right" vertical="center"/>
      <protection hidden="1"/>
    </xf>
    <xf numFmtId="3" fontId="9" fillId="2" borderId="29" xfId="90" applyNumberFormat="1" applyFont="1" applyFill="1" applyBorder="1" applyAlignment="1" applyProtection="1">
      <alignment horizontal="left" vertical="center"/>
      <protection hidden="1"/>
    </xf>
    <xf numFmtId="166" fontId="9" fillId="2" borderId="29" xfId="90" applyNumberFormat="1" applyFont="1" applyFill="1" applyBorder="1" applyAlignment="1" applyProtection="1">
      <alignment horizontal="right"/>
      <protection hidden="1"/>
    </xf>
    <xf numFmtId="166" fontId="9" fillId="2" borderId="0" xfId="90" applyNumberFormat="1" applyFont="1" applyFill="1" applyAlignment="1" applyProtection="1">
      <alignment horizontal="right"/>
      <protection hidden="1"/>
    </xf>
    <xf numFmtId="166" fontId="9" fillId="2" borderId="0" xfId="90" applyNumberFormat="1" applyFont="1" applyFill="1" applyBorder="1" applyAlignment="1" applyProtection="1">
      <alignment horizontal="right"/>
      <protection hidden="1"/>
    </xf>
    <xf numFmtId="3" fontId="9" fillId="2" borderId="0" xfId="90" applyNumberFormat="1" applyFont="1" applyFill="1" applyAlignment="1" applyProtection="1">
      <alignment horizontal="right"/>
      <protection hidden="1"/>
    </xf>
    <xf numFmtId="49" fontId="43" fillId="0" borderId="66" xfId="90" applyNumberFormat="1" applyFont="1" applyBorder="1" applyAlignment="1" applyProtection="1">
      <alignment horizontal="right" vertical="center" wrapText="1"/>
      <protection hidden="1"/>
    </xf>
    <xf numFmtId="16" fontId="29" fillId="3" borderId="67" xfId="13" quotePrefix="1" applyNumberFormat="1" applyFont="1" applyFill="1" applyBorder="1" applyAlignment="1">
      <alignment horizontal="right" vertical="center"/>
    </xf>
    <xf numFmtId="3" fontId="6" fillId="0" borderId="0" xfId="5" applyNumberFormat="1" applyFont="1" applyFill="1" applyAlignment="1" applyProtection="1">
      <alignment horizontal="right" vertical="center"/>
      <protection locked="0"/>
    </xf>
    <xf numFmtId="0" fontId="6" fillId="0" borderId="0" xfId="5" applyFont="1" applyFill="1" applyAlignment="1">
      <alignment horizontal="left" vertical="center" indent="1"/>
    </xf>
    <xf numFmtId="3" fontId="91" fillId="0" borderId="29" xfId="90" applyNumberFormat="1" applyFont="1" applyBorder="1" applyAlignment="1" applyProtection="1">
      <alignment horizontal="left" vertical="center"/>
      <protection hidden="1"/>
    </xf>
    <xf numFmtId="0" fontId="13" fillId="0" borderId="0" xfId="67" applyFont="1"/>
    <xf numFmtId="0" fontId="33" fillId="3" borderId="0" xfId="14" applyFont="1" applyFill="1" applyAlignment="1">
      <alignment horizontal="left" wrapText="1"/>
    </xf>
    <xf numFmtId="0" fontId="19" fillId="0" borderId="17" xfId="61" applyFont="1" applyBorder="1" applyAlignment="1">
      <alignment vertical="center" wrapText="1" readingOrder="1"/>
    </xf>
    <xf numFmtId="167" fontId="9" fillId="0" borderId="43" xfId="95" applyNumberFormat="1" applyFont="1" applyBorder="1" applyAlignment="1">
      <alignment horizontal="right" vertical="center"/>
    </xf>
    <xf numFmtId="167" fontId="9" fillId="0" borderId="23" xfId="95" applyNumberFormat="1" applyFont="1" applyBorder="1" applyAlignment="1">
      <alignment horizontal="right" vertical="center"/>
    </xf>
    <xf numFmtId="16" fontId="33" fillId="3" borderId="23" xfId="13" quotePrefix="1" applyNumberFormat="1" applyFont="1" applyFill="1" applyBorder="1" applyAlignment="1">
      <alignment horizontal="right" vertical="center"/>
    </xf>
    <xf numFmtId="0" fontId="31" fillId="0" borderId="0" xfId="72" applyFont="1" applyAlignment="1" applyProtection="1">
      <alignment horizontal="left" vertical="center"/>
      <protection hidden="1"/>
    </xf>
    <xf numFmtId="0" fontId="29" fillId="0" borderId="0" xfId="72" applyFont="1" applyAlignment="1" applyProtection="1">
      <alignment horizontal="left" vertical="center"/>
      <protection hidden="1"/>
    </xf>
    <xf numFmtId="0" fontId="31" fillId="0" borderId="0" xfId="4" applyFont="1" applyAlignment="1">
      <alignment horizontal="left" vertical="top" wrapText="1"/>
    </xf>
    <xf numFmtId="0" fontId="29" fillId="0" borderId="0" xfId="4" applyFont="1" applyFill="1" applyAlignment="1">
      <alignment horizontal="left" wrapText="1"/>
    </xf>
    <xf numFmtId="0" fontId="0" fillId="0" borderId="0" xfId="0" applyFill="1" applyAlignment="1">
      <alignment wrapText="1"/>
    </xf>
    <xf numFmtId="0" fontId="157" fillId="0" borderId="0" xfId="4" applyFont="1"/>
    <xf numFmtId="0" fontId="29" fillId="0" borderId="0" xfId="4" applyFont="1" applyAlignment="1">
      <alignment horizontal="left" vertical="center" wrapText="1"/>
    </xf>
    <xf numFmtId="0" fontId="26" fillId="3" borderId="15" xfId="96" applyFont="1" applyFill="1" applyBorder="1" applyAlignment="1">
      <alignment horizontal="center" vertical="center"/>
    </xf>
    <xf numFmtId="0" fontId="26" fillId="3" borderId="14" xfId="96" applyFont="1" applyFill="1" applyBorder="1" applyAlignment="1">
      <alignment horizontal="center" vertical="center"/>
    </xf>
    <xf numFmtId="0" fontId="102" fillId="3" borderId="23" xfId="90" applyFont="1" applyFill="1" applyBorder="1" applyAlignment="1">
      <alignment horizontal="left" vertical="center" wrapText="1"/>
    </xf>
    <xf numFmtId="0" fontId="91" fillId="3" borderId="23" xfId="90" applyFont="1" applyFill="1" applyBorder="1" applyAlignment="1">
      <alignment horizontal="left" vertical="center" wrapText="1"/>
    </xf>
    <xf numFmtId="0" fontId="102" fillId="3" borderId="0" xfId="90" applyFont="1" applyFill="1" applyAlignment="1">
      <alignment horizontal="left" vertical="center" wrapText="1"/>
    </xf>
    <xf numFmtId="0" fontId="91" fillId="3" borderId="0" xfId="90" applyFont="1" applyFill="1" applyAlignment="1">
      <alignment horizontal="left" vertical="center" wrapText="1"/>
    </xf>
    <xf numFmtId="0" fontId="91" fillId="3" borderId="0" xfId="96" applyFont="1" applyFill="1" applyAlignment="1">
      <alignment horizontal="left" vertical="center" wrapText="1"/>
    </xf>
    <xf numFmtId="0" fontId="26" fillId="3" borderId="0" xfId="96" applyFont="1" applyFill="1" applyAlignment="1">
      <alignment horizontal="center" vertical="center"/>
    </xf>
    <xf numFmtId="0" fontId="26" fillId="3" borderId="10" xfId="96" applyFont="1" applyFill="1" applyBorder="1" applyAlignment="1">
      <alignment horizontal="center" vertical="center"/>
    </xf>
    <xf numFmtId="0" fontId="26" fillId="3" borderId="46" xfId="96" applyFont="1" applyFill="1" applyBorder="1" applyAlignment="1">
      <alignment horizontal="center" wrapText="1"/>
    </xf>
    <xf numFmtId="0" fontId="29" fillId="3" borderId="44" xfId="96" applyFont="1" applyFill="1" applyBorder="1" applyAlignment="1">
      <alignment horizontal="center" wrapText="1"/>
    </xf>
    <xf numFmtId="0" fontId="29" fillId="3" borderId="45" xfId="96" applyFont="1" applyFill="1" applyBorder="1" applyAlignment="1">
      <alignment horizontal="center" wrapText="1"/>
    </xf>
    <xf numFmtId="0" fontId="103" fillId="3" borderId="46" xfId="96" applyFont="1" applyFill="1" applyBorder="1" applyAlignment="1">
      <alignment horizontal="center" wrapText="1"/>
    </xf>
    <xf numFmtId="0" fontId="26" fillId="3" borderId="46" xfId="96" applyFont="1" applyFill="1" applyBorder="1" applyAlignment="1">
      <alignment horizontal="center"/>
    </xf>
    <xf numFmtId="0" fontId="29" fillId="3" borderId="44" xfId="96" applyFont="1" applyFill="1" applyBorder="1" applyAlignment="1">
      <alignment horizontal="center"/>
    </xf>
    <xf numFmtId="0" fontId="29" fillId="3" borderId="45" xfId="96" applyFont="1" applyFill="1" applyBorder="1" applyAlignment="1">
      <alignment horizontal="center"/>
    </xf>
    <xf numFmtId="0" fontId="91" fillId="3" borderId="0" xfId="96" applyFont="1" applyFill="1" applyAlignment="1">
      <alignment horizontal="left" vertical="top" wrapText="1"/>
    </xf>
    <xf numFmtId="0" fontId="112" fillId="9" borderId="10" xfId="96" applyFont="1" applyFill="1" applyBorder="1" applyAlignment="1">
      <alignment horizontal="center" vertical="center"/>
    </xf>
    <xf numFmtId="0" fontId="26" fillId="3" borderId="11" xfId="96" applyFont="1" applyFill="1" applyBorder="1" applyAlignment="1">
      <alignment horizontal="center" wrapText="1"/>
    </xf>
    <xf numFmtId="0" fontId="29" fillId="3" borderId="10" xfId="96" applyFont="1" applyFill="1" applyBorder="1" applyAlignment="1">
      <alignment horizontal="center" wrapText="1"/>
    </xf>
    <xf numFmtId="0" fontId="29" fillId="3" borderId="12" xfId="96" applyFont="1" applyFill="1" applyBorder="1" applyAlignment="1">
      <alignment horizontal="center" wrapText="1"/>
    </xf>
    <xf numFmtId="0" fontId="103" fillId="3" borderId="11" xfId="96" applyFont="1" applyFill="1" applyBorder="1" applyAlignment="1">
      <alignment horizontal="center" wrapText="1"/>
    </xf>
    <xf numFmtId="0" fontId="26" fillId="3" borderId="11" xfId="96" applyFont="1" applyFill="1" applyBorder="1" applyAlignment="1">
      <alignment horizontal="center"/>
    </xf>
    <xf numFmtId="0" fontId="29" fillId="3" borderId="10" xfId="96" applyFont="1" applyFill="1" applyBorder="1" applyAlignment="1">
      <alignment horizontal="center"/>
    </xf>
    <xf numFmtId="0" fontId="29" fillId="3" borderId="12" xfId="96" applyFont="1" applyFill="1" applyBorder="1" applyAlignment="1">
      <alignment horizontal="center"/>
    </xf>
    <xf numFmtId="0" fontId="102" fillId="3" borderId="0" xfId="90" applyFont="1" applyFill="1" applyAlignment="1">
      <alignment horizontal="left" vertical="center"/>
    </xf>
    <xf numFmtId="0" fontId="91" fillId="3" borderId="0" xfId="96" applyFont="1" applyFill="1" applyAlignment="1">
      <alignment horizontal="left" wrapText="1"/>
    </xf>
    <xf numFmtId="0" fontId="65" fillId="3" borderId="23" xfId="12" applyFont="1" applyFill="1" applyBorder="1" applyAlignment="1">
      <alignment horizontal="left" vertical="center"/>
    </xf>
    <xf numFmtId="0" fontId="29" fillId="3" borderId="23" xfId="12" quotePrefix="1" applyFont="1" applyFill="1" applyBorder="1" applyAlignment="1">
      <alignment horizontal="left" vertical="center"/>
    </xf>
    <xf numFmtId="0" fontId="99" fillId="3" borderId="23" xfId="0" applyFont="1" applyFill="1" applyBorder="1" applyAlignment="1">
      <alignment vertical="center"/>
    </xf>
    <xf numFmtId="0" fontId="0" fillId="3" borderId="23" xfId="0" applyFill="1" applyBorder="1" applyAlignment="1">
      <alignment vertical="center"/>
    </xf>
    <xf numFmtId="0" fontId="29" fillId="3" borderId="0" xfId="12" quotePrefix="1" applyFont="1" applyFill="1" applyAlignment="1">
      <alignment horizontal="left" vertical="center" wrapText="1"/>
    </xf>
    <xf numFmtId="0" fontId="99" fillId="0" borderId="0" xfId="0" applyFont="1" applyAlignment="1">
      <alignment wrapText="1"/>
    </xf>
    <xf numFmtId="0" fontId="0" fillId="0" borderId="0" xfId="0" applyAlignment="1">
      <alignment wrapText="1"/>
    </xf>
    <xf numFmtId="0" fontId="29" fillId="3" borderId="0" xfId="12" quotePrefix="1" applyFont="1" applyFill="1" applyAlignment="1">
      <alignment horizontal="left" vertical="center"/>
    </xf>
    <xf numFmtId="3" fontId="91" fillId="0" borderId="0" xfId="90" applyNumberFormat="1" applyFont="1" applyAlignment="1" applyProtection="1">
      <alignment horizontal="left" vertical="center"/>
      <protection hidden="1"/>
    </xf>
    <xf numFmtId="3" fontId="91" fillId="0" borderId="29" xfId="90" applyNumberFormat="1" applyFont="1" applyBorder="1" applyAlignment="1" applyProtection="1">
      <alignment horizontal="left" vertical="center"/>
      <protection hidden="1"/>
    </xf>
    <xf numFmtId="0" fontId="9" fillId="0" borderId="62" xfId="90" applyFont="1" applyBorder="1" applyAlignment="1" applyProtection="1">
      <alignment horizontal="center" vertical="center" wrapText="1"/>
      <protection hidden="1"/>
    </xf>
    <xf numFmtId="0" fontId="9" fillId="0" borderId="61" xfId="90" applyFont="1" applyBorder="1" applyAlignment="1" applyProtection="1">
      <alignment horizontal="center" vertical="center" wrapText="1"/>
      <protection hidden="1"/>
    </xf>
    <xf numFmtId="0" fontId="90" fillId="0" borderId="0" xfId="90" applyFont="1" applyAlignment="1" applyProtection="1">
      <alignment horizontal="left"/>
      <protection hidden="1"/>
    </xf>
    <xf numFmtId="0" fontId="90" fillId="0" borderId="26" xfId="90" applyFont="1" applyBorder="1" applyAlignment="1" applyProtection="1">
      <alignment horizontal="left"/>
      <protection hidden="1"/>
    </xf>
    <xf numFmtId="0" fontId="90" fillId="0" borderId="65" xfId="90" applyFont="1" applyBorder="1" applyAlignment="1" applyProtection="1">
      <alignment horizontal="left"/>
      <protection hidden="1"/>
    </xf>
    <xf numFmtId="0" fontId="90" fillId="0" borderId="64" xfId="90" applyFont="1" applyBorder="1" applyAlignment="1" applyProtection="1">
      <alignment horizontal="left"/>
      <protection hidden="1"/>
    </xf>
    <xf numFmtId="0" fontId="90" fillId="0" borderId="81" xfId="90" applyFont="1" applyBorder="1" applyAlignment="1" applyProtection="1">
      <alignment horizontal="left"/>
      <protection hidden="1"/>
    </xf>
    <xf numFmtId="0" fontId="90" fillId="0" borderId="80" xfId="90" applyFont="1" applyBorder="1" applyAlignment="1" applyProtection="1">
      <alignment horizontal="left"/>
      <protection hidden="1"/>
    </xf>
    <xf numFmtId="0" fontId="90" fillId="0" borderId="33" xfId="90" applyFont="1" applyBorder="1" applyAlignment="1" applyProtection="1">
      <alignment horizontal="left"/>
      <protection hidden="1"/>
    </xf>
    <xf numFmtId="0" fontId="9" fillId="0" borderId="0" xfId="90" applyFont="1" applyAlignment="1" applyProtection="1">
      <alignment horizontal="center" vertical="center" wrapText="1"/>
      <protection hidden="1"/>
    </xf>
    <xf numFmtId="0" fontId="9" fillId="0" borderId="39" xfId="90" applyFont="1" applyBorder="1" applyAlignment="1" applyProtection="1">
      <alignment horizontal="center" vertical="center" wrapText="1"/>
      <protection hidden="1"/>
    </xf>
    <xf numFmtId="0" fontId="9" fillId="0" borderId="70" xfId="90" applyFont="1" applyBorder="1" applyAlignment="1" applyProtection="1">
      <alignment horizontal="center" vertical="center" wrapText="1"/>
      <protection hidden="1"/>
    </xf>
    <xf numFmtId="3" fontId="102" fillId="0" borderId="0" xfId="90" applyNumberFormat="1" applyFont="1" applyAlignment="1" applyProtection="1">
      <alignment horizontal="left" vertical="center"/>
      <protection hidden="1"/>
    </xf>
    <xf numFmtId="0" fontId="9" fillId="0" borderId="85" xfId="90" applyFont="1" applyBorder="1" applyAlignment="1" applyProtection="1">
      <alignment horizontal="center" vertical="center" wrapText="1"/>
      <protection hidden="1"/>
    </xf>
    <xf numFmtId="0" fontId="9" fillId="0" borderId="84" xfId="90" applyFont="1" applyBorder="1" applyAlignment="1" applyProtection="1">
      <alignment horizontal="center" vertical="center" wrapText="1"/>
      <protection hidden="1"/>
    </xf>
    <xf numFmtId="0" fontId="90" fillId="0" borderId="88" xfId="90" applyFont="1" applyBorder="1" applyAlignment="1" applyProtection="1">
      <alignment horizontal="left"/>
      <protection hidden="1"/>
    </xf>
    <xf numFmtId="0" fontId="90" fillId="0" borderId="87" xfId="90" applyFont="1" applyBorder="1" applyAlignment="1" applyProtection="1">
      <alignment horizontal="left"/>
      <protection hidden="1"/>
    </xf>
    <xf numFmtId="0" fontId="90" fillId="0" borderId="31" xfId="90" applyFont="1" applyBorder="1" applyAlignment="1" applyProtection="1">
      <alignment horizontal="left"/>
      <protection hidden="1"/>
    </xf>
    <xf numFmtId="0" fontId="96" fillId="0" borderId="0" xfId="90" applyFont="1" applyAlignment="1" applyProtection="1">
      <alignment horizontal="left"/>
      <protection hidden="1"/>
    </xf>
    <xf numFmtId="0" fontId="90" fillId="0" borderId="0" xfId="90" applyFont="1" applyAlignment="1" applyProtection="1">
      <alignment horizontal="left" vertical="center"/>
      <protection hidden="1"/>
    </xf>
    <xf numFmtId="0" fontId="90" fillId="0" borderId="96" xfId="90" applyFont="1" applyBorder="1" applyAlignment="1" applyProtection="1">
      <alignment horizontal="left"/>
      <protection hidden="1"/>
    </xf>
    <xf numFmtId="0" fontId="90" fillId="0" borderId="95" xfId="90" applyFont="1" applyBorder="1" applyAlignment="1" applyProtection="1">
      <alignment horizontal="left"/>
      <protection hidden="1"/>
    </xf>
    <xf numFmtId="0" fontId="137" fillId="0" borderId="0" xfId="72" applyFont="1" applyAlignment="1">
      <alignment horizontal="left" vertical="center"/>
    </xf>
    <xf numFmtId="0" fontId="9" fillId="0" borderId="99" xfId="90" applyFont="1" applyBorder="1" applyAlignment="1" applyProtection="1">
      <alignment horizontal="center" vertical="center" wrapText="1"/>
      <protection hidden="1"/>
    </xf>
    <xf numFmtId="0" fontId="90" fillId="0" borderId="102" xfId="90" applyFont="1" applyBorder="1" applyAlignment="1" applyProtection="1">
      <alignment horizontal="left"/>
      <protection hidden="1"/>
    </xf>
    <xf numFmtId="0" fontId="90" fillId="0" borderId="101" xfId="90" applyFont="1" applyBorder="1" applyAlignment="1" applyProtection="1">
      <alignment horizontal="left"/>
      <protection hidden="1"/>
    </xf>
    <xf numFmtId="0" fontId="90" fillId="0" borderId="110" xfId="90" applyFont="1" applyBorder="1" applyAlignment="1" applyProtection="1">
      <alignment horizontal="left"/>
      <protection hidden="1"/>
    </xf>
    <xf numFmtId="0" fontId="90" fillId="0" borderId="109" xfId="90" applyFont="1" applyBorder="1" applyAlignment="1" applyProtection="1">
      <alignment horizontal="left"/>
      <protection hidden="1"/>
    </xf>
    <xf numFmtId="0" fontId="90" fillId="0" borderId="117" xfId="90" applyFont="1" applyBorder="1" applyAlignment="1" applyProtection="1">
      <alignment horizontal="left"/>
      <protection hidden="1"/>
    </xf>
    <xf numFmtId="0" fontId="90" fillId="0" borderId="116" xfId="90" applyFont="1" applyBorder="1" applyAlignment="1" applyProtection="1">
      <alignment horizontal="left"/>
      <protection hidden="1"/>
    </xf>
    <xf numFmtId="3" fontId="55" fillId="0" borderId="0" xfId="90" applyNumberFormat="1" applyFont="1" applyAlignment="1" applyProtection="1">
      <alignment horizontal="left" vertical="center" wrapText="1"/>
      <protection hidden="1"/>
    </xf>
    <xf numFmtId="0" fontId="55" fillId="0" borderId="0" xfId="90" applyFont="1" applyAlignment="1" applyProtection="1">
      <alignment horizontal="left" vertical="center" wrapText="1"/>
      <protection hidden="1"/>
    </xf>
    <xf numFmtId="3" fontId="91" fillId="0" borderId="0" xfId="90" applyNumberFormat="1" applyFont="1" applyFill="1" applyAlignment="1" applyProtection="1">
      <alignment horizontal="left" vertical="center"/>
      <protection hidden="1"/>
    </xf>
    <xf numFmtId="0" fontId="9" fillId="0" borderId="118" xfId="90" applyFont="1" applyFill="1" applyBorder="1" applyAlignment="1" applyProtection="1">
      <alignment horizontal="center" vertical="center" wrapText="1"/>
      <protection hidden="1"/>
    </xf>
    <xf numFmtId="0" fontId="90" fillId="0" borderId="37" xfId="90" applyFont="1" applyBorder="1" applyAlignment="1" applyProtection="1">
      <alignment horizontal="left"/>
      <protection hidden="1"/>
    </xf>
    <xf numFmtId="0" fontId="90" fillId="0" borderId="136" xfId="90" applyFont="1" applyBorder="1" applyAlignment="1" applyProtection="1">
      <alignment horizontal="left"/>
      <protection hidden="1"/>
    </xf>
    <xf numFmtId="0" fontId="90" fillId="0" borderId="135" xfId="90" applyFont="1" applyBorder="1" applyAlignment="1" applyProtection="1">
      <alignment horizontal="left"/>
      <protection hidden="1"/>
    </xf>
    <xf numFmtId="0" fontId="10" fillId="0" borderId="46" xfId="95"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3" fontId="1" fillId="0" borderId="0" xfId="95" applyNumberFormat="1" applyFont="1" applyAlignment="1">
      <alignment horizontal="left" wrapText="1"/>
    </xf>
    <xf numFmtId="0" fontId="1" fillId="0" borderId="0" xfId="95" applyFont="1" applyAlignment="1">
      <alignment horizontal="left" wrapText="1"/>
    </xf>
    <xf numFmtId="166" fontId="1" fillId="0" borderId="0" xfId="0" applyNumberFormat="1" applyFont="1" applyAlignment="1">
      <alignment wrapText="1"/>
    </xf>
    <xf numFmtId="0" fontId="0" fillId="0" borderId="0" xfId="0" applyAlignment="1">
      <alignment horizontal="center"/>
    </xf>
    <xf numFmtId="0" fontId="29" fillId="3" borderId="10" xfId="13" applyFont="1" applyFill="1" applyBorder="1" applyAlignment="1">
      <alignment horizontal="left" wrapText="1"/>
    </xf>
    <xf numFmtId="0" fontId="29" fillId="3" borderId="44" xfId="13" applyFont="1" applyFill="1" applyBorder="1" applyAlignment="1">
      <alignment horizontal="left" wrapText="1"/>
    </xf>
    <xf numFmtId="0" fontId="26" fillId="2" borderId="44" xfId="13" applyFont="1" applyFill="1" applyBorder="1" applyAlignment="1">
      <alignment horizontal="left" wrapText="1"/>
    </xf>
    <xf numFmtId="0" fontId="13" fillId="3" borderId="0" xfId="13" applyFont="1" applyFill="1" applyAlignment="1">
      <alignment horizontal="left"/>
    </xf>
    <xf numFmtId="0" fontId="29" fillId="3" borderId="0" xfId="13" applyFont="1" applyFill="1" applyAlignment="1">
      <alignment horizontal="left" wrapText="1"/>
    </xf>
    <xf numFmtId="0" fontId="29" fillId="3" borderId="23" xfId="13" applyFont="1" applyFill="1" applyBorder="1" applyAlignment="1">
      <alignment horizontal="left" wrapText="1"/>
    </xf>
    <xf numFmtId="0" fontId="29" fillId="3" borderId="0" xfId="13" applyFont="1" applyFill="1" applyAlignment="1">
      <alignment horizontal="left"/>
    </xf>
    <xf numFmtId="0" fontId="29" fillId="3" borderId="0" xfId="13" applyFont="1" applyFill="1" applyAlignment="1">
      <alignment horizontal="right" vertical="center" wrapText="1"/>
    </xf>
    <xf numFmtId="0" fontId="29" fillId="3" borderId="10" xfId="13" applyFont="1" applyFill="1" applyBorder="1" applyAlignment="1">
      <alignment horizontal="right" vertical="center" wrapText="1"/>
    </xf>
    <xf numFmtId="0" fontId="29" fillId="3" borderId="0" xfId="13" applyFont="1" applyFill="1" applyAlignment="1">
      <alignment horizontal="left" vertical="top"/>
    </xf>
    <xf numFmtId="0" fontId="29" fillId="3" borderId="23" xfId="13" applyFont="1" applyFill="1" applyBorder="1" applyAlignment="1">
      <alignment horizontal="left" vertical="top"/>
    </xf>
    <xf numFmtId="0" fontId="9" fillId="2" borderId="44" xfId="13" applyFont="1" applyFill="1" applyBorder="1" applyAlignment="1">
      <alignment horizontal="left" vertical="top" wrapText="1"/>
    </xf>
    <xf numFmtId="0" fontId="48" fillId="2" borderId="44" xfId="0" applyFont="1" applyFill="1" applyBorder="1" applyAlignment="1">
      <alignment horizontal="left" vertical="top" wrapText="1"/>
    </xf>
    <xf numFmtId="0" fontId="29" fillId="3" borderId="23" xfId="13" applyFont="1" applyFill="1" applyBorder="1" applyAlignment="1"/>
    <xf numFmtId="0" fontId="29" fillId="0" borderId="23" xfId="0" applyFont="1" applyBorder="1"/>
    <xf numFmtId="0" fontId="29" fillId="3" borderId="23" xfId="13" applyFont="1" applyFill="1" applyBorder="1" applyAlignment="1">
      <alignment horizontal="left"/>
    </xf>
    <xf numFmtId="0" fontId="29" fillId="0" borderId="23" xfId="0" applyFont="1" applyBorder="1" applyAlignment="1">
      <alignment horizontal="left"/>
    </xf>
    <xf numFmtId="0" fontId="29" fillId="3" borderId="0" xfId="13" quotePrefix="1" applyFont="1" applyFill="1" applyAlignment="1">
      <alignment horizontal="left"/>
    </xf>
    <xf numFmtId="0" fontId="29" fillId="3" borderId="23" xfId="13" quotePrefix="1" applyFont="1" applyFill="1" applyBorder="1" applyAlignment="1"/>
    <xf numFmtId="0" fontId="142" fillId="0" borderId="0" xfId="0" applyFont="1"/>
    <xf numFmtId="3" fontId="6" fillId="2" borderId="10" xfId="13" applyNumberFormat="1" applyFont="1" applyFill="1" applyBorder="1" applyAlignment="1">
      <alignment horizontal="left" vertical="center"/>
    </xf>
    <xf numFmtId="0" fontId="6" fillId="3" borderId="23" xfId="5" applyFont="1" applyFill="1" applyBorder="1" applyAlignment="1">
      <alignment horizontal="left"/>
    </xf>
    <xf numFmtId="0" fontId="1" fillId="0" borderId="0" xfId="0" applyFont="1" applyAlignment="1">
      <alignment horizontal="left" vertical="center" wrapText="1"/>
    </xf>
    <xf numFmtId="0" fontId="1" fillId="0" borderId="0" xfId="0" applyFont="1" applyAlignment="1">
      <alignment horizontal="left" wrapText="1"/>
    </xf>
    <xf numFmtId="0" fontId="33" fillId="3" borderId="44" xfId="13" applyFont="1" applyFill="1" applyBorder="1" applyAlignment="1">
      <alignment horizontal="right" vertical="center" wrapText="1"/>
    </xf>
    <xf numFmtId="0" fontId="6" fillId="3" borderId="0" xfId="5" applyFont="1" applyFill="1" applyBorder="1" applyAlignment="1">
      <alignment horizontal="left" vertical="center" wrapText="1"/>
    </xf>
    <xf numFmtId="16" fontId="33" fillId="3" borderId="10" xfId="13" quotePrefix="1" applyNumberFormat="1" applyFont="1" applyFill="1" applyBorder="1" applyAlignment="1">
      <alignment horizontal="center" vertical="center"/>
    </xf>
    <xf numFmtId="0" fontId="6" fillId="3" borderId="23" xfId="13" applyFont="1" applyFill="1" applyBorder="1" applyAlignment="1">
      <alignment horizontal="left" vertical="center"/>
    </xf>
    <xf numFmtId="0" fontId="6" fillId="0" borderId="23" xfId="0" applyFont="1" applyBorder="1" applyAlignment="1">
      <alignment horizontal="left" vertical="center"/>
    </xf>
    <xf numFmtId="0" fontId="6" fillId="3" borderId="0" xfId="13" applyFont="1" applyFill="1" applyAlignment="1">
      <alignment horizontal="left" vertical="center"/>
    </xf>
    <xf numFmtId="0" fontId="6" fillId="0" borderId="0" xfId="0" applyFont="1" applyAlignment="1">
      <alignment horizontal="left" vertical="center"/>
    </xf>
    <xf numFmtId="0" fontId="9" fillId="2" borderId="10" xfId="13" applyFont="1" applyFill="1" applyBorder="1" applyAlignment="1">
      <alignment horizontal="left" vertical="center"/>
    </xf>
    <xf numFmtId="0" fontId="6" fillId="2" borderId="10" xfId="0" applyFont="1" applyFill="1" applyBorder="1" applyAlignment="1">
      <alignment horizontal="left" vertical="center"/>
    </xf>
    <xf numFmtId="0" fontId="9" fillId="2" borderId="23" xfId="13" applyFont="1" applyFill="1" applyBorder="1" applyAlignment="1">
      <alignment horizontal="left" vertical="center"/>
    </xf>
    <xf numFmtId="3" fontId="6" fillId="3" borderId="0" xfId="13" applyNumberFormat="1" applyFont="1" applyFill="1" applyAlignment="1">
      <alignment horizontal="left" vertical="center"/>
    </xf>
    <xf numFmtId="0" fontId="33" fillId="3" borderId="0" xfId="41" applyFont="1" applyFill="1" applyAlignment="1">
      <alignment horizontal="left"/>
    </xf>
    <xf numFmtId="0" fontId="6" fillId="2" borderId="23" xfId="13" applyFont="1" applyFill="1" applyBorder="1" applyAlignment="1">
      <alignment horizontal="left" vertical="center"/>
    </xf>
    <xf numFmtId="0" fontId="6" fillId="2" borderId="0" xfId="13" applyFont="1" applyFill="1" applyAlignment="1">
      <alignment horizontal="left" vertical="center"/>
    </xf>
    <xf numFmtId="0" fontId="6" fillId="3" borderId="0" xfId="41" applyFont="1" applyFill="1" applyAlignment="1">
      <alignment horizontal="left" vertical="center"/>
    </xf>
    <xf numFmtId="0" fontId="29" fillId="3" borderId="0" xfId="13" applyFont="1" applyFill="1" applyAlignment="1">
      <alignment horizontal="left" vertical="center"/>
    </xf>
    <xf numFmtId="0" fontId="26" fillId="2" borderId="0" xfId="13" applyFont="1" applyFill="1" applyAlignment="1">
      <alignment horizontal="left" vertical="center"/>
    </xf>
    <xf numFmtId="0" fontId="104" fillId="3" borderId="0" xfId="13" quotePrefix="1" applyFont="1" applyFill="1" applyAlignment="1">
      <alignment horizontal="left" vertical="center"/>
    </xf>
    <xf numFmtId="0" fontId="104" fillId="3" borderId="0" xfId="13" applyFont="1" applyFill="1" applyAlignment="1">
      <alignment horizontal="left" vertical="center"/>
    </xf>
    <xf numFmtId="0" fontId="26" fillId="2" borderId="10" xfId="13" applyFont="1" applyFill="1" applyBorder="1" applyAlignment="1">
      <alignment horizontal="left" vertical="center"/>
    </xf>
    <xf numFmtId="0" fontId="33" fillId="3" borderId="0" xfId="13" applyFont="1" applyFill="1" applyAlignment="1">
      <alignment horizontal="left"/>
    </xf>
    <xf numFmtId="0" fontId="148" fillId="0" borderId="10" xfId="0" applyFont="1" applyBorder="1" applyAlignment="1">
      <alignment vertical="center"/>
    </xf>
    <xf numFmtId="0" fontId="6" fillId="3" borderId="23" xfId="13" applyFont="1" applyFill="1" applyBorder="1" applyAlignment="1">
      <alignment vertical="center"/>
    </xf>
    <xf numFmtId="0" fontId="6" fillId="0" borderId="23" xfId="0" applyFont="1" applyBorder="1" applyAlignment="1">
      <alignment vertical="center"/>
    </xf>
    <xf numFmtId="0" fontId="6" fillId="3" borderId="23" xfId="13" applyFont="1" applyFill="1" applyBorder="1" applyAlignment="1"/>
    <xf numFmtId="0" fontId="6" fillId="0" borderId="23" xfId="0" applyFont="1" applyBorder="1"/>
    <xf numFmtId="16" fontId="149" fillId="3" borderId="23" xfId="13" quotePrefix="1" applyNumberFormat="1" applyFont="1" applyFill="1" applyBorder="1" applyAlignment="1">
      <alignment horizontal="center" vertical="center"/>
    </xf>
    <xf numFmtId="0" fontId="13" fillId="3" borderId="0" xfId="63" applyFont="1" applyFill="1" applyAlignment="1">
      <alignment horizontal="left" vertical="center"/>
    </xf>
    <xf numFmtId="0" fontId="140" fillId="0" borderId="0" xfId="0" applyFont="1" applyAlignment="1">
      <alignment horizontal="left" vertical="center"/>
    </xf>
    <xf numFmtId="0" fontId="29" fillId="3" borderId="0" xfId="13" quotePrefix="1" applyFont="1" applyFill="1" applyAlignment="1">
      <alignment horizontal="left" vertical="center" indent="1"/>
    </xf>
    <xf numFmtId="0" fontId="29" fillId="3" borderId="0" xfId="13" applyFont="1" applyFill="1" applyAlignment="1">
      <alignment horizontal="left" vertical="center" indent="1"/>
    </xf>
    <xf numFmtId="0" fontId="33" fillId="3" borderId="10" xfId="13" applyFont="1" applyFill="1" applyBorder="1" applyAlignment="1">
      <alignment horizontal="center" vertical="center"/>
    </xf>
    <xf numFmtId="0" fontId="29" fillId="3" borderId="23" xfId="13" applyFont="1" applyFill="1" applyBorder="1" applyAlignment="1">
      <alignment horizontal="left" vertical="center"/>
    </xf>
    <xf numFmtId="0" fontId="26" fillId="2" borderId="44" xfId="13" applyFont="1" applyFill="1" applyBorder="1" applyAlignment="1">
      <alignment horizontal="left" vertical="top"/>
    </xf>
    <xf numFmtId="0" fontId="115" fillId="3" borderId="23" xfId="13" applyFont="1" applyFill="1" applyBorder="1" applyAlignment="1">
      <alignment horizontal="left"/>
    </xf>
    <xf numFmtId="0" fontId="115" fillId="0" borderId="23" xfId="0" applyFont="1" applyBorder="1"/>
    <xf numFmtId="0" fontId="29" fillId="3" borderId="10" xfId="13" applyFont="1" applyFill="1" applyBorder="1" applyAlignment="1">
      <alignment horizontal="left" vertical="top"/>
    </xf>
    <xf numFmtId="0" fontId="26" fillId="2" borderId="44" xfId="13" applyFont="1" applyFill="1" applyBorder="1" applyAlignment="1">
      <alignment horizontal="left" vertical="top" wrapText="1"/>
    </xf>
    <xf numFmtId="0" fontId="24" fillId="3" borderId="23" xfId="0" applyFont="1" applyFill="1" applyBorder="1" applyAlignment="1">
      <alignment horizontal="left" vertical="top" wrapText="1"/>
    </xf>
    <xf numFmtId="16" fontId="9" fillId="3" borderId="0" xfId="5" applyNumberFormat="1" applyFont="1" applyFill="1" applyAlignment="1" applyProtection="1">
      <alignment horizontal="center"/>
      <protection locked="0"/>
    </xf>
    <xf numFmtId="0" fontId="9" fillId="3" borderId="0" xfId="5" applyFont="1" applyFill="1" applyAlignment="1" applyProtection="1">
      <alignment horizontal="right" wrapText="1"/>
      <protection locked="0"/>
    </xf>
    <xf numFmtId="0" fontId="9" fillId="3" borderId="3" xfId="5" applyFont="1" applyFill="1" applyBorder="1" applyAlignment="1" applyProtection="1">
      <alignment horizontal="right" wrapText="1"/>
      <protection locked="0"/>
    </xf>
    <xf numFmtId="0" fontId="9" fillId="3" borderId="0" xfId="5" applyFont="1" applyFill="1" applyAlignment="1">
      <alignment horizontal="right" wrapText="1"/>
    </xf>
    <xf numFmtId="0" fontId="9" fillId="3" borderId="3" xfId="5" applyFont="1" applyFill="1" applyBorder="1" applyAlignment="1">
      <alignment horizontal="right" wrapText="1"/>
    </xf>
    <xf numFmtId="0" fontId="9" fillId="3" borderId="0" xfId="0" applyFont="1" applyFill="1" applyAlignment="1">
      <alignment horizontal="center" wrapText="1"/>
    </xf>
    <xf numFmtId="0" fontId="9" fillId="3" borderId="10" xfId="0" applyFont="1" applyFill="1" applyBorder="1" applyAlignment="1">
      <alignment horizontal="center" wrapText="1"/>
    </xf>
    <xf numFmtId="0" fontId="6" fillId="3" borderId="23" xfId="0" applyFont="1" applyFill="1" applyBorder="1" applyAlignment="1">
      <alignment horizontal="right" wrapText="1"/>
    </xf>
    <xf numFmtId="0" fontId="6" fillId="3" borderId="20" xfId="0" applyFont="1" applyFill="1" applyBorder="1" applyAlignment="1">
      <alignment horizontal="right" wrapText="1"/>
    </xf>
    <xf numFmtId="0" fontId="19" fillId="3" borderId="0" xfId="5" applyFont="1" applyFill="1" applyAlignment="1" applyProtection="1">
      <alignment horizontal="center" wrapText="1"/>
      <protection locked="0"/>
    </xf>
    <xf numFmtId="0" fontId="19" fillId="3" borderId="3" xfId="5" applyFont="1" applyFill="1" applyBorder="1" applyAlignment="1" applyProtection="1">
      <alignment horizontal="center" wrapText="1"/>
      <protection locked="0"/>
    </xf>
    <xf numFmtId="0" fontId="165" fillId="3" borderId="0" xfId="5" applyFont="1" applyFill="1" applyAlignment="1">
      <alignment horizontal="center"/>
    </xf>
    <xf numFmtId="0" fontId="13" fillId="3" borderId="0" xfId="0" applyFont="1" applyFill="1" applyAlignment="1">
      <alignment horizontal="left" vertical="center" wrapText="1"/>
    </xf>
    <xf numFmtId="0" fontId="29" fillId="3" borderId="23" xfId="5" applyFont="1" applyFill="1" applyBorder="1" applyAlignment="1">
      <alignment horizontal="left" vertical="top" wrapText="1"/>
    </xf>
    <xf numFmtId="0" fontId="24" fillId="3" borderId="0" xfId="0" applyFont="1" applyFill="1" applyAlignment="1">
      <alignment horizontal="left" vertical="top" wrapText="1"/>
    </xf>
    <xf numFmtId="0" fontId="6" fillId="3" borderId="0" xfId="0" applyFont="1" applyFill="1" applyAlignment="1">
      <alignment horizontal="right" wrapText="1"/>
    </xf>
    <xf numFmtId="0" fontId="0" fillId="3" borderId="0" xfId="0" applyFill="1" applyAlignment="1">
      <alignment horizontal="right" wrapText="1"/>
    </xf>
    <xf numFmtId="0" fontId="0" fillId="3" borderId="0" xfId="0" applyFill="1" applyAlignment="1">
      <alignment horizontal="center" wrapText="1"/>
    </xf>
    <xf numFmtId="0" fontId="19" fillId="3" borderId="0" xfId="5" applyFont="1" applyFill="1" applyAlignment="1">
      <alignment horizontal="center" wrapText="1"/>
    </xf>
    <xf numFmtId="0" fontId="19" fillId="3" borderId="3" xfId="5" applyFont="1" applyFill="1" applyBorder="1" applyAlignment="1">
      <alignment horizontal="center" wrapText="1"/>
    </xf>
    <xf numFmtId="0" fontId="19" fillId="3" borderId="0" xfId="5" applyFont="1" applyFill="1" applyAlignment="1">
      <alignment horizontal="center"/>
    </xf>
    <xf numFmtId="0" fontId="0" fillId="3" borderId="20" xfId="0" applyFill="1" applyBorder="1" applyAlignment="1">
      <alignment horizontal="right" wrapText="1"/>
    </xf>
    <xf numFmtId="0" fontId="0" fillId="3" borderId="10" xfId="0" applyFill="1" applyBorder="1" applyAlignment="1">
      <alignment horizontal="center" wrapText="1"/>
    </xf>
    <xf numFmtId="0" fontId="29" fillId="3" borderId="23" xfId="5" applyFont="1" applyFill="1" applyBorder="1" applyAlignment="1">
      <alignment horizontal="left" vertical="center" wrapText="1"/>
    </xf>
    <xf numFmtId="0" fontId="9" fillId="3" borderId="0" xfId="5" quotePrefix="1" applyFont="1" applyFill="1" applyAlignment="1">
      <alignment horizontal="right" wrapText="1"/>
    </xf>
    <xf numFmtId="0" fontId="9" fillId="3" borderId="3" xfId="5" quotePrefix="1" applyFont="1" applyFill="1" applyBorder="1" applyAlignment="1">
      <alignment horizontal="right" wrapText="1"/>
    </xf>
    <xf numFmtId="3" fontId="1" fillId="0" borderId="10" xfId="0" applyNumberFormat="1" applyFont="1" applyBorder="1" applyAlignment="1">
      <alignment horizontal="center" wrapText="1"/>
    </xf>
    <xf numFmtId="0" fontId="1" fillId="0" borderId="0" xfId="27" applyFont="1" applyAlignment="1">
      <alignment horizontal="left" vertical="center" wrapText="1"/>
    </xf>
    <xf numFmtId="0" fontId="18" fillId="0" borderId="3" xfId="61" applyFont="1" applyBorder="1"/>
    <xf numFmtId="0" fontId="5" fillId="0" borderId="0" xfId="42" applyFont="1" applyAlignment="1">
      <alignment horizontal="left" vertical="top" wrapText="1"/>
    </xf>
    <xf numFmtId="0" fontId="3" fillId="0" borderId="0" xfId="42" applyAlignment="1">
      <alignment horizontal="left" vertical="top" wrapText="1"/>
    </xf>
    <xf numFmtId="0" fontId="43" fillId="0" borderId="73" xfId="90" applyFont="1" applyBorder="1" applyAlignment="1" applyProtection="1">
      <alignment horizontal="left" vertical="center" wrapText="1"/>
      <protection hidden="1"/>
    </xf>
  </cellXfs>
  <cellStyles count="101">
    <cellStyle name="=C:\WINNT35\SYSTEM32\COMMAND.COM" xfId="77" xr:uid="{00000000-0005-0000-0000-000000000000}"/>
    <cellStyle name="=C:\WINNT35\SYSTEM32\COMMAND.COM 10" xfId="63" xr:uid="{00000000-0005-0000-0000-000001000000}"/>
    <cellStyle name="=C:\WINNT35\SYSTEM32\COMMAND.COM 10 3" xfId="12" xr:uid="{00000000-0005-0000-0000-000002000000}"/>
    <cellStyle name="=C:\WINNT35\SYSTEM32\COMMAND.COM 12" xfId="13" xr:uid="{00000000-0005-0000-0000-000003000000}"/>
    <cellStyle name="=C:\WINNT35\SYSTEM32\COMMAND.COM 13" xfId="14" xr:uid="{00000000-0005-0000-0000-000004000000}"/>
    <cellStyle name="=C:\WINNT35\SYSTEM32\COMMAND.COM 2 2" xfId="5" xr:uid="{00000000-0005-0000-0000-000005000000}"/>
    <cellStyle name="=C:\WINNT35\SYSTEM32\COMMAND.COM 2 2 3 2" xfId="64" xr:uid="{00000000-0005-0000-0000-000006000000}"/>
    <cellStyle name="=C:\WINNT35\SYSTEM32\COMMAND.COM 2 2 4" xfId="46" xr:uid="{00000000-0005-0000-0000-000007000000}"/>
    <cellStyle name="=C:\WINNT35\SYSTEM32\COMMAND.COM 3 5" xfId="57" xr:uid="{00000000-0005-0000-0000-000008000000}"/>
    <cellStyle name="=C:\WINNT35\SYSTEM32\COMMAND.COM 9" xfId="45" xr:uid="{00000000-0005-0000-0000-000009000000}"/>
    <cellStyle name="Comma 2" xfId="50" xr:uid="{00000000-0005-0000-0000-00000A000000}"/>
    <cellStyle name="Comma 2 12" xfId="100" xr:uid="{717FB809-21F0-4B46-80A0-A5F000B10851}"/>
    <cellStyle name="Comma 2 7 9 2" xfId="49" xr:uid="{00000000-0005-0000-0000-00000B000000}"/>
    <cellStyle name="Comma 3" xfId="73" xr:uid="{00000000-0005-0000-0000-00000C000000}"/>
    <cellStyle name="Comma 3 5" xfId="76" xr:uid="{00000000-0005-0000-0000-00000D000000}"/>
    <cellStyle name="Comma 4" xfId="85" xr:uid="{00000000-0005-0000-0000-00000E000000}"/>
    <cellStyle name="Comma 4 2 2" xfId="25" xr:uid="{00000000-0005-0000-0000-00000F000000}"/>
    <cellStyle name="Comma 5" xfId="98" xr:uid="{3CBE63C8-2903-4965-9E2D-59C1D588618F}"/>
    <cellStyle name="Comma 5 2" xfId="52" xr:uid="{00000000-0005-0000-0000-000010000000}"/>
    <cellStyle name="Heading 1 2 2 2" xfId="54" xr:uid="{00000000-0005-0000-0000-000011000000}"/>
    <cellStyle name="Heading 2 2 2 2" xfId="55" xr:uid="{00000000-0005-0000-0000-000012000000}"/>
    <cellStyle name="HeadingTable" xfId="58" xr:uid="{00000000-0005-0000-0000-000013000000}"/>
    <cellStyle name="HeadingTable 2" xfId="70" xr:uid="{00000000-0005-0000-0000-000014000000}"/>
    <cellStyle name="Hyperlink" xfId="62" xr:uid="{00000000-0005-0000-0000-000015000000}"/>
    <cellStyle name="Normal" xfId="0" builtinId="0"/>
    <cellStyle name="Normal 10 10" xfId="42" xr:uid="{00000000-0005-0000-0000-000017000000}"/>
    <cellStyle name="Normal 10 10 2 3" xfId="61" xr:uid="{00000000-0005-0000-0000-000018000000}"/>
    <cellStyle name="Normal 10 10 3 2" xfId="60" xr:uid="{00000000-0005-0000-0000-000019000000}"/>
    <cellStyle name="Normal 10 2 4 3" xfId="4" xr:uid="{00000000-0005-0000-0000-00001A000000}"/>
    <cellStyle name="Normal 11 2 2" xfId="19" xr:uid="{00000000-0005-0000-0000-00001B000000}"/>
    <cellStyle name="Normal 11 2 3" xfId="17" xr:uid="{00000000-0005-0000-0000-00001C000000}"/>
    <cellStyle name="Normal 12" xfId="43" xr:uid="{00000000-0005-0000-0000-00001D000000}"/>
    <cellStyle name="Normal 13 3 3" xfId="40" xr:uid="{00000000-0005-0000-0000-00001E000000}"/>
    <cellStyle name="Normal 14 3 2" xfId="11" xr:uid="{00000000-0005-0000-0000-00001F000000}"/>
    <cellStyle name="Normal 15" xfId="29" xr:uid="{00000000-0005-0000-0000-000020000000}"/>
    <cellStyle name="Normal 15 2" xfId="32" xr:uid="{00000000-0005-0000-0000-000021000000}"/>
    <cellStyle name="Normal 18 2" xfId="27" xr:uid="{00000000-0005-0000-0000-000022000000}"/>
    <cellStyle name="Normal 18 3" xfId="51" xr:uid="{00000000-0005-0000-0000-000023000000}"/>
    <cellStyle name="Normal 2" xfId="1" xr:uid="{00000000-0005-0000-0000-000024000000}"/>
    <cellStyle name="Normal 2 10 2" xfId="87" xr:uid="{B1384D27-0378-426A-BFD1-C54BE9BBBBFC}"/>
    <cellStyle name="Normal 2 10 3" xfId="26" xr:uid="{00000000-0005-0000-0000-000025000000}"/>
    <cellStyle name="Normal 2 100" xfId="65" xr:uid="{00000000-0005-0000-0000-000026000000}"/>
    <cellStyle name="Normal 2 100 6" xfId="48" xr:uid="{00000000-0005-0000-0000-000027000000}"/>
    <cellStyle name="Normal 2 100 6 3" xfId="7" xr:uid="{00000000-0005-0000-0000-000028000000}"/>
    <cellStyle name="Normal 2 2" xfId="82" xr:uid="{00000000-0005-0000-0000-000029000000}"/>
    <cellStyle name="Normal 2 2 4 2" xfId="53" xr:uid="{00000000-0005-0000-0000-00002A000000}"/>
    <cellStyle name="Normal 2 3" xfId="84" xr:uid="{00000000-0005-0000-0000-00002B000000}"/>
    <cellStyle name="Normal 2 3 6" xfId="34" xr:uid="{00000000-0005-0000-0000-00002C000000}"/>
    <cellStyle name="Normal 2 4" xfId="78" xr:uid="{00000000-0005-0000-0000-00002D000000}"/>
    <cellStyle name="Normal 2 5" xfId="96" xr:uid="{82B31307-E0E3-459B-AF79-CCBAE2A33570}"/>
    <cellStyle name="Normal 2 6 2" xfId="95" xr:uid="{6292115F-03E5-4D1A-8856-96008B153F48}"/>
    <cellStyle name="Normal 2 6 6" xfId="33" xr:uid="{00000000-0005-0000-0000-00002E000000}"/>
    <cellStyle name="Normal 2 9" xfId="67" xr:uid="{00000000-0005-0000-0000-00002F000000}"/>
    <cellStyle name="Normal 2 9 2" xfId="10" xr:uid="{00000000-0005-0000-0000-000030000000}"/>
    <cellStyle name="Normal 22" xfId="44" xr:uid="{00000000-0005-0000-0000-000031000000}"/>
    <cellStyle name="Normal 23" xfId="37" xr:uid="{00000000-0005-0000-0000-000032000000}"/>
    <cellStyle name="Normal 3" xfId="2" xr:uid="{00000000-0005-0000-0000-000033000000}"/>
    <cellStyle name="Normal 3 2" xfId="75" xr:uid="{00000000-0005-0000-0000-000034000000}"/>
    <cellStyle name="Normal 3 2 2" xfId="88" xr:uid="{347F706D-CDCD-4323-B712-C37993BD9A5D}"/>
    <cellStyle name="Normal 3 3" xfId="79" xr:uid="{00000000-0005-0000-0000-000035000000}"/>
    <cellStyle name="Normal 4" xfId="72" xr:uid="{00000000-0005-0000-0000-000036000000}"/>
    <cellStyle name="Normal 4 2" xfId="80" xr:uid="{00000000-0005-0000-0000-000037000000}"/>
    <cellStyle name="Normal 47 6" xfId="15" xr:uid="{00000000-0005-0000-0000-000038000000}"/>
    <cellStyle name="Normal 5" xfId="81" xr:uid="{00000000-0005-0000-0000-000039000000}"/>
    <cellStyle name="Normal 5 2 2" xfId="20" xr:uid="{00000000-0005-0000-0000-00003A000000}"/>
    <cellStyle name="Normal 50 6" xfId="41" xr:uid="{00000000-0005-0000-0000-00003B000000}"/>
    <cellStyle name="Normal 531" xfId="86" xr:uid="{3F1F463D-EF1E-4E26-8B21-0CEEB15BE9CD}"/>
    <cellStyle name="Normal 540" xfId="16" xr:uid="{00000000-0005-0000-0000-00003C000000}"/>
    <cellStyle name="Normal 6" xfId="83" xr:uid="{00000000-0005-0000-0000-00003D000000}"/>
    <cellStyle name="Normal 8 2 2" xfId="30" xr:uid="{00000000-0005-0000-0000-00003E000000}"/>
    <cellStyle name="Normal 8 3 2" xfId="31" xr:uid="{00000000-0005-0000-0000-00003F000000}"/>
    <cellStyle name="Normal 9 2 2" xfId="21" xr:uid="{00000000-0005-0000-0000-000040000000}"/>
    <cellStyle name="Normal 9 3 2" xfId="23" xr:uid="{00000000-0005-0000-0000-000041000000}"/>
    <cellStyle name="Normal_Q1 Interim report" xfId="8" xr:uid="{00000000-0005-0000-0000-000042000000}"/>
    <cellStyle name="Normal_Q1 Interim report 2" xfId="90" xr:uid="{8046899F-28F6-4CB9-A9B7-1BBBDE6197FC}"/>
    <cellStyle name="Normal_Q1 Interim report 3" xfId="92" xr:uid="{7B624D4A-0B06-4F1B-840A-3FBF6A3C1C41}"/>
    <cellStyle name="Normal_Unibank" xfId="36" xr:uid="{00000000-0005-0000-0000-000044000000}"/>
    <cellStyle name="Normal_Unibank 2 2" xfId="38" xr:uid="{00000000-0005-0000-0000-000045000000}"/>
    <cellStyle name="optionalExposure" xfId="56" xr:uid="{00000000-0005-0000-0000-000046000000}"/>
    <cellStyle name="optionalExposure 2" xfId="69" xr:uid="{00000000-0005-0000-0000-000047000000}"/>
    <cellStyle name="Percent" xfId="68" builtinId="5"/>
    <cellStyle name="Percent 10 2" xfId="28" xr:uid="{00000000-0005-0000-0000-000049000000}"/>
    <cellStyle name="Percent 10 3" xfId="59" xr:uid="{00000000-0005-0000-0000-00004A000000}"/>
    <cellStyle name="Percent 13" xfId="47" xr:uid="{00000000-0005-0000-0000-00004B000000}"/>
    <cellStyle name="Percent 2" xfId="3" xr:uid="{00000000-0005-0000-0000-00004C000000}"/>
    <cellStyle name="Percent 2 2" xfId="89" xr:uid="{3C5729AA-2AAE-441C-8A11-BE81094CA190}"/>
    <cellStyle name="Percent 2 2 6" xfId="35" xr:uid="{00000000-0005-0000-0000-00004D000000}"/>
    <cellStyle name="Percent 2 2 7" xfId="9" xr:uid="{00000000-0005-0000-0000-00004E000000}"/>
    <cellStyle name="Percent 2 3" xfId="39" xr:uid="{00000000-0005-0000-0000-00004F000000}"/>
    <cellStyle name="Percent 2 3 2" xfId="74" xr:uid="{00000000-0005-0000-0000-000050000000}"/>
    <cellStyle name="Percent 2 4" xfId="97" xr:uid="{315EACB3-F6C7-4060-A853-DAE42F044501}"/>
    <cellStyle name="Percent 3" xfId="94" xr:uid="{0EEC73A8-6978-4C07-9F5D-9E64C440F739}"/>
    <cellStyle name="Percent 3 11" xfId="66" xr:uid="{00000000-0005-0000-0000-000051000000}"/>
    <cellStyle name="Percent 5" xfId="91" xr:uid="{29D1F0A5-9F47-4A78-BD4B-155D1717DCD8}"/>
    <cellStyle name="Percent 7 2 2" xfId="22" xr:uid="{00000000-0005-0000-0000-000052000000}"/>
    <cellStyle name="Percent 7 3 2" xfId="24" xr:uid="{00000000-0005-0000-0000-000053000000}"/>
    <cellStyle name="Percent 8 2 4 3" xfId="6" xr:uid="{00000000-0005-0000-0000-000054000000}"/>
    <cellStyle name="Percent 9 2 3" xfId="18" xr:uid="{00000000-0005-0000-0000-000055000000}"/>
    <cellStyle name="Procent" xfId="93" xr:uid="{071151F7-B41C-4DDD-9C75-6764AB811F69}"/>
    <cellStyle name="SAPDataCell" xfId="99" xr:uid="{DA31E7A5-99A6-4CDA-AF9F-304F682B8FCE}"/>
    <cellStyle name="Tusental 3" xfId="71" xr:uid="{00000000-0005-0000-0000-000056000000}"/>
  </cellStyles>
  <dxfs count="0"/>
  <tableStyles count="0" defaultTableStyle="TableStyleMedium2" defaultPivotStyle="PivotStyleLight16"/>
  <colors>
    <mruColors>
      <color rgb="FF70A8DA"/>
      <color rgb="FFFFCCCC"/>
      <color rgb="FF3399FF"/>
      <color rgb="FF000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61.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externalLink" Target="externalLinks/externalLink7.xml"/><Relationship Id="rId68" Type="http://schemas.openxmlformats.org/officeDocument/2006/relationships/externalLink" Target="externalLinks/externalLink12.xml"/><Relationship Id="rId84" Type="http://schemas.openxmlformats.org/officeDocument/2006/relationships/externalLink" Target="externalLinks/externalLink28.xml"/><Relationship Id="rId89" Type="http://schemas.openxmlformats.org/officeDocument/2006/relationships/externalLink" Target="externalLinks/externalLink33.xml"/><Relationship Id="rId112" Type="http://schemas.openxmlformats.org/officeDocument/2006/relationships/externalLink" Target="externalLinks/externalLink56.xml"/><Relationship Id="rId133" Type="http://schemas.openxmlformats.org/officeDocument/2006/relationships/externalLink" Target="externalLinks/externalLink77.xml"/><Relationship Id="rId138" Type="http://schemas.openxmlformats.org/officeDocument/2006/relationships/externalLink" Target="externalLinks/externalLink82.xml"/><Relationship Id="rId154" Type="http://schemas.openxmlformats.org/officeDocument/2006/relationships/externalLink" Target="externalLinks/externalLink98.xml"/><Relationship Id="rId159" Type="http://schemas.openxmlformats.org/officeDocument/2006/relationships/externalLink" Target="externalLinks/externalLink103.xml"/><Relationship Id="rId16" Type="http://schemas.openxmlformats.org/officeDocument/2006/relationships/worksheet" Target="worksheets/sheet16.xml"/><Relationship Id="rId107" Type="http://schemas.openxmlformats.org/officeDocument/2006/relationships/externalLink" Target="externalLinks/externalLink51.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externalLink" Target="externalLinks/externalLink2.xml"/><Relationship Id="rId74" Type="http://schemas.openxmlformats.org/officeDocument/2006/relationships/externalLink" Target="externalLinks/externalLink18.xml"/><Relationship Id="rId79" Type="http://schemas.openxmlformats.org/officeDocument/2006/relationships/externalLink" Target="externalLinks/externalLink23.xml"/><Relationship Id="rId102" Type="http://schemas.openxmlformats.org/officeDocument/2006/relationships/externalLink" Target="externalLinks/externalLink46.xml"/><Relationship Id="rId123" Type="http://schemas.openxmlformats.org/officeDocument/2006/relationships/externalLink" Target="externalLinks/externalLink67.xml"/><Relationship Id="rId128" Type="http://schemas.openxmlformats.org/officeDocument/2006/relationships/externalLink" Target="externalLinks/externalLink72.xml"/><Relationship Id="rId144" Type="http://schemas.openxmlformats.org/officeDocument/2006/relationships/externalLink" Target="externalLinks/externalLink88.xml"/><Relationship Id="rId149" Type="http://schemas.openxmlformats.org/officeDocument/2006/relationships/externalLink" Target="externalLinks/externalLink93.xml"/><Relationship Id="rId5" Type="http://schemas.openxmlformats.org/officeDocument/2006/relationships/worksheet" Target="worksheets/sheet5.xml"/><Relationship Id="rId90" Type="http://schemas.openxmlformats.org/officeDocument/2006/relationships/externalLink" Target="externalLinks/externalLink34.xml"/><Relationship Id="rId95" Type="http://schemas.openxmlformats.org/officeDocument/2006/relationships/externalLink" Target="externalLinks/externalLink39.xml"/><Relationship Id="rId160" Type="http://schemas.openxmlformats.org/officeDocument/2006/relationships/externalLink" Target="externalLinks/externalLink104.xml"/><Relationship Id="rId165" Type="http://schemas.openxmlformats.org/officeDocument/2006/relationships/sharedStrings" Target="sharedStrings.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externalLink" Target="externalLinks/externalLink8.xml"/><Relationship Id="rId69" Type="http://schemas.openxmlformats.org/officeDocument/2006/relationships/externalLink" Target="externalLinks/externalLink13.xml"/><Relationship Id="rId113" Type="http://schemas.openxmlformats.org/officeDocument/2006/relationships/externalLink" Target="externalLinks/externalLink57.xml"/><Relationship Id="rId118" Type="http://schemas.openxmlformats.org/officeDocument/2006/relationships/externalLink" Target="externalLinks/externalLink62.xml"/><Relationship Id="rId134" Type="http://schemas.openxmlformats.org/officeDocument/2006/relationships/externalLink" Target="externalLinks/externalLink78.xml"/><Relationship Id="rId139" Type="http://schemas.openxmlformats.org/officeDocument/2006/relationships/externalLink" Target="externalLinks/externalLink83.xml"/><Relationship Id="rId80" Type="http://schemas.openxmlformats.org/officeDocument/2006/relationships/externalLink" Target="externalLinks/externalLink24.xml"/><Relationship Id="rId85" Type="http://schemas.openxmlformats.org/officeDocument/2006/relationships/externalLink" Target="externalLinks/externalLink29.xml"/><Relationship Id="rId150" Type="http://schemas.openxmlformats.org/officeDocument/2006/relationships/externalLink" Target="externalLinks/externalLink94.xml"/><Relationship Id="rId155" Type="http://schemas.openxmlformats.org/officeDocument/2006/relationships/externalLink" Target="externalLinks/externalLink99.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externalLink" Target="externalLinks/externalLink3.xml"/><Relationship Id="rId103" Type="http://schemas.openxmlformats.org/officeDocument/2006/relationships/externalLink" Target="externalLinks/externalLink47.xml"/><Relationship Id="rId108" Type="http://schemas.openxmlformats.org/officeDocument/2006/relationships/externalLink" Target="externalLinks/externalLink52.xml"/><Relationship Id="rId124" Type="http://schemas.openxmlformats.org/officeDocument/2006/relationships/externalLink" Target="externalLinks/externalLink68.xml"/><Relationship Id="rId129" Type="http://schemas.openxmlformats.org/officeDocument/2006/relationships/externalLink" Target="externalLinks/externalLink73.xml"/><Relationship Id="rId54" Type="http://schemas.openxmlformats.org/officeDocument/2006/relationships/worksheet" Target="worksheets/sheet54.xml"/><Relationship Id="rId70" Type="http://schemas.openxmlformats.org/officeDocument/2006/relationships/externalLink" Target="externalLinks/externalLink14.xml"/><Relationship Id="rId75" Type="http://schemas.openxmlformats.org/officeDocument/2006/relationships/externalLink" Target="externalLinks/externalLink19.xml"/><Relationship Id="rId91" Type="http://schemas.openxmlformats.org/officeDocument/2006/relationships/externalLink" Target="externalLinks/externalLink35.xml"/><Relationship Id="rId96" Type="http://schemas.openxmlformats.org/officeDocument/2006/relationships/externalLink" Target="externalLinks/externalLink40.xml"/><Relationship Id="rId140" Type="http://schemas.openxmlformats.org/officeDocument/2006/relationships/externalLink" Target="externalLinks/externalLink84.xml"/><Relationship Id="rId145" Type="http://schemas.openxmlformats.org/officeDocument/2006/relationships/externalLink" Target="externalLinks/externalLink89.xml"/><Relationship Id="rId161" Type="http://schemas.openxmlformats.org/officeDocument/2006/relationships/externalLink" Target="externalLinks/externalLink105.xml"/><Relationship Id="rId16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1.xml"/><Relationship Id="rId106" Type="http://schemas.openxmlformats.org/officeDocument/2006/relationships/externalLink" Target="externalLinks/externalLink50.xml"/><Relationship Id="rId114" Type="http://schemas.openxmlformats.org/officeDocument/2006/relationships/externalLink" Target="externalLinks/externalLink58.xml"/><Relationship Id="rId119" Type="http://schemas.openxmlformats.org/officeDocument/2006/relationships/externalLink" Target="externalLinks/externalLink63.xml"/><Relationship Id="rId127" Type="http://schemas.openxmlformats.org/officeDocument/2006/relationships/externalLink" Target="externalLinks/externalLink7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4.xml"/><Relationship Id="rId65" Type="http://schemas.openxmlformats.org/officeDocument/2006/relationships/externalLink" Target="externalLinks/externalLink9.xml"/><Relationship Id="rId73" Type="http://schemas.openxmlformats.org/officeDocument/2006/relationships/externalLink" Target="externalLinks/externalLink17.xml"/><Relationship Id="rId78" Type="http://schemas.openxmlformats.org/officeDocument/2006/relationships/externalLink" Target="externalLinks/externalLink22.xml"/><Relationship Id="rId81" Type="http://schemas.openxmlformats.org/officeDocument/2006/relationships/externalLink" Target="externalLinks/externalLink25.xml"/><Relationship Id="rId86" Type="http://schemas.openxmlformats.org/officeDocument/2006/relationships/externalLink" Target="externalLinks/externalLink30.xml"/><Relationship Id="rId94" Type="http://schemas.openxmlformats.org/officeDocument/2006/relationships/externalLink" Target="externalLinks/externalLink38.xml"/><Relationship Id="rId99" Type="http://schemas.openxmlformats.org/officeDocument/2006/relationships/externalLink" Target="externalLinks/externalLink43.xml"/><Relationship Id="rId101" Type="http://schemas.openxmlformats.org/officeDocument/2006/relationships/externalLink" Target="externalLinks/externalLink45.xml"/><Relationship Id="rId122" Type="http://schemas.openxmlformats.org/officeDocument/2006/relationships/externalLink" Target="externalLinks/externalLink66.xml"/><Relationship Id="rId130" Type="http://schemas.openxmlformats.org/officeDocument/2006/relationships/externalLink" Target="externalLinks/externalLink74.xml"/><Relationship Id="rId135" Type="http://schemas.openxmlformats.org/officeDocument/2006/relationships/externalLink" Target="externalLinks/externalLink79.xml"/><Relationship Id="rId143" Type="http://schemas.openxmlformats.org/officeDocument/2006/relationships/externalLink" Target="externalLinks/externalLink87.xml"/><Relationship Id="rId148" Type="http://schemas.openxmlformats.org/officeDocument/2006/relationships/externalLink" Target="externalLinks/externalLink92.xml"/><Relationship Id="rId151" Type="http://schemas.openxmlformats.org/officeDocument/2006/relationships/externalLink" Target="externalLinks/externalLink95.xml"/><Relationship Id="rId156" Type="http://schemas.openxmlformats.org/officeDocument/2006/relationships/externalLink" Target="externalLinks/externalLink100.xml"/><Relationship Id="rId164" Type="http://schemas.openxmlformats.org/officeDocument/2006/relationships/styles" Target="styles.xml"/><Relationship Id="rId16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53.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20.xml"/><Relationship Id="rId97" Type="http://schemas.openxmlformats.org/officeDocument/2006/relationships/externalLink" Target="externalLinks/externalLink41.xml"/><Relationship Id="rId104" Type="http://schemas.openxmlformats.org/officeDocument/2006/relationships/externalLink" Target="externalLinks/externalLink48.xml"/><Relationship Id="rId120" Type="http://schemas.openxmlformats.org/officeDocument/2006/relationships/externalLink" Target="externalLinks/externalLink64.xml"/><Relationship Id="rId125" Type="http://schemas.openxmlformats.org/officeDocument/2006/relationships/externalLink" Target="externalLinks/externalLink69.xml"/><Relationship Id="rId141" Type="http://schemas.openxmlformats.org/officeDocument/2006/relationships/externalLink" Target="externalLinks/externalLink85.xml"/><Relationship Id="rId146" Type="http://schemas.openxmlformats.org/officeDocument/2006/relationships/externalLink" Target="externalLinks/externalLink90.xml"/><Relationship Id="rId167"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15.xml"/><Relationship Id="rId92" Type="http://schemas.openxmlformats.org/officeDocument/2006/relationships/externalLink" Target="externalLinks/externalLink36.xml"/><Relationship Id="rId162" Type="http://schemas.openxmlformats.org/officeDocument/2006/relationships/externalLink" Target="externalLinks/externalLink10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0.xml"/><Relationship Id="rId87" Type="http://schemas.openxmlformats.org/officeDocument/2006/relationships/externalLink" Target="externalLinks/externalLink31.xml"/><Relationship Id="rId110" Type="http://schemas.openxmlformats.org/officeDocument/2006/relationships/externalLink" Target="externalLinks/externalLink54.xml"/><Relationship Id="rId115" Type="http://schemas.openxmlformats.org/officeDocument/2006/relationships/externalLink" Target="externalLinks/externalLink59.xml"/><Relationship Id="rId131" Type="http://schemas.openxmlformats.org/officeDocument/2006/relationships/externalLink" Target="externalLinks/externalLink75.xml"/><Relationship Id="rId136" Type="http://schemas.openxmlformats.org/officeDocument/2006/relationships/externalLink" Target="externalLinks/externalLink80.xml"/><Relationship Id="rId157" Type="http://schemas.openxmlformats.org/officeDocument/2006/relationships/externalLink" Target="externalLinks/externalLink101.xml"/><Relationship Id="rId61" Type="http://schemas.openxmlformats.org/officeDocument/2006/relationships/externalLink" Target="externalLinks/externalLink5.xml"/><Relationship Id="rId82" Type="http://schemas.openxmlformats.org/officeDocument/2006/relationships/externalLink" Target="externalLinks/externalLink26.xml"/><Relationship Id="rId152" Type="http://schemas.openxmlformats.org/officeDocument/2006/relationships/externalLink" Target="externalLinks/externalLink96.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externalLink" Target="externalLinks/externalLink21.xml"/><Relationship Id="rId100" Type="http://schemas.openxmlformats.org/officeDocument/2006/relationships/externalLink" Target="externalLinks/externalLink44.xml"/><Relationship Id="rId105" Type="http://schemas.openxmlformats.org/officeDocument/2006/relationships/externalLink" Target="externalLinks/externalLink49.xml"/><Relationship Id="rId126" Type="http://schemas.openxmlformats.org/officeDocument/2006/relationships/externalLink" Target="externalLinks/externalLink70.xml"/><Relationship Id="rId147" Type="http://schemas.openxmlformats.org/officeDocument/2006/relationships/externalLink" Target="externalLinks/externalLink91.xml"/><Relationship Id="rId168"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6.xml"/><Relationship Id="rId93" Type="http://schemas.openxmlformats.org/officeDocument/2006/relationships/externalLink" Target="externalLinks/externalLink37.xml"/><Relationship Id="rId98" Type="http://schemas.openxmlformats.org/officeDocument/2006/relationships/externalLink" Target="externalLinks/externalLink42.xml"/><Relationship Id="rId121" Type="http://schemas.openxmlformats.org/officeDocument/2006/relationships/externalLink" Target="externalLinks/externalLink65.xml"/><Relationship Id="rId142" Type="http://schemas.openxmlformats.org/officeDocument/2006/relationships/externalLink" Target="externalLinks/externalLink86.xml"/><Relationship Id="rId163" Type="http://schemas.openxmlformats.org/officeDocument/2006/relationships/theme" Target="theme/theme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externalLink" Target="externalLinks/externalLink11.xml"/><Relationship Id="rId116" Type="http://schemas.openxmlformats.org/officeDocument/2006/relationships/externalLink" Target="externalLinks/externalLink60.xml"/><Relationship Id="rId137" Type="http://schemas.openxmlformats.org/officeDocument/2006/relationships/externalLink" Target="externalLinks/externalLink81.xml"/><Relationship Id="rId158" Type="http://schemas.openxmlformats.org/officeDocument/2006/relationships/externalLink" Target="externalLinks/externalLink102.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externalLink" Target="externalLinks/externalLink6.xml"/><Relationship Id="rId83" Type="http://schemas.openxmlformats.org/officeDocument/2006/relationships/externalLink" Target="externalLinks/externalLink27.xml"/><Relationship Id="rId88" Type="http://schemas.openxmlformats.org/officeDocument/2006/relationships/externalLink" Target="externalLinks/externalLink32.xml"/><Relationship Id="rId111" Type="http://schemas.openxmlformats.org/officeDocument/2006/relationships/externalLink" Target="externalLinks/externalLink55.xml"/><Relationship Id="rId132" Type="http://schemas.openxmlformats.org/officeDocument/2006/relationships/externalLink" Target="externalLinks/externalLink76.xml"/><Relationship Id="rId153" Type="http://schemas.openxmlformats.org/officeDocument/2006/relationships/externalLink" Target="externalLinks/externalLink97.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5.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'Lending by segment'!$B$4</c:f>
              <c:strCache>
                <c:ptCount val="1"/>
                <c:pt idx="0">
                  <c:v>Corporate</c:v>
                </c:pt>
              </c:strCache>
            </c:strRef>
          </c:tx>
          <c:spPr>
            <a:solidFill>
              <a:schemeClr val="accent1"/>
            </a:solidFill>
            <a:ln>
              <a:noFill/>
            </a:ln>
            <a:effectLst/>
          </c:spPr>
          <c:invertIfNegative val="0"/>
          <c:cat>
            <c:strRef>
              <c:f>'Lending by segment'!$A$13:$A$33</c:f>
              <c:strCache>
                <c:ptCount val="21"/>
                <c:pt idx="0">
                  <c:v>Q3/16</c:v>
                </c:pt>
                <c:pt idx="1">
                  <c:v>Q4/16</c:v>
                </c:pt>
                <c:pt idx="2">
                  <c:v>Q1/17</c:v>
                </c:pt>
                <c:pt idx="3">
                  <c:v>Q2/17</c:v>
                </c:pt>
                <c:pt idx="4">
                  <c:v>Q3/17</c:v>
                </c:pt>
                <c:pt idx="5">
                  <c:v>Q4/17</c:v>
                </c:pt>
                <c:pt idx="6">
                  <c:v>Q1/18</c:v>
                </c:pt>
                <c:pt idx="7">
                  <c:v>Q2/18</c:v>
                </c:pt>
                <c:pt idx="8">
                  <c:v>Q3/18</c:v>
                </c:pt>
                <c:pt idx="9">
                  <c:v>Q4/18</c:v>
                </c:pt>
                <c:pt idx="10">
                  <c:v>Q1/19</c:v>
                </c:pt>
                <c:pt idx="11">
                  <c:v>Q2/19</c:v>
                </c:pt>
                <c:pt idx="12">
                  <c:v>Q3/19</c:v>
                </c:pt>
                <c:pt idx="13">
                  <c:v>Q4/19</c:v>
                </c:pt>
                <c:pt idx="14">
                  <c:v>Q1/20</c:v>
                </c:pt>
                <c:pt idx="15">
                  <c:v>Q2/20</c:v>
                </c:pt>
                <c:pt idx="16">
                  <c:v>Q3/20</c:v>
                </c:pt>
                <c:pt idx="17">
                  <c:v>Q4/20</c:v>
                </c:pt>
                <c:pt idx="18">
                  <c:v>Q1/21</c:v>
                </c:pt>
                <c:pt idx="19">
                  <c:v>Q2/21</c:v>
                </c:pt>
                <c:pt idx="20">
                  <c:v>Q3/21</c:v>
                </c:pt>
              </c:strCache>
            </c:strRef>
          </c:cat>
          <c:val>
            <c:numRef>
              <c:f>'Lending by segment'!$B$13:$B$33</c:f>
              <c:numCache>
                <c:formatCode>#,##0</c:formatCode>
                <c:ptCount val="21"/>
                <c:pt idx="0">
                  <c:v>135.61674948061395</c:v>
                </c:pt>
                <c:pt idx="1">
                  <c:v>133.78792034895963</c:v>
                </c:pt>
                <c:pt idx="2">
                  <c:v>135.07618043344465</c:v>
                </c:pt>
                <c:pt idx="3">
                  <c:v>133.25030835000001</c:v>
                </c:pt>
                <c:pt idx="4">
                  <c:v>132.10629931</c:v>
                </c:pt>
                <c:pt idx="5">
                  <c:v>130.71611482</c:v>
                </c:pt>
                <c:pt idx="6">
                  <c:v>128.66556386532065</c:v>
                </c:pt>
                <c:pt idx="7">
                  <c:v>131.41827084452999</c:v>
                </c:pt>
                <c:pt idx="8">
                  <c:v>131.27306471083998</c:v>
                </c:pt>
                <c:pt idx="9">
                  <c:v>130.71686340611998</c:v>
                </c:pt>
                <c:pt idx="10">
                  <c:v>133.02087509371998</c:v>
                </c:pt>
                <c:pt idx="11">
                  <c:v>132.29207485412002</c:v>
                </c:pt>
                <c:pt idx="12">
                  <c:v>131.46601130350001</c:v>
                </c:pt>
                <c:pt idx="13">
                  <c:v>132.62464494895002</c:v>
                </c:pt>
                <c:pt idx="14">
                  <c:v>131.43112524751999</c:v>
                </c:pt>
                <c:pt idx="15">
                  <c:v>133.89288135496997</c:v>
                </c:pt>
                <c:pt idx="16">
                  <c:v>131.22805975544</c:v>
                </c:pt>
                <c:pt idx="17">
                  <c:v>136.52809866868</c:v>
                </c:pt>
                <c:pt idx="18">
                  <c:v>138.59423479704449</c:v>
                </c:pt>
                <c:pt idx="19">
                  <c:v>130.67771089737369</c:v>
                </c:pt>
                <c:pt idx="20">
                  <c:v>131.74977718113388</c:v>
                </c:pt>
              </c:numCache>
            </c:numRef>
          </c:val>
          <c:extLst>
            <c:ext xmlns:c16="http://schemas.microsoft.com/office/drawing/2014/chart" uri="{C3380CC4-5D6E-409C-BE32-E72D297353CC}">
              <c16:uniqueId val="{00000000-871E-4C65-A2D8-28729D2B2A41}"/>
            </c:ext>
          </c:extLst>
        </c:ser>
        <c:ser>
          <c:idx val="1"/>
          <c:order val="1"/>
          <c:tx>
            <c:strRef>
              <c:f>'Lending by segment'!$C$4</c:f>
              <c:strCache>
                <c:ptCount val="1"/>
                <c:pt idx="0">
                  <c:v>Mortgage</c:v>
                </c:pt>
              </c:strCache>
            </c:strRef>
          </c:tx>
          <c:spPr>
            <a:solidFill>
              <a:schemeClr val="accent2"/>
            </a:solidFill>
            <a:ln>
              <a:noFill/>
            </a:ln>
            <a:effectLst/>
          </c:spPr>
          <c:invertIfNegative val="0"/>
          <c:cat>
            <c:strRef>
              <c:f>'Lending by segment'!$A$13:$A$33</c:f>
              <c:strCache>
                <c:ptCount val="21"/>
                <c:pt idx="0">
                  <c:v>Q3/16</c:v>
                </c:pt>
                <c:pt idx="1">
                  <c:v>Q4/16</c:v>
                </c:pt>
                <c:pt idx="2">
                  <c:v>Q1/17</c:v>
                </c:pt>
                <c:pt idx="3">
                  <c:v>Q2/17</c:v>
                </c:pt>
                <c:pt idx="4">
                  <c:v>Q3/17</c:v>
                </c:pt>
                <c:pt idx="5">
                  <c:v>Q4/17</c:v>
                </c:pt>
                <c:pt idx="6">
                  <c:v>Q1/18</c:v>
                </c:pt>
                <c:pt idx="7">
                  <c:v>Q2/18</c:v>
                </c:pt>
                <c:pt idx="8">
                  <c:v>Q3/18</c:v>
                </c:pt>
                <c:pt idx="9">
                  <c:v>Q4/18</c:v>
                </c:pt>
                <c:pt idx="10">
                  <c:v>Q1/19</c:v>
                </c:pt>
                <c:pt idx="11">
                  <c:v>Q2/19</c:v>
                </c:pt>
                <c:pt idx="12">
                  <c:v>Q3/19</c:v>
                </c:pt>
                <c:pt idx="13">
                  <c:v>Q4/19</c:v>
                </c:pt>
                <c:pt idx="14">
                  <c:v>Q1/20</c:v>
                </c:pt>
                <c:pt idx="15">
                  <c:v>Q2/20</c:v>
                </c:pt>
                <c:pt idx="16">
                  <c:v>Q3/20</c:v>
                </c:pt>
                <c:pt idx="17">
                  <c:v>Q4/20</c:v>
                </c:pt>
                <c:pt idx="18">
                  <c:v>Q1/21</c:v>
                </c:pt>
                <c:pt idx="19">
                  <c:v>Q2/21</c:v>
                </c:pt>
                <c:pt idx="20">
                  <c:v>Q3/21</c:v>
                </c:pt>
              </c:strCache>
            </c:strRef>
          </c:cat>
          <c:val>
            <c:numRef>
              <c:f>'Lending by segment'!$C$13:$C$33</c:f>
              <c:numCache>
                <c:formatCode>#,##0</c:formatCode>
                <c:ptCount val="21"/>
                <c:pt idx="0">
                  <c:v>132.48569096348319</c:v>
                </c:pt>
                <c:pt idx="1">
                  <c:v>133.34060692153113</c:v>
                </c:pt>
                <c:pt idx="2">
                  <c:v>134.11164067245306</c:v>
                </c:pt>
                <c:pt idx="3">
                  <c:v>133.68191683000001</c:v>
                </c:pt>
                <c:pt idx="4">
                  <c:v>134.73789069999998</c:v>
                </c:pt>
                <c:pt idx="5">
                  <c:v>132.47711695999999</c:v>
                </c:pt>
                <c:pt idx="6">
                  <c:v>130.53787481307941</c:v>
                </c:pt>
                <c:pt idx="7">
                  <c:v>131.35802387119</c:v>
                </c:pt>
                <c:pt idx="8">
                  <c:v>132.44742941606</c:v>
                </c:pt>
                <c:pt idx="9">
                  <c:v>132.22709210359002</c:v>
                </c:pt>
                <c:pt idx="10">
                  <c:v>136.75894464826001</c:v>
                </c:pt>
                <c:pt idx="11">
                  <c:v>138.62279978706002</c:v>
                </c:pt>
                <c:pt idx="12">
                  <c:v>139.02455834269</c:v>
                </c:pt>
                <c:pt idx="13">
                  <c:v>141.78881655292</c:v>
                </c:pt>
                <c:pt idx="14">
                  <c:v>136.20837576982001</c:v>
                </c:pt>
                <c:pt idx="15">
                  <c:v>143.01398375163998</c:v>
                </c:pt>
                <c:pt idx="16">
                  <c:v>144.40581713284999</c:v>
                </c:pt>
                <c:pt idx="17">
                  <c:v>150.97513262233002</c:v>
                </c:pt>
                <c:pt idx="18">
                  <c:v>153.37057275136999</c:v>
                </c:pt>
                <c:pt idx="19">
                  <c:v>157.11055807418998</c:v>
                </c:pt>
                <c:pt idx="20">
                  <c:v>159.46737275849</c:v>
                </c:pt>
              </c:numCache>
            </c:numRef>
          </c:val>
          <c:extLst>
            <c:ext xmlns:c16="http://schemas.microsoft.com/office/drawing/2014/chart" uri="{C3380CC4-5D6E-409C-BE32-E72D297353CC}">
              <c16:uniqueId val="{00000001-871E-4C65-A2D8-28729D2B2A41}"/>
            </c:ext>
          </c:extLst>
        </c:ser>
        <c:ser>
          <c:idx val="2"/>
          <c:order val="2"/>
          <c:tx>
            <c:strRef>
              <c:f>'Lending by segment'!$D$4</c:f>
              <c:strCache>
                <c:ptCount val="1"/>
                <c:pt idx="0">
                  <c:v>Consumer</c:v>
                </c:pt>
              </c:strCache>
            </c:strRef>
          </c:tx>
          <c:spPr>
            <a:solidFill>
              <a:schemeClr val="accent3"/>
            </a:solidFill>
            <a:ln>
              <a:noFill/>
            </a:ln>
            <a:effectLst/>
          </c:spPr>
          <c:invertIfNegative val="0"/>
          <c:cat>
            <c:strRef>
              <c:f>'Lending by segment'!$A$13:$A$33</c:f>
              <c:strCache>
                <c:ptCount val="21"/>
                <c:pt idx="0">
                  <c:v>Q3/16</c:v>
                </c:pt>
                <c:pt idx="1">
                  <c:v>Q4/16</c:v>
                </c:pt>
                <c:pt idx="2">
                  <c:v>Q1/17</c:v>
                </c:pt>
                <c:pt idx="3">
                  <c:v>Q2/17</c:v>
                </c:pt>
                <c:pt idx="4">
                  <c:v>Q3/17</c:v>
                </c:pt>
                <c:pt idx="5">
                  <c:v>Q4/17</c:v>
                </c:pt>
                <c:pt idx="6">
                  <c:v>Q1/18</c:v>
                </c:pt>
                <c:pt idx="7">
                  <c:v>Q2/18</c:v>
                </c:pt>
                <c:pt idx="8">
                  <c:v>Q3/18</c:v>
                </c:pt>
                <c:pt idx="9">
                  <c:v>Q4/18</c:v>
                </c:pt>
                <c:pt idx="10">
                  <c:v>Q1/19</c:v>
                </c:pt>
                <c:pt idx="11">
                  <c:v>Q2/19</c:v>
                </c:pt>
                <c:pt idx="12">
                  <c:v>Q3/19</c:v>
                </c:pt>
                <c:pt idx="13">
                  <c:v>Q4/19</c:v>
                </c:pt>
                <c:pt idx="14">
                  <c:v>Q1/20</c:v>
                </c:pt>
                <c:pt idx="15">
                  <c:v>Q2/20</c:v>
                </c:pt>
                <c:pt idx="16">
                  <c:v>Q3/20</c:v>
                </c:pt>
                <c:pt idx="17">
                  <c:v>Q4/20</c:v>
                </c:pt>
                <c:pt idx="18">
                  <c:v>Q1/21</c:v>
                </c:pt>
                <c:pt idx="19">
                  <c:v>Q2/21</c:v>
                </c:pt>
                <c:pt idx="20">
                  <c:v>Q3/21</c:v>
                </c:pt>
              </c:strCache>
            </c:strRef>
          </c:cat>
          <c:val>
            <c:numRef>
              <c:f>'Lending by segment'!$D$13:$D$33</c:f>
              <c:numCache>
                <c:formatCode>#,##0</c:formatCode>
                <c:ptCount val="21"/>
                <c:pt idx="0">
                  <c:v>27.486039897345165</c:v>
                </c:pt>
                <c:pt idx="1">
                  <c:v>27.758609970098743</c:v>
                </c:pt>
                <c:pt idx="2">
                  <c:v>26.83039318024306</c:v>
                </c:pt>
                <c:pt idx="3">
                  <c:v>27.125147330000004</c:v>
                </c:pt>
                <c:pt idx="4">
                  <c:v>26.504089159999999</c:v>
                </c:pt>
                <c:pt idx="5">
                  <c:v>26.107472380000001</c:v>
                </c:pt>
                <c:pt idx="6">
                  <c:v>25.460851736530003</c:v>
                </c:pt>
                <c:pt idx="7">
                  <c:v>24.950549271480003</c:v>
                </c:pt>
                <c:pt idx="8">
                  <c:v>24.950549271480003</c:v>
                </c:pt>
                <c:pt idx="9">
                  <c:v>24.802066212379998</c:v>
                </c:pt>
                <c:pt idx="10">
                  <c:v>25.804378080700001</c:v>
                </c:pt>
                <c:pt idx="11">
                  <c:v>25.858794211409997</c:v>
                </c:pt>
                <c:pt idx="12">
                  <c:v>25.683108422520018</c:v>
                </c:pt>
                <c:pt idx="13">
                  <c:v>25.375314416909998</c:v>
                </c:pt>
                <c:pt idx="14">
                  <c:v>24.113216551810002</c:v>
                </c:pt>
                <c:pt idx="15">
                  <c:v>24.212250619450003</c:v>
                </c:pt>
                <c:pt idx="16">
                  <c:v>24.265599098120003</c:v>
                </c:pt>
                <c:pt idx="17">
                  <c:v>24.581001794340004</c:v>
                </c:pt>
                <c:pt idx="18">
                  <c:v>24.866256710529999</c:v>
                </c:pt>
                <c:pt idx="19">
                  <c:v>25.622116291680008</c:v>
                </c:pt>
                <c:pt idx="20">
                  <c:v>25.779099271869992</c:v>
                </c:pt>
              </c:numCache>
            </c:numRef>
          </c:val>
          <c:extLst>
            <c:ext xmlns:c16="http://schemas.microsoft.com/office/drawing/2014/chart" uri="{C3380CC4-5D6E-409C-BE32-E72D297353CC}">
              <c16:uniqueId val="{00000002-871E-4C65-A2D8-28729D2B2A41}"/>
            </c:ext>
          </c:extLst>
        </c:ser>
        <c:ser>
          <c:idx val="3"/>
          <c:order val="3"/>
          <c:tx>
            <c:strRef>
              <c:f>'Lending by segment'!$E$4</c:f>
              <c:strCache>
                <c:ptCount val="1"/>
                <c:pt idx="0">
                  <c:v>Reverse repos/securities borrowing*</c:v>
                </c:pt>
              </c:strCache>
            </c:strRef>
          </c:tx>
          <c:spPr>
            <a:solidFill>
              <a:schemeClr val="accent4"/>
            </a:solidFill>
            <a:ln>
              <a:noFill/>
            </a:ln>
            <a:effectLst/>
          </c:spPr>
          <c:invertIfNegative val="0"/>
          <c:cat>
            <c:strRef>
              <c:f>'Lending by segment'!$A$13:$A$33</c:f>
              <c:strCache>
                <c:ptCount val="21"/>
                <c:pt idx="0">
                  <c:v>Q3/16</c:v>
                </c:pt>
                <c:pt idx="1">
                  <c:v>Q4/16</c:v>
                </c:pt>
                <c:pt idx="2">
                  <c:v>Q1/17</c:v>
                </c:pt>
                <c:pt idx="3">
                  <c:v>Q2/17</c:v>
                </c:pt>
                <c:pt idx="4">
                  <c:v>Q3/17</c:v>
                </c:pt>
                <c:pt idx="5">
                  <c:v>Q4/17</c:v>
                </c:pt>
                <c:pt idx="6">
                  <c:v>Q1/18</c:v>
                </c:pt>
                <c:pt idx="7">
                  <c:v>Q2/18</c:v>
                </c:pt>
                <c:pt idx="8">
                  <c:v>Q3/18</c:v>
                </c:pt>
                <c:pt idx="9">
                  <c:v>Q4/18</c:v>
                </c:pt>
                <c:pt idx="10">
                  <c:v>Q1/19</c:v>
                </c:pt>
                <c:pt idx="11">
                  <c:v>Q2/19</c:v>
                </c:pt>
                <c:pt idx="12">
                  <c:v>Q3/19</c:v>
                </c:pt>
                <c:pt idx="13">
                  <c:v>Q4/19</c:v>
                </c:pt>
                <c:pt idx="14">
                  <c:v>Q1/20</c:v>
                </c:pt>
                <c:pt idx="15">
                  <c:v>Q2/20</c:v>
                </c:pt>
                <c:pt idx="16">
                  <c:v>Q3/20</c:v>
                </c:pt>
                <c:pt idx="17">
                  <c:v>Q4/20</c:v>
                </c:pt>
                <c:pt idx="18">
                  <c:v>Q1/21</c:v>
                </c:pt>
                <c:pt idx="19">
                  <c:v>Q2/21</c:v>
                </c:pt>
                <c:pt idx="20">
                  <c:v>Q3/21</c:v>
                </c:pt>
              </c:strCache>
            </c:strRef>
          </c:cat>
          <c:val>
            <c:numRef>
              <c:f>'Lending by segment'!$E$13:$E$33</c:f>
              <c:numCache>
                <c:formatCode>#,##0</c:formatCode>
                <c:ptCount val="21"/>
                <c:pt idx="0">
                  <c:v>26.457393</c:v>
                </c:pt>
                <c:pt idx="1">
                  <c:v>19.175809999999998</c:v>
                </c:pt>
                <c:pt idx="2">
                  <c:v>20.850673</c:v>
                </c:pt>
                <c:pt idx="3">
                  <c:v>16.772660999999999</c:v>
                </c:pt>
                <c:pt idx="4">
                  <c:v>17.125460539999999</c:v>
                </c:pt>
                <c:pt idx="5">
                  <c:v>16.291809659999998</c:v>
                </c:pt>
                <c:pt idx="6">
                  <c:v>23.404632350189999</c:v>
                </c:pt>
                <c:pt idx="7">
                  <c:v>22.461380844260002</c:v>
                </c:pt>
                <c:pt idx="8">
                  <c:v>24.833017554239994</c:v>
                </c:pt>
                <c:pt idx="9">
                  <c:v>16.71068194191</c:v>
                </c:pt>
                <c:pt idx="10">
                  <c:v>24.970094079229998</c:v>
                </c:pt>
                <c:pt idx="11">
                  <c:v>23.55544340989</c:v>
                </c:pt>
                <c:pt idx="12">
                  <c:v>28.73909558495</c:v>
                </c:pt>
                <c:pt idx="13">
                  <c:v>18.888836786039999</c:v>
                </c:pt>
                <c:pt idx="14">
                  <c:v>28.925086519689994</c:v>
                </c:pt>
                <c:pt idx="15">
                  <c:v>23.511333428689998</c:v>
                </c:pt>
                <c:pt idx="16">
                  <c:v>18.046136026560003</c:v>
                </c:pt>
                <c:pt idx="17">
                  <c:v>12.154365238189998</c:v>
                </c:pt>
                <c:pt idx="18">
                  <c:v>13.304320000000001</c:v>
                </c:pt>
                <c:pt idx="19">
                  <c:v>21.179674666059999</c:v>
                </c:pt>
                <c:pt idx="20">
                  <c:v>23.153737712430001</c:v>
                </c:pt>
              </c:numCache>
            </c:numRef>
          </c:val>
          <c:extLst>
            <c:ext xmlns:c16="http://schemas.microsoft.com/office/drawing/2014/chart" uri="{C3380CC4-5D6E-409C-BE32-E72D297353CC}">
              <c16:uniqueId val="{00000003-871E-4C65-A2D8-28729D2B2A41}"/>
            </c:ext>
          </c:extLst>
        </c:ser>
        <c:ser>
          <c:idx val="4"/>
          <c:order val="4"/>
          <c:tx>
            <c:strRef>
              <c:f>'Lending by segment'!$F$4</c:f>
              <c:strCache>
                <c:ptCount val="1"/>
                <c:pt idx="0">
                  <c:v>Public sector</c:v>
                </c:pt>
              </c:strCache>
            </c:strRef>
          </c:tx>
          <c:spPr>
            <a:solidFill>
              <a:schemeClr val="accent5"/>
            </a:solidFill>
            <a:ln>
              <a:noFill/>
            </a:ln>
            <a:effectLst/>
          </c:spPr>
          <c:invertIfNegative val="0"/>
          <c:cat>
            <c:strRef>
              <c:f>'Lending by segment'!$A$13:$A$33</c:f>
              <c:strCache>
                <c:ptCount val="21"/>
                <c:pt idx="0">
                  <c:v>Q3/16</c:v>
                </c:pt>
                <c:pt idx="1">
                  <c:v>Q4/16</c:v>
                </c:pt>
                <c:pt idx="2">
                  <c:v>Q1/17</c:v>
                </c:pt>
                <c:pt idx="3">
                  <c:v>Q2/17</c:v>
                </c:pt>
                <c:pt idx="4">
                  <c:v>Q3/17</c:v>
                </c:pt>
                <c:pt idx="5">
                  <c:v>Q4/17</c:v>
                </c:pt>
                <c:pt idx="6">
                  <c:v>Q1/18</c:v>
                </c:pt>
                <c:pt idx="7">
                  <c:v>Q2/18</c:v>
                </c:pt>
                <c:pt idx="8">
                  <c:v>Q3/18</c:v>
                </c:pt>
                <c:pt idx="9">
                  <c:v>Q4/18</c:v>
                </c:pt>
                <c:pt idx="10">
                  <c:v>Q1/19</c:v>
                </c:pt>
                <c:pt idx="11">
                  <c:v>Q2/19</c:v>
                </c:pt>
                <c:pt idx="12">
                  <c:v>Q3/19</c:v>
                </c:pt>
                <c:pt idx="13">
                  <c:v>Q4/19</c:v>
                </c:pt>
                <c:pt idx="14">
                  <c:v>Q1/20</c:v>
                </c:pt>
                <c:pt idx="15">
                  <c:v>Q2/20</c:v>
                </c:pt>
                <c:pt idx="16">
                  <c:v>Q3/20</c:v>
                </c:pt>
                <c:pt idx="17">
                  <c:v>Q4/20</c:v>
                </c:pt>
                <c:pt idx="18">
                  <c:v>Q1/21</c:v>
                </c:pt>
                <c:pt idx="19">
                  <c:v>Q2/21</c:v>
                </c:pt>
                <c:pt idx="20">
                  <c:v>Q3/21</c:v>
                </c:pt>
              </c:strCache>
            </c:strRef>
          </c:cat>
          <c:val>
            <c:numRef>
              <c:f>'Lending by segment'!$F$13:$F$33</c:f>
              <c:numCache>
                <c:formatCode>#,##0</c:formatCode>
                <c:ptCount val="21"/>
                <c:pt idx="0">
                  <c:v>3.6180076210775991</c:v>
                </c:pt>
                <c:pt idx="1">
                  <c:v>3.6259217990662438</c:v>
                </c:pt>
                <c:pt idx="2">
                  <c:v>3.1832180624085882</c:v>
                </c:pt>
                <c:pt idx="3">
                  <c:v>3.8497697500000005</c:v>
                </c:pt>
                <c:pt idx="4">
                  <c:v>3.2340501000000001</c:v>
                </c:pt>
                <c:pt idx="5">
                  <c:v>4.5654386300000001</c:v>
                </c:pt>
                <c:pt idx="6">
                  <c:v>2.8566860193800001</c:v>
                </c:pt>
                <c:pt idx="7">
                  <c:v>4.4071998853100007</c:v>
                </c:pt>
                <c:pt idx="8">
                  <c:v>2.9903571472699997</c:v>
                </c:pt>
                <c:pt idx="9">
                  <c:v>3.8477111596099998</c:v>
                </c:pt>
                <c:pt idx="10">
                  <c:v>5.0225599682499995</c:v>
                </c:pt>
                <c:pt idx="11">
                  <c:v>3.4543747490999999</c:v>
                </c:pt>
                <c:pt idx="12">
                  <c:v>3.35556679901</c:v>
                </c:pt>
                <c:pt idx="13">
                  <c:v>4.0620585063200005</c:v>
                </c:pt>
                <c:pt idx="14">
                  <c:v>3.3505103244000001</c:v>
                </c:pt>
                <c:pt idx="15">
                  <c:v>3.1012127122000002</c:v>
                </c:pt>
                <c:pt idx="16">
                  <c:v>2.2406829322699999</c:v>
                </c:pt>
                <c:pt idx="17">
                  <c:v>5.5263919996499995</c:v>
                </c:pt>
                <c:pt idx="18">
                  <c:v>3.4862792783599996</c:v>
                </c:pt>
                <c:pt idx="19">
                  <c:v>3.8194949278700001</c:v>
                </c:pt>
                <c:pt idx="20">
                  <c:v>2.45429614166</c:v>
                </c:pt>
              </c:numCache>
            </c:numRef>
          </c:val>
          <c:extLst>
            <c:ext xmlns:c16="http://schemas.microsoft.com/office/drawing/2014/chart" uri="{C3380CC4-5D6E-409C-BE32-E72D297353CC}">
              <c16:uniqueId val="{00000004-871E-4C65-A2D8-28729D2B2A41}"/>
            </c:ext>
          </c:extLst>
        </c:ser>
        <c:dLbls>
          <c:showLegendKey val="0"/>
          <c:showVal val="0"/>
          <c:showCatName val="0"/>
          <c:showSerName val="0"/>
          <c:showPercent val="0"/>
          <c:showBubbleSize val="0"/>
        </c:dLbls>
        <c:gapWidth val="150"/>
        <c:overlap val="100"/>
        <c:axId val="798093664"/>
        <c:axId val="798092680"/>
      </c:barChart>
      <c:catAx>
        <c:axId val="798093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sv-SE"/>
          </a:p>
        </c:txPr>
        <c:crossAx val="798092680"/>
        <c:crosses val="autoZero"/>
        <c:auto val="1"/>
        <c:lblAlgn val="ctr"/>
        <c:lblOffset val="100"/>
        <c:noMultiLvlLbl val="0"/>
      </c:catAx>
      <c:valAx>
        <c:axId val="798092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79809366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showDLblsOverMax val="0"/>
  </c:chart>
  <c:spPr>
    <a:no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83065240253089"/>
          <c:y val="7.0076055874314799E-2"/>
          <c:w val="0.75297805177154553"/>
          <c:h val="0.64578780502832878"/>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746-40CE-B3B3-BBBCAC54D9F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746-40CE-B3B3-BBBCAC54D9F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746-40CE-B3B3-BBBCAC54D9F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746-40CE-B3B3-BBBCAC54D9F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746-40CE-B3B3-BBBCAC54D9F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746-40CE-B3B3-BBBCAC54D9F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746-40CE-B3B3-BBBCAC54D9F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746-40CE-B3B3-BBBCAC54D9F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746-40CE-B3B3-BBBCAC54D9F3}"/>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C746-40CE-B3B3-BBBCAC54D9F3}"/>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C746-40CE-B3B3-BBBCAC54D9F3}"/>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C746-40CE-B3B3-BBBCAC54D9F3}"/>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C746-40CE-B3B3-BBBCAC54D9F3}"/>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1B-C746-40CE-B3B3-BBBCAC54D9F3}"/>
              </c:ext>
            </c:extLst>
          </c:dPt>
          <c:dLbls>
            <c:dLbl>
              <c:idx val="0"/>
              <c:layout>
                <c:manualLayout>
                  <c:x val="-8.73634256672398E-2"/>
                  <c:y val="2.130544679040731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C746-40CE-B3B3-BBBCAC54D9F3}"/>
                </c:ext>
              </c:extLst>
            </c:dLbl>
            <c:dLbl>
              <c:idx val="1"/>
              <c:layout>
                <c:manualLayout>
                  <c:x val="4.0007360797227373E-2"/>
                  <c:y val="-3.261819690384775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C746-40CE-B3B3-BBBCAC54D9F3}"/>
                </c:ext>
              </c:extLst>
            </c:dLbl>
            <c:dLbl>
              <c:idx val="2"/>
              <c:layout>
                <c:manualLayout>
                  <c:x val="2.3289230229914182E-2"/>
                  <c:y val="-2.653174196729616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5-C746-40CE-B3B3-BBBCAC54D9F3}"/>
                </c:ext>
              </c:extLst>
            </c:dLbl>
            <c:dLbl>
              <c:idx val="3"/>
              <c:layout>
                <c:manualLayout>
                  <c:x val="2.775597529324807E-2"/>
                  <c:y val="-1.808175069998989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7-C746-40CE-B3B3-BBBCAC54D9F3}"/>
                </c:ext>
              </c:extLst>
            </c:dLbl>
            <c:dLbl>
              <c:idx val="4"/>
              <c:layout>
                <c:manualLayout>
                  <c:x val="3.66249200285515E-2"/>
                  <c:y val="1.997926143824294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C746-40CE-B3B3-BBBCAC54D9F3}"/>
                </c:ext>
              </c:extLst>
            </c:dLbl>
            <c:dLbl>
              <c:idx val="5"/>
              <c:layout>
                <c:manualLayout>
                  <c:x val="3.4774521675668295E-2"/>
                  <c:y val="9.237836710891169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C746-40CE-B3B3-BBBCAC54D9F3}"/>
                </c:ext>
              </c:extLst>
            </c:dLbl>
            <c:dLbl>
              <c:idx val="6"/>
              <c:layout>
                <c:manualLayout>
                  <c:x val="2.0912694833341034E-2"/>
                  <c:y val="2.994291548829151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D-C746-40CE-B3B3-BBBCAC54D9F3}"/>
                </c:ext>
              </c:extLst>
            </c:dLbl>
            <c:dLbl>
              <c:idx val="7"/>
              <c:layout>
                <c:manualLayout>
                  <c:x val="3.3515813693734596E-2"/>
                  <c:y val="2.5671582207633433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F-C746-40CE-B3B3-BBBCAC54D9F3}"/>
                </c:ext>
              </c:extLst>
            </c:dLbl>
            <c:dLbl>
              <c:idx val="8"/>
              <c:layout>
                <c:manualLayout>
                  <c:x val="-2.2204780234598456E-2"/>
                  <c:y val="2.03731841600353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746-40CE-B3B3-BBBCAC54D9F3}"/>
                </c:ext>
              </c:extLst>
            </c:dLbl>
            <c:dLbl>
              <c:idx val="9"/>
              <c:layout>
                <c:manualLayout>
                  <c:x val="-5.0102376567138063E-2"/>
                  <c:y val="1.09911417077259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3-C746-40CE-B3B3-BBBCAC54D9F3}"/>
                </c:ext>
              </c:extLst>
            </c:dLbl>
            <c:dLbl>
              <c:idx val="10"/>
              <c:layout>
                <c:manualLayout>
                  <c:x val="-9.5869430064194239E-2"/>
                  <c:y val="-1.335002624037024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5-C746-40CE-B3B3-BBBCAC54D9F3}"/>
                </c:ext>
              </c:extLst>
            </c:dLbl>
            <c:dLbl>
              <c:idx val="11"/>
              <c:layout>
                <c:manualLayout>
                  <c:x val="-9.835056656429253E-2"/>
                  <c:y val="-9.7854802156911915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7-C746-40CE-B3B3-BBBCAC54D9F3}"/>
                </c:ext>
              </c:extLst>
            </c:dLbl>
            <c:dLbl>
              <c:idx val="12"/>
              <c:layout>
                <c:manualLayout>
                  <c:x val="-7.5547830830463153E-2"/>
                  <c:y val="-1.1817681653773433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9-C746-40CE-B3B3-BBBCAC54D9F3}"/>
                </c:ext>
              </c:extLst>
            </c:dLbl>
            <c:dLbl>
              <c:idx val="13"/>
              <c:layout>
                <c:manualLayout>
                  <c:x val="-6.9751421564892085E-2"/>
                  <c:y val="-3.3406465238169945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B-C746-40CE-B3B3-BBBCAC54D9F3}"/>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dLblPos val="out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'Shipping offshore oil services'!$A$21:$A$34</c:f>
              <c:strCache>
                <c:ptCount val="14"/>
                <c:pt idx="0">
                  <c:v>Tankers (crude, product, chemical)</c:v>
                </c:pt>
                <c:pt idx="1">
                  <c:v>Dry cargo</c:v>
                </c:pt>
                <c:pt idx="2">
                  <c:v>Gas tankers</c:v>
                </c:pt>
                <c:pt idx="3">
                  <c:v>RoRo vessels</c:v>
                </c:pt>
                <c:pt idx="4">
                  <c:v>Container ships</c:v>
                </c:pt>
                <c:pt idx="5">
                  <c:v>Car carriers</c:v>
                </c:pt>
                <c:pt idx="6">
                  <c:v>Other shipping</c:v>
                </c:pt>
                <c:pt idx="7">
                  <c:v>Drilling rigs</c:v>
                </c:pt>
                <c:pt idx="8">
                  <c:v>Supply vessels</c:v>
                </c:pt>
                <c:pt idx="9">
                  <c:v>Floating production</c:v>
                </c:pt>
                <c:pt idx="10">
                  <c:v>Oil services</c:v>
                </c:pt>
                <c:pt idx="11">
                  <c:v>Cruise</c:v>
                </c:pt>
                <c:pt idx="12">
                  <c:v>Ferries</c:v>
                </c:pt>
                <c:pt idx="13">
                  <c:v>Other</c:v>
                </c:pt>
              </c:strCache>
            </c:strRef>
          </c:cat>
          <c:val>
            <c:numRef>
              <c:f>'Shipping offshore oil services'!$B$21:$B$34</c:f>
              <c:numCache>
                <c:formatCode>0%</c:formatCode>
                <c:ptCount val="14"/>
                <c:pt idx="0">
                  <c:v>0.25381596758464087</c:v>
                </c:pt>
                <c:pt idx="1">
                  <c:v>0.11771102857692266</c:v>
                </c:pt>
                <c:pt idx="2">
                  <c:v>0.16613885793730671</c:v>
                </c:pt>
                <c:pt idx="3">
                  <c:v>3.549971480034099E-2</c:v>
                </c:pt>
                <c:pt idx="4">
                  <c:v>9.5406987742267541E-3</c:v>
                </c:pt>
                <c:pt idx="5">
                  <c:v>4.9105040025789519E-2</c:v>
                </c:pt>
                <c:pt idx="6">
                  <c:v>1.546093813905816E-2</c:v>
                </c:pt>
                <c:pt idx="7">
                  <c:v>0.10165090685147775</c:v>
                </c:pt>
                <c:pt idx="8">
                  <c:v>9.1429428463429829E-2</c:v>
                </c:pt>
                <c:pt idx="9">
                  <c:v>1.3698507305014151E-2</c:v>
                </c:pt>
                <c:pt idx="10">
                  <c:v>2.3025703071971979E-2</c:v>
                </c:pt>
                <c:pt idx="11">
                  <c:v>3.7889049642227016E-2</c:v>
                </c:pt>
                <c:pt idx="12">
                  <c:v>1.898458429017293E-2</c:v>
                </c:pt>
                <c:pt idx="13">
                  <c:v>6.6049574537420469E-2</c:v>
                </c:pt>
              </c:numCache>
            </c:numRef>
          </c:val>
          <c:extLst>
            <c:ext xmlns:c16="http://schemas.microsoft.com/office/drawing/2014/chart" uri="{C3380CC4-5D6E-409C-BE32-E72D297353CC}">
              <c16:uniqueId val="{0000001C-C746-40CE-B3B3-BBBCAC54D9F3}"/>
            </c:ext>
          </c:extLst>
        </c:ser>
        <c:dLbls>
          <c:showLegendKey val="0"/>
          <c:showVal val="0"/>
          <c:showCatName val="0"/>
          <c:showSerName val="0"/>
          <c:showPercent val="0"/>
          <c:showBubbleSize val="0"/>
          <c:showLeaderLines val="1"/>
        </c:dLbls>
        <c:firstSliceAng val="292"/>
      </c:pieChart>
      <c:spPr>
        <a:noFill/>
        <a:ln>
          <a:noFill/>
        </a:ln>
        <a:effectLst/>
      </c:spPr>
    </c:plotArea>
    <c:plotVisOnly val="1"/>
    <c:dispBlanksAs val="gap"/>
    <c:showDLblsOverMax val="0"/>
  </c:chart>
  <c:spPr>
    <a:noFill/>
    <a:ln w="9525" cap="flat" cmpd="sng" algn="ctr">
      <a:solidFill>
        <a:schemeClr val="tx1">
          <a:lumMod val="15000"/>
          <a:lumOff val="85000"/>
        </a:schemeClr>
      </a:solidFill>
      <a:round/>
    </a:ln>
    <a:effectLst/>
  </c:spPr>
  <c:txPr>
    <a:bodyPr/>
    <a:lstStyle/>
    <a:p>
      <a:pPr>
        <a:defRPr>
          <a:solidFill>
            <a:sysClr val="windowText" lastClr="000000"/>
          </a:solidFill>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GB"/>
              <a:t>Corporate Rating Distribution - Exposure</a:t>
            </a:r>
            <a:r>
              <a:rPr lang="en-GB" baseline="0"/>
              <a:t> at Default </a:t>
            </a:r>
            <a:r>
              <a:rPr lang="en-GB"/>
              <a:t>(%)</a:t>
            </a:r>
          </a:p>
        </c:rich>
      </c:tx>
      <c:layout>
        <c:manualLayout>
          <c:xMode val="edge"/>
          <c:yMode val="edge"/>
          <c:x val="0.15508259259259261"/>
          <c:y val="3.9636944444444447E-2"/>
        </c:manualLayout>
      </c:layout>
      <c:overlay val="0"/>
      <c:spPr>
        <a:noFill/>
        <a:ln w="25400">
          <a:noFill/>
        </a:ln>
      </c:spPr>
    </c:title>
    <c:autoTitleDeleted val="0"/>
    <c:plotArea>
      <c:layout>
        <c:manualLayout>
          <c:layoutTarget val="inner"/>
          <c:xMode val="edge"/>
          <c:yMode val="edge"/>
          <c:x val="7.7124281459713867E-2"/>
          <c:y val="0.18546411307593466"/>
          <c:w val="0.81176574214376807"/>
          <c:h val="0.5989989597993024"/>
        </c:manualLayout>
      </c:layout>
      <c:barChart>
        <c:barDir val="col"/>
        <c:grouping val="clustered"/>
        <c:varyColors val="0"/>
        <c:ser>
          <c:idx val="0"/>
          <c:order val="0"/>
          <c:tx>
            <c:strRef>
              <c:f>'[104]Corporate Rating distribution'!$C$15</c:f>
              <c:strCache>
                <c:ptCount val="1"/>
                <c:pt idx="0">
                  <c:v>Q3 2021</c:v>
                </c:pt>
              </c:strCache>
            </c:strRef>
          </c:tx>
          <c:spPr>
            <a:solidFill>
              <a:srgbClr val="0000A0"/>
            </a:solidFill>
            <a:ln w="25400">
              <a:noFill/>
            </a:ln>
          </c:spPr>
          <c:invertIfNegative val="0"/>
          <c:cat>
            <c:strRef>
              <c:f>'[104]Corporate Rating distribution'!$B$16:$B$33</c:f>
              <c:strCache>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Cache>
            </c:strRef>
          </c:cat>
          <c:val>
            <c:numRef>
              <c:f>'[104]Corporate Rating distribution'!$C$16:$C$33</c:f>
              <c:numCache>
                <c:formatCode>General</c:formatCode>
                <c:ptCount val="18"/>
                <c:pt idx="0">
                  <c:v>6.0720163638282587E-2</c:v>
                </c:pt>
                <c:pt idx="1">
                  <c:v>5.1980359209262722E-2</c:v>
                </c:pt>
                <c:pt idx="2">
                  <c:v>4.8745454565610948E-2</c:v>
                </c:pt>
                <c:pt idx="3">
                  <c:v>6.249720244685629E-2</c:v>
                </c:pt>
                <c:pt idx="4">
                  <c:v>0.12232323299694327</c:v>
                </c:pt>
                <c:pt idx="5">
                  <c:v>0.1409885616156524</c:v>
                </c:pt>
                <c:pt idx="6">
                  <c:v>0.13485617033685468</c:v>
                </c:pt>
                <c:pt idx="7">
                  <c:v>0.15204274076149152</c:v>
                </c:pt>
                <c:pt idx="8">
                  <c:v>9.655255018751073E-2</c:v>
                </c:pt>
                <c:pt idx="9">
                  <c:v>4.0540165887103276E-2</c:v>
                </c:pt>
                <c:pt idx="10">
                  <c:v>1.9314529530302153E-2</c:v>
                </c:pt>
                <c:pt idx="11">
                  <c:v>2.0831118388647138E-2</c:v>
                </c:pt>
                <c:pt idx="12">
                  <c:v>1.5839709738507478E-2</c:v>
                </c:pt>
                <c:pt idx="13">
                  <c:v>3.580976082148133E-3</c:v>
                </c:pt>
                <c:pt idx="14">
                  <c:v>1.4247378104987407E-3</c:v>
                </c:pt>
                <c:pt idx="15">
                  <c:v>2.5819316423620281E-3</c:v>
                </c:pt>
                <c:pt idx="16">
                  <c:v>5.9766428362498063E-4</c:v>
                </c:pt>
                <c:pt idx="17">
                  <c:v>4.7024802678904574E-3</c:v>
                </c:pt>
              </c:numCache>
            </c:numRef>
          </c:val>
          <c:extLst>
            <c:ext xmlns:c16="http://schemas.microsoft.com/office/drawing/2014/chart" uri="{C3380CC4-5D6E-409C-BE32-E72D297353CC}">
              <c16:uniqueId val="{00000000-2AC7-4758-A9C7-F2E74186B95A}"/>
            </c:ext>
          </c:extLst>
        </c:ser>
        <c:ser>
          <c:idx val="1"/>
          <c:order val="1"/>
          <c:tx>
            <c:strRef>
              <c:f>'[104]Corporate Rating distribution'!$D$15</c:f>
              <c:strCache>
                <c:ptCount val="1"/>
                <c:pt idx="0">
                  <c:v>Q2 2021</c:v>
                </c:pt>
              </c:strCache>
            </c:strRef>
          </c:tx>
          <c:spPr>
            <a:solidFill>
              <a:srgbClr val="3399FF"/>
            </a:solidFill>
            <a:ln w="25400">
              <a:noFill/>
            </a:ln>
          </c:spPr>
          <c:invertIfNegative val="0"/>
          <c:cat>
            <c:strRef>
              <c:f>'[104]Corporate Rating distribution'!$B$16:$B$33</c:f>
              <c:strCache>
                <c:ptCount val="18"/>
                <c:pt idx="0">
                  <c:v>6+</c:v>
                </c:pt>
                <c:pt idx="1">
                  <c:v>6</c:v>
                </c:pt>
                <c:pt idx="2">
                  <c:v>6-</c:v>
                </c:pt>
                <c:pt idx="3">
                  <c:v>5+</c:v>
                </c:pt>
                <c:pt idx="4">
                  <c:v>5</c:v>
                </c:pt>
                <c:pt idx="5">
                  <c:v>5-</c:v>
                </c:pt>
                <c:pt idx="6">
                  <c:v>4+</c:v>
                </c:pt>
                <c:pt idx="7">
                  <c:v>4</c:v>
                </c:pt>
                <c:pt idx="8">
                  <c:v>4-</c:v>
                </c:pt>
                <c:pt idx="9">
                  <c:v>3+</c:v>
                </c:pt>
                <c:pt idx="10">
                  <c:v>3</c:v>
                </c:pt>
                <c:pt idx="11">
                  <c:v>3-</c:v>
                </c:pt>
                <c:pt idx="12">
                  <c:v>2+</c:v>
                </c:pt>
                <c:pt idx="13">
                  <c:v>2</c:v>
                </c:pt>
                <c:pt idx="14">
                  <c:v>2-</c:v>
                </c:pt>
                <c:pt idx="15">
                  <c:v>1+</c:v>
                </c:pt>
                <c:pt idx="16">
                  <c:v>1</c:v>
                </c:pt>
                <c:pt idx="17">
                  <c:v>1-</c:v>
                </c:pt>
              </c:strCache>
            </c:strRef>
          </c:cat>
          <c:val>
            <c:numRef>
              <c:f>'[104]Corporate Rating distribution'!$D$16:$D$33</c:f>
              <c:numCache>
                <c:formatCode>General</c:formatCode>
                <c:ptCount val="18"/>
                <c:pt idx="0">
                  <c:v>6.0235764025971292E-2</c:v>
                </c:pt>
                <c:pt idx="1">
                  <c:v>5.0554505196804773E-2</c:v>
                </c:pt>
                <c:pt idx="2">
                  <c:v>4.2506565398147761E-2</c:v>
                </c:pt>
                <c:pt idx="3">
                  <c:v>6.0748096294261922E-2</c:v>
                </c:pt>
                <c:pt idx="4">
                  <c:v>0.12076944153860182</c:v>
                </c:pt>
                <c:pt idx="5">
                  <c:v>0.13357369850877684</c:v>
                </c:pt>
                <c:pt idx="6">
                  <c:v>0.14343168581151186</c:v>
                </c:pt>
                <c:pt idx="7">
                  <c:v>0.14903605820216353</c:v>
                </c:pt>
                <c:pt idx="8">
                  <c:v>0.10297977791743479</c:v>
                </c:pt>
                <c:pt idx="9">
                  <c:v>4.2454671515008383E-2</c:v>
                </c:pt>
                <c:pt idx="10">
                  <c:v>2.2088750833821676E-2</c:v>
                </c:pt>
                <c:pt idx="11">
                  <c:v>2.0636006720890703E-2</c:v>
                </c:pt>
                <c:pt idx="12">
                  <c:v>1.6732011182671268E-2</c:v>
                </c:pt>
                <c:pt idx="13">
                  <c:v>3.3878379428370878E-3</c:v>
                </c:pt>
                <c:pt idx="14">
                  <c:v>1.5757602612101391E-3</c:v>
                </c:pt>
                <c:pt idx="15">
                  <c:v>2.9479394244820629E-3</c:v>
                </c:pt>
                <c:pt idx="16">
                  <c:v>6.9650043499904402E-4</c:v>
                </c:pt>
                <c:pt idx="17">
                  <c:v>4.9336733658035571E-3</c:v>
                </c:pt>
              </c:numCache>
            </c:numRef>
          </c:val>
          <c:extLst>
            <c:ext xmlns:c16="http://schemas.microsoft.com/office/drawing/2014/chart" uri="{C3380CC4-5D6E-409C-BE32-E72D297353CC}">
              <c16:uniqueId val="{00000001-2AC7-4758-A9C7-F2E74186B95A}"/>
            </c:ext>
          </c:extLst>
        </c:ser>
        <c:dLbls>
          <c:showLegendKey val="0"/>
          <c:showVal val="0"/>
          <c:showCatName val="0"/>
          <c:showSerName val="0"/>
          <c:showPercent val="0"/>
          <c:showBubbleSize val="0"/>
        </c:dLbls>
        <c:gapWidth val="150"/>
        <c:axId val="169175296"/>
        <c:axId val="169233792"/>
      </c:barChart>
      <c:lineChart>
        <c:grouping val="standard"/>
        <c:varyColors val="0"/>
        <c:ser>
          <c:idx val="2"/>
          <c:order val="2"/>
          <c:tx>
            <c:v>PD-scale</c:v>
          </c:tx>
          <c:spPr>
            <a:ln w="19050">
              <a:solidFill>
                <a:schemeClr val="tx1"/>
              </a:solidFill>
            </a:ln>
          </c:spPr>
          <c:marker>
            <c:spPr>
              <a:solidFill>
                <a:schemeClr val="tx1"/>
              </a:solidFill>
              <a:ln w="19050">
                <a:solidFill>
                  <a:sysClr val="windowText" lastClr="000000"/>
                </a:solidFill>
              </a:ln>
            </c:spPr>
          </c:marker>
          <c:val>
            <c:numRef>
              <c:f>'[104]Corporate Rating distribution'!$J$2:$J$19</c:f>
              <c:numCache>
                <c:formatCode>General</c:formatCode>
                <c:ptCount val="18"/>
                <c:pt idx="0">
                  <c:v>3.6999999999999999E-4</c:v>
                </c:pt>
                <c:pt idx="1">
                  <c:v>4.2000000000000002E-4</c:v>
                </c:pt>
                <c:pt idx="2">
                  <c:v>5.9999999999999995E-4</c:v>
                </c:pt>
                <c:pt idx="3">
                  <c:v>9.6000000000000002E-4</c:v>
                </c:pt>
                <c:pt idx="4">
                  <c:v>1.49E-3</c:v>
                </c:pt>
                <c:pt idx="5">
                  <c:v>2.2100000000000002E-3</c:v>
                </c:pt>
                <c:pt idx="6">
                  <c:v>3.81E-3</c:v>
                </c:pt>
                <c:pt idx="7">
                  <c:v>4.96E-3</c:v>
                </c:pt>
                <c:pt idx="8">
                  <c:v>8.3999999999999995E-3</c:v>
                </c:pt>
                <c:pt idx="9">
                  <c:v>1.29E-2</c:v>
                </c:pt>
                <c:pt idx="10">
                  <c:v>2.0449999999999999E-2</c:v>
                </c:pt>
                <c:pt idx="11">
                  <c:v>3.6110000000000003E-2</c:v>
                </c:pt>
                <c:pt idx="12">
                  <c:v>0.10735</c:v>
                </c:pt>
                <c:pt idx="13">
                  <c:v>0.12325</c:v>
                </c:pt>
                <c:pt idx="14">
                  <c:v>0.14246</c:v>
                </c:pt>
                <c:pt idx="15">
                  <c:v>0.21617</c:v>
                </c:pt>
                <c:pt idx="16">
                  <c:v>0.27707999999999999</c:v>
                </c:pt>
                <c:pt idx="17">
                  <c:v>0.36231999999999998</c:v>
                </c:pt>
              </c:numCache>
            </c:numRef>
          </c:val>
          <c:smooth val="0"/>
          <c:extLst>
            <c:ext xmlns:c16="http://schemas.microsoft.com/office/drawing/2014/chart" uri="{C3380CC4-5D6E-409C-BE32-E72D297353CC}">
              <c16:uniqueId val="{00000002-2AC7-4758-A9C7-F2E74186B95A}"/>
            </c:ext>
          </c:extLst>
        </c:ser>
        <c:dLbls>
          <c:showLegendKey val="0"/>
          <c:showVal val="0"/>
          <c:showCatName val="0"/>
          <c:showSerName val="0"/>
          <c:showPercent val="0"/>
          <c:showBubbleSize val="0"/>
        </c:dLbls>
        <c:marker val="1"/>
        <c:smooth val="0"/>
        <c:axId val="169175296"/>
        <c:axId val="169233792"/>
      </c:lineChart>
      <c:catAx>
        <c:axId val="169175296"/>
        <c:scaling>
          <c:orientation val="minMax"/>
        </c:scaling>
        <c:delete val="0"/>
        <c:axPos val="b"/>
        <c:title>
          <c:tx>
            <c:rich>
              <a:bodyPr/>
              <a:lstStyle/>
              <a:p>
                <a:pPr>
                  <a:defRPr sz="925" b="1" i="0" u="none" strike="noStrike" baseline="0">
                    <a:solidFill>
                      <a:srgbClr val="000000"/>
                    </a:solidFill>
                    <a:latin typeface="Arial"/>
                    <a:ea typeface="Arial"/>
                    <a:cs typeface="Arial"/>
                  </a:defRPr>
                </a:pPr>
                <a:r>
                  <a:rPr lang="en-GB"/>
                  <a:t>Rating</a:t>
                </a:r>
              </a:p>
            </c:rich>
          </c:tx>
          <c:layout>
            <c:manualLayout>
              <c:xMode val="edge"/>
              <c:yMode val="edge"/>
              <c:x val="0.40211703703703705"/>
              <c:y val="0.85259555555555555"/>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233792"/>
        <c:crosses val="autoZero"/>
        <c:auto val="1"/>
        <c:lblAlgn val="ctr"/>
        <c:lblOffset val="100"/>
        <c:tickLblSkip val="1"/>
        <c:tickMarkSkip val="1"/>
        <c:noMultiLvlLbl val="0"/>
      </c:catAx>
      <c:valAx>
        <c:axId val="169233792"/>
        <c:scaling>
          <c:orientation val="minMax"/>
          <c:max val="0.30000000000000004"/>
        </c:scaling>
        <c:delete val="0"/>
        <c:axPos val="l"/>
        <c:majorGridlines>
          <c:spPr>
            <a:ln w="0">
              <a:solidFill>
                <a:srgbClr val="000000">
                  <a:alpha val="20000"/>
                </a:srgbClr>
              </a:solidFill>
              <a:prstDash val="sysDash"/>
            </a:ln>
          </c:spPr>
        </c:majorGridlines>
        <c:numFmt formatCode="0%" sourceLinked="0"/>
        <c:majorTickMark val="none"/>
        <c:minorTickMark val="none"/>
        <c:tickLblPos val="nextTo"/>
        <c:spPr>
          <a:ln w="3175">
            <a:solidFill>
              <a:srgbClr val="000000"/>
            </a:solidFill>
            <a:prstDash val="solid"/>
          </a:ln>
        </c:spPr>
        <c:txPr>
          <a:bodyPr rot="0" vert="horz"/>
          <a:lstStyle/>
          <a:p>
            <a:pPr>
              <a:defRPr sz="925" b="0" i="0" u="none" strike="noStrike" baseline="0">
                <a:solidFill>
                  <a:srgbClr val="000000"/>
                </a:solidFill>
                <a:latin typeface="Arial"/>
                <a:ea typeface="Arial"/>
                <a:cs typeface="Arial"/>
              </a:defRPr>
            </a:pPr>
            <a:endParaRPr lang="sv-SE"/>
          </a:p>
        </c:txPr>
        <c:crossAx val="169175296"/>
        <c:crosses val="autoZero"/>
        <c:crossBetween val="between"/>
      </c:valAx>
      <c:spPr>
        <a:solidFill>
          <a:srgbClr val="FFFFFF"/>
        </a:solidFill>
        <a:ln w="25400">
          <a:noFill/>
        </a:ln>
      </c:spPr>
    </c:plotArea>
    <c:legend>
      <c:legendPos val="b"/>
      <c:overlay val="0"/>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a:ea typeface="Arial"/>
          <a:cs typeface="Arial"/>
        </a:defRPr>
      </a:pPr>
      <a:endParaRPr lang="sv-SE"/>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pieChart>
        <c:varyColors val="1"/>
        <c:ser>
          <c:idx val="0"/>
          <c:order val="0"/>
          <c:tx>
            <c:strRef>
              <c:f>'[106]Picture 3'!$B$1</c:f>
              <c:strCache>
                <c:ptCount val="1"/>
                <c:pt idx="0">
                  <c:v>EURbn</c:v>
                </c:pt>
              </c:strCache>
            </c:strRef>
          </c:tx>
          <c:spPr>
            <a:solidFill>
              <a:srgbClr val="CCCCFF"/>
            </a:solidFill>
            <a:ln w="25400">
              <a:noFill/>
            </a:ln>
          </c:spPr>
          <c:dPt>
            <c:idx val="0"/>
            <c:bubble3D val="0"/>
            <c:spPr>
              <a:solidFill>
                <a:srgbClr val="0000A0"/>
              </a:solidFill>
              <a:ln w="25400">
                <a:noFill/>
              </a:ln>
            </c:spPr>
            <c:extLst>
              <c:ext xmlns:c16="http://schemas.microsoft.com/office/drawing/2014/chart" uri="{C3380CC4-5D6E-409C-BE32-E72D297353CC}">
                <c16:uniqueId val="{00000001-5104-4668-B4DF-E48C96EC3D5C}"/>
              </c:ext>
            </c:extLst>
          </c:dPt>
          <c:dPt>
            <c:idx val="1"/>
            <c:bubble3D val="0"/>
            <c:spPr>
              <a:solidFill>
                <a:srgbClr val="3399FF"/>
              </a:solidFill>
              <a:ln w="25400">
                <a:noFill/>
              </a:ln>
            </c:spPr>
            <c:extLst>
              <c:ext xmlns:c16="http://schemas.microsoft.com/office/drawing/2014/chart" uri="{C3380CC4-5D6E-409C-BE32-E72D297353CC}">
                <c16:uniqueId val="{00000003-5104-4668-B4DF-E48C96EC3D5C}"/>
              </c:ext>
            </c:extLst>
          </c:dPt>
          <c:dPt>
            <c:idx val="2"/>
            <c:bubble3D val="0"/>
            <c:spPr>
              <a:solidFill>
                <a:srgbClr val="99CCFF"/>
              </a:solidFill>
              <a:ln w="25400">
                <a:noFill/>
              </a:ln>
            </c:spPr>
            <c:extLst>
              <c:ext xmlns:c16="http://schemas.microsoft.com/office/drawing/2014/chart" uri="{C3380CC4-5D6E-409C-BE32-E72D297353CC}">
                <c16:uniqueId val="{00000005-5104-4668-B4DF-E48C96EC3D5C}"/>
              </c:ext>
            </c:extLst>
          </c:dPt>
          <c:dPt>
            <c:idx val="3"/>
            <c:bubble3D val="0"/>
            <c:spPr>
              <a:solidFill>
                <a:srgbClr val="8B8A8D"/>
              </a:solidFill>
              <a:ln w="25400">
                <a:noFill/>
              </a:ln>
            </c:spPr>
            <c:extLst>
              <c:ext xmlns:c16="http://schemas.microsoft.com/office/drawing/2014/chart" uri="{C3380CC4-5D6E-409C-BE32-E72D297353CC}">
                <c16:uniqueId val="{00000007-5104-4668-B4DF-E48C96EC3D5C}"/>
              </c:ext>
            </c:extLst>
          </c:dPt>
          <c:dPt>
            <c:idx val="4"/>
            <c:bubble3D val="0"/>
            <c:spPr>
              <a:solidFill>
                <a:srgbClr val="C9C7C7"/>
              </a:solidFill>
              <a:ln w="25400">
                <a:noFill/>
              </a:ln>
            </c:spPr>
            <c:extLst>
              <c:ext xmlns:c16="http://schemas.microsoft.com/office/drawing/2014/chart" uri="{C3380CC4-5D6E-409C-BE32-E72D297353CC}">
                <c16:uniqueId val="{00000009-5104-4668-B4DF-E48C96EC3D5C}"/>
              </c:ext>
            </c:extLst>
          </c:dPt>
          <c:dPt>
            <c:idx val="5"/>
            <c:bubble3D val="0"/>
            <c:spPr>
              <a:solidFill>
                <a:srgbClr val="474748"/>
              </a:solidFill>
              <a:ln w="25400">
                <a:noFill/>
              </a:ln>
            </c:spPr>
            <c:extLst>
              <c:ext xmlns:c16="http://schemas.microsoft.com/office/drawing/2014/chart" uri="{C3380CC4-5D6E-409C-BE32-E72D297353CC}">
                <c16:uniqueId val="{0000000B-5104-4668-B4DF-E48C96EC3D5C}"/>
              </c:ext>
            </c:extLst>
          </c:dPt>
          <c:dPt>
            <c:idx val="6"/>
            <c:bubble3D val="0"/>
            <c:extLst>
              <c:ext xmlns:c16="http://schemas.microsoft.com/office/drawing/2014/chart" uri="{C3380CC4-5D6E-409C-BE32-E72D297353CC}">
                <c16:uniqueId val="{0000000C-5104-4668-B4DF-E48C96EC3D5C}"/>
              </c:ext>
            </c:extLst>
          </c:dPt>
          <c:dLbls>
            <c:spPr>
              <a:noFill/>
              <a:ln>
                <a:noFill/>
              </a:ln>
              <a:effectLst/>
            </c:spPr>
            <c:txPr>
              <a:bodyPr/>
              <a:lstStyle/>
              <a:p>
                <a:pPr>
                  <a:defRPr sz="1000" b="0" baseline="0">
                    <a:solidFill>
                      <a:sysClr val="windowText" lastClr="000000"/>
                    </a:solidFill>
                  </a:defRPr>
                </a:pPr>
                <a:endParaRPr lang="sv-SE"/>
              </a:p>
            </c:txPr>
            <c:dLblPos val="outEnd"/>
            <c:showLegendKey val="0"/>
            <c:showVal val="0"/>
            <c:showCatName val="1"/>
            <c:showSerName val="0"/>
            <c:showPercent val="0"/>
            <c:showBubbleSize val="0"/>
            <c:showLeaderLines val="1"/>
            <c:extLst>
              <c:ext xmlns:c15="http://schemas.microsoft.com/office/drawing/2012/chart" uri="{CE6537A1-D6FC-4f65-9D91-7224C49458BB}"/>
            </c:extLst>
          </c:dLbls>
          <c:cat>
            <c:strRef>
              <c:f>'[106]Picture 3'!$A$2:$A$6</c:f>
              <c:strCache>
                <c:ptCount val="5"/>
                <c:pt idx="0">
                  <c:v>ECP</c:v>
                </c:pt>
                <c:pt idx="1">
                  <c:v>London CD</c:v>
                </c:pt>
                <c:pt idx="2">
                  <c:v>French CP</c:v>
                </c:pt>
                <c:pt idx="3">
                  <c:v>NY CD</c:v>
                </c:pt>
                <c:pt idx="4">
                  <c:v>US CP</c:v>
                </c:pt>
              </c:strCache>
            </c:strRef>
          </c:cat>
          <c:val>
            <c:numRef>
              <c:f>'[106]Picture 3'!$B$2:$B$6</c:f>
              <c:numCache>
                <c:formatCode>General</c:formatCode>
                <c:ptCount val="5"/>
                <c:pt idx="0">
                  <c:v>12.451214527999992</c:v>
                </c:pt>
                <c:pt idx="1">
                  <c:v>11.076473243200001</c:v>
                </c:pt>
                <c:pt idx="2">
                  <c:v>0.91199999999999992</c:v>
                </c:pt>
                <c:pt idx="3">
                  <c:v>5.4663961609999943</c:v>
                </c:pt>
                <c:pt idx="4">
                  <c:v>10.428497419599989</c:v>
                </c:pt>
              </c:numCache>
            </c:numRef>
          </c:val>
          <c:extLst>
            <c:ext xmlns:c16="http://schemas.microsoft.com/office/drawing/2014/chart" uri="{C3380CC4-5D6E-409C-BE32-E72D297353CC}">
              <c16:uniqueId val="{0000000D-5104-4668-B4DF-E48C96EC3D5C}"/>
            </c:ext>
          </c:extLst>
        </c:ser>
        <c:dLbls>
          <c:showLegendKey val="0"/>
          <c:showVal val="0"/>
          <c:showCatName val="0"/>
          <c:showSerName val="0"/>
          <c:showPercent val="0"/>
          <c:showBubbleSize val="0"/>
          <c:showLeaderLines val="1"/>
        </c:dLbls>
        <c:firstSliceAng val="90"/>
      </c:pieChart>
      <c:spPr>
        <a:noFill/>
        <a:ln w="25400">
          <a:noFill/>
        </a:ln>
      </c:spPr>
    </c:plotArea>
    <c:plotVisOnly val="1"/>
    <c:dispBlanksAs val="zero"/>
    <c:showDLblsOverMax val="0"/>
  </c:chart>
  <c:spPr>
    <a:noFill/>
    <a:ln w="9525">
      <a:noFill/>
    </a:ln>
  </c:spPr>
  <c:txPr>
    <a:bodyPr/>
    <a:lstStyle/>
    <a:p>
      <a:pPr>
        <a:defRPr sz="1100" b="0" i="0" u="none" strike="noStrike" baseline="0">
          <a:solidFill>
            <a:srgbClr val="000000"/>
          </a:solidFill>
          <a:latin typeface="+mn-lt"/>
          <a:ea typeface="Arial"/>
          <a:cs typeface="Arial"/>
        </a:defRPr>
      </a:pPr>
      <a:endParaRPr lang="sv-SE"/>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3136642867651396E-2"/>
          <c:y val="0.15799877387990083"/>
          <c:w val="0.89490015432098768"/>
          <c:h val="0.7313520572712281"/>
        </c:manualLayout>
      </c:layout>
      <c:lineChart>
        <c:grouping val="standard"/>
        <c:varyColors val="0"/>
        <c:ser>
          <c:idx val="0"/>
          <c:order val="0"/>
          <c:tx>
            <c:strRef>
              <c:f>[106]Picture1!$C$1</c:f>
              <c:strCache>
                <c:ptCount val="1"/>
                <c:pt idx="0">
                  <c:v>Weighted average original maturity (days)</c:v>
                </c:pt>
              </c:strCache>
            </c:strRef>
          </c:tx>
          <c:spPr>
            <a:ln w="25400">
              <a:solidFill>
                <a:srgbClr val="0000A0"/>
              </a:solidFill>
              <a:prstDash val="solid"/>
            </a:ln>
          </c:spPr>
          <c:marker>
            <c:symbol val="none"/>
          </c:marker>
          <c:cat>
            <c:numRef>
              <c:f>[106]Picture1!$A$2:$A$140</c:f>
              <c:numCache>
                <c:formatCode>General</c:formatCode>
                <c:ptCount val="139"/>
                <c:pt idx="0">
                  <c:v>2010</c:v>
                </c:pt>
                <c:pt idx="12">
                  <c:v>2011</c:v>
                </c:pt>
                <c:pt idx="24">
                  <c:v>2012</c:v>
                </c:pt>
                <c:pt idx="36">
                  <c:v>2013</c:v>
                </c:pt>
                <c:pt idx="48">
                  <c:v>2014</c:v>
                </c:pt>
                <c:pt idx="60">
                  <c:v>2015</c:v>
                </c:pt>
                <c:pt idx="72">
                  <c:v>2016</c:v>
                </c:pt>
                <c:pt idx="84">
                  <c:v>2017</c:v>
                </c:pt>
                <c:pt idx="96">
                  <c:v>2018</c:v>
                </c:pt>
                <c:pt idx="108">
                  <c:v>2019</c:v>
                </c:pt>
                <c:pt idx="120">
                  <c:v>2020</c:v>
                </c:pt>
                <c:pt idx="130">
                  <c:v>2021</c:v>
                </c:pt>
              </c:numCache>
            </c:numRef>
          </c:cat>
          <c:val>
            <c:numRef>
              <c:f>[106]Picture1!$C$2:$C$140</c:f>
              <c:numCache>
                <c:formatCode>General</c:formatCode>
                <c:ptCount val="139"/>
                <c:pt idx="0">
                  <c:v>106.41190686999036</c:v>
                </c:pt>
                <c:pt idx="1">
                  <c:v>99.822595112799263</c:v>
                </c:pt>
                <c:pt idx="2">
                  <c:v>98.388043823614993</c:v>
                </c:pt>
                <c:pt idx="3">
                  <c:v>100.87338243725036</c:v>
                </c:pt>
                <c:pt idx="4">
                  <c:v>101.95754375166415</c:v>
                </c:pt>
                <c:pt idx="5">
                  <c:v>104.14357390718112</c:v>
                </c:pt>
                <c:pt idx="6">
                  <c:v>111.30713003457844</c:v>
                </c:pt>
                <c:pt idx="7">
                  <c:v>113.40318139202274</c:v>
                </c:pt>
                <c:pt idx="8">
                  <c:v>110.48178871152371</c:v>
                </c:pt>
                <c:pt idx="9">
                  <c:v>106.34123596116908</c:v>
                </c:pt>
                <c:pt idx="10">
                  <c:v>104.21169548700347</c:v>
                </c:pt>
                <c:pt idx="11">
                  <c:v>108.56434753124208</c:v>
                </c:pt>
                <c:pt idx="12">
                  <c:v>111.8400901011004</c:v>
                </c:pt>
                <c:pt idx="13">
                  <c:v>109.15457230378756</c:v>
                </c:pt>
                <c:pt idx="14">
                  <c:v>107.84947655256434</c:v>
                </c:pt>
                <c:pt idx="15">
                  <c:v>105.93170157647626</c:v>
                </c:pt>
                <c:pt idx="16">
                  <c:v>111.76499089988886</c:v>
                </c:pt>
                <c:pt idx="17">
                  <c:v>111.46898638896121</c:v>
                </c:pt>
                <c:pt idx="18">
                  <c:v>107.30415092451028</c:v>
                </c:pt>
                <c:pt idx="19">
                  <c:v>111.3607450753813</c:v>
                </c:pt>
                <c:pt idx="20">
                  <c:v>116.95486383397616</c:v>
                </c:pt>
                <c:pt idx="21">
                  <c:v>116.5770137357985</c:v>
                </c:pt>
                <c:pt idx="22">
                  <c:v>114.85340664539986</c:v>
                </c:pt>
                <c:pt idx="23">
                  <c:v>113.62027750005464</c:v>
                </c:pt>
                <c:pt idx="24">
                  <c:v>118.10150629530781</c:v>
                </c:pt>
                <c:pt idx="25">
                  <c:v>127.34581630939407</c:v>
                </c:pt>
                <c:pt idx="26">
                  <c:v>130.61430958842971</c:v>
                </c:pt>
                <c:pt idx="27">
                  <c:v>139.58579072925309</c:v>
                </c:pt>
                <c:pt idx="28">
                  <c:v>133.94515900474482</c:v>
                </c:pt>
                <c:pt idx="29">
                  <c:v>125.43943325910983</c:v>
                </c:pt>
                <c:pt idx="30">
                  <c:v>134.14308756607522</c:v>
                </c:pt>
                <c:pt idx="31">
                  <c:v>137.36112581716696</c:v>
                </c:pt>
                <c:pt idx="32">
                  <c:v>144.32714880159125</c:v>
                </c:pt>
                <c:pt idx="33">
                  <c:v>145.01234397753359</c:v>
                </c:pt>
                <c:pt idx="34">
                  <c:v>152.09213165571941</c:v>
                </c:pt>
                <c:pt idx="35">
                  <c:v>154.91695190081251</c:v>
                </c:pt>
                <c:pt idx="36">
                  <c:v>157.57282835829119</c:v>
                </c:pt>
                <c:pt idx="37">
                  <c:v>155.97336402990624</c:v>
                </c:pt>
                <c:pt idx="38">
                  <c:v>155.73221063946588</c:v>
                </c:pt>
                <c:pt idx="39">
                  <c:v>155.97905211896554</c:v>
                </c:pt>
                <c:pt idx="40">
                  <c:v>151.1751145771442</c:v>
                </c:pt>
                <c:pt idx="41">
                  <c:v>147.14516422505503</c:v>
                </c:pt>
                <c:pt idx="42">
                  <c:v>140.68957967646585</c:v>
                </c:pt>
                <c:pt idx="43">
                  <c:v>139.79144966613796</c:v>
                </c:pt>
                <c:pt idx="44">
                  <c:v>137.82845843557865</c:v>
                </c:pt>
                <c:pt idx="45">
                  <c:v>142.11996853610322</c:v>
                </c:pt>
                <c:pt idx="46">
                  <c:v>143.24369301995839</c:v>
                </c:pt>
                <c:pt idx="47">
                  <c:v>145.34437372359992</c:v>
                </c:pt>
                <c:pt idx="48">
                  <c:v>140.08010587278125</c:v>
                </c:pt>
                <c:pt idx="49">
                  <c:v>139.72203398330055</c:v>
                </c:pt>
                <c:pt idx="50">
                  <c:v>135.47258110888316</c:v>
                </c:pt>
                <c:pt idx="51">
                  <c:v>143.81352119524601</c:v>
                </c:pt>
                <c:pt idx="52">
                  <c:v>147.95302204771085</c:v>
                </c:pt>
                <c:pt idx="53">
                  <c:v>150.22860775486825</c:v>
                </c:pt>
                <c:pt idx="54">
                  <c:v>149.92538387459393</c:v>
                </c:pt>
                <c:pt idx="55">
                  <c:v>152.9610010261047</c:v>
                </c:pt>
                <c:pt idx="56">
                  <c:v>165.27564162030433</c:v>
                </c:pt>
                <c:pt idx="57">
                  <c:v>168.83656979743571</c:v>
                </c:pt>
                <c:pt idx="58">
                  <c:v>171.57585230387457</c:v>
                </c:pt>
                <c:pt idx="59">
                  <c:v>175.90344748939808</c:v>
                </c:pt>
                <c:pt idx="60">
                  <c:v>178.08059001309903</c:v>
                </c:pt>
                <c:pt idx="61">
                  <c:v>179.74898996105046</c:v>
                </c:pt>
                <c:pt idx="62">
                  <c:v>176.86926430982183</c:v>
                </c:pt>
                <c:pt idx="63">
                  <c:v>175.35277300000001</c:v>
                </c:pt>
                <c:pt idx="64">
                  <c:v>169.03457599999999</c:v>
                </c:pt>
                <c:pt idx="65">
                  <c:v>170.42862500000001</c:v>
                </c:pt>
                <c:pt idx="66">
                  <c:v>168.9</c:v>
                </c:pt>
                <c:pt idx="67">
                  <c:v>172.1</c:v>
                </c:pt>
                <c:pt idx="68">
                  <c:v>171.4</c:v>
                </c:pt>
                <c:pt idx="69">
                  <c:v>166.4</c:v>
                </c:pt>
                <c:pt idx="70">
                  <c:v>155</c:v>
                </c:pt>
                <c:pt idx="71">
                  <c:v>145.6</c:v>
                </c:pt>
                <c:pt idx="72">
                  <c:v>144.72701243170818</c:v>
                </c:pt>
                <c:pt idx="73">
                  <c:v>151.56032671962299</c:v>
                </c:pt>
                <c:pt idx="74">
                  <c:v>159.89745395793176</c:v>
                </c:pt>
                <c:pt idx="75">
                  <c:v>171.487117811047</c:v>
                </c:pt>
                <c:pt idx="76">
                  <c:v>176.41351741103125</c:v>
                </c:pt>
                <c:pt idx="77">
                  <c:v>182.04339544041986</c:v>
                </c:pt>
                <c:pt idx="78">
                  <c:v>183.76374947761306</c:v>
                </c:pt>
                <c:pt idx="79">
                  <c:v>183.08942278954657</c:v>
                </c:pt>
                <c:pt idx="80">
                  <c:v>182.94184010418027</c:v>
                </c:pt>
                <c:pt idx="81">
                  <c:v>193.86156220989503</c:v>
                </c:pt>
                <c:pt idx="82">
                  <c:v>184.40146727799038</c:v>
                </c:pt>
                <c:pt idx="83">
                  <c:v>182.85563568308822</c:v>
                </c:pt>
                <c:pt idx="84">
                  <c:v>174.71462884003066</c:v>
                </c:pt>
                <c:pt idx="85">
                  <c:v>171.29832750786215</c:v>
                </c:pt>
                <c:pt idx="86">
                  <c:v>171.7985510519425</c:v>
                </c:pt>
                <c:pt idx="87">
                  <c:v>163.42383607579652</c:v>
                </c:pt>
                <c:pt idx="88">
                  <c:v>155.74842907084039</c:v>
                </c:pt>
                <c:pt idx="89">
                  <c:v>142.95821970331778</c:v>
                </c:pt>
                <c:pt idx="90">
                  <c:v>142.60111181810481</c:v>
                </c:pt>
                <c:pt idx="91">
                  <c:v>140.33276426738391</c:v>
                </c:pt>
                <c:pt idx="92">
                  <c:v>138.43152861566202</c:v>
                </c:pt>
                <c:pt idx="93">
                  <c:v>142.65958097016593</c:v>
                </c:pt>
                <c:pt idx="94">
                  <c:v>143.40008918940543</c:v>
                </c:pt>
                <c:pt idx="95">
                  <c:v>145.5514925014204</c:v>
                </c:pt>
                <c:pt idx="96">
                  <c:v>148.70967322171603</c:v>
                </c:pt>
                <c:pt idx="97">
                  <c:v>155.17517396787201</c:v>
                </c:pt>
                <c:pt idx="98">
                  <c:v>160.70164218301176</c:v>
                </c:pt>
                <c:pt idx="99">
                  <c:v>163.37237728451151</c:v>
                </c:pt>
                <c:pt idx="100">
                  <c:v>156.13060791891357</c:v>
                </c:pt>
                <c:pt idx="101">
                  <c:v>157.08703493516691</c:v>
                </c:pt>
                <c:pt idx="102">
                  <c:v>170.87238264588936</c:v>
                </c:pt>
                <c:pt idx="103">
                  <c:v>180.43898961078816</c:v>
                </c:pt>
                <c:pt idx="104">
                  <c:v>188.47023689600303</c:v>
                </c:pt>
                <c:pt idx="105">
                  <c:v>198.34710322869688</c:v>
                </c:pt>
                <c:pt idx="106">
                  <c:v>189.17821835160154</c:v>
                </c:pt>
                <c:pt idx="107">
                  <c:v>183.01089350003943</c:v>
                </c:pt>
                <c:pt idx="108">
                  <c:v>175.13486261046404</c:v>
                </c:pt>
                <c:pt idx="109">
                  <c:v>167.21184509841754</c:v>
                </c:pt>
                <c:pt idx="110">
                  <c:v>160.33338726449162</c:v>
                </c:pt>
                <c:pt idx="111">
                  <c:v>160.68742150028953</c:v>
                </c:pt>
                <c:pt idx="112">
                  <c:v>168.19159964263724</c:v>
                </c:pt>
                <c:pt idx="113">
                  <c:v>171.89089944751919</c:v>
                </c:pt>
                <c:pt idx="114">
                  <c:v>185.27929566283805</c:v>
                </c:pt>
                <c:pt idx="115">
                  <c:v>189.6589925894186</c:v>
                </c:pt>
                <c:pt idx="116">
                  <c:v>188.33146218765631</c:v>
                </c:pt>
                <c:pt idx="117">
                  <c:v>189.94971357668069</c:v>
                </c:pt>
                <c:pt idx="118">
                  <c:v>192.48320809227454</c:v>
                </c:pt>
                <c:pt idx="119">
                  <c:v>198.57022202529598</c:v>
                </c:pt>
                <c:pt idx="120">
                  <c:v>200.29785167104072</c:v>
                </c:pt>
                <c:pt idx="121">
                  <c:v>200.16983333205462</c:v>
                </c:pt>
                <c:pt idx="122">
                  <c:v>210.15974035056072</c:v>
                </c:pt>
                <c:pt idx="123">
                  <c:v>207.27487629031882</c:v>
                </c:pt>
                <c:pt idx="124">
                  <c:v>190.00055588728256</c:v>
                </c:pt>
                <c:pt idx="125">
                  <c:v>215.78594253150888</c:v>
                </c:pt>
                <c:pt idx="126">
                  <c:v>220.74218025122465</c:v>
                </c:pt>
                <c:pt idx="127">
                  <c:v>207.04783204939235</c:v>
                </c:pt>
                <c:pt idx="128">
                  <c:v>197.66028992632394</c:v>
                </c:pt>
                <c:pt idx="129">
                  <c:v>201.46572120120001</c:v>
                </c:pt>
                <c:pt idx="130">
                  <c:v>148.7248771431</c:v>
                </c:pt>
                <c:pt idx="131">
                  <c:v>151.96881517029999</c:v>
                </c:pt>
                <c:pt idx="132">
                  <c:v>162.90821260120001</c:v>
                </c:pt>
                <c:pt idx="133">
                  <c:v>164.19479495549999</c:v>
                </c:pt>
                <c:pt idx="134">
                  <c:v>159.4401207866</c:v>
                </c:pt>
                <c:pt idx="135">
                  <c:v>162.37212839630001</c:v>
                </c:pt>
                <c:pt idx="136">
                  <c:v>150.71957523820001</c:v>
                </c:pt>
                <c:pt idx="137">
                  <c:v>159.976661748</c:v>
                </c:pt>
                <c:pt idx="138">
                  <c:v>185.82834135409999</c:v>
                </c:pt>
              </c:numCache>
            </c:numRef>
          </c:val>
          <c:smooth val="1"/>
          <c:extLst>
            <c:ext xmlns:c16="http://schemas.microsoft.com/office/drawing/2014/chart" uri="{C3380CC4-5D6E-409C-BE32-E72D297353CC}">
              <c16:uniqueId val="{00000000-E418-46CB-9F99-5435F995666E}"/>
            </c:ext>
          </c:extLst>
        </c:ser>
        <c:dLbls>
          <c:showLegendKey val="0"/>
          <c:showVal val="0"/>
          <c:showCatName val="0"/>
          <c:showSerName val="0"/>
          <c:showPercent val="0"/>
          <c:showBubbleSize val="0"/>
        </c:dLbls>
        <c:smooth val="0"/>
        <c:axId val="96278400"/>
        <c:axId val="96849920"/>
      </c:lineChart>
      <c:catAx>
        <c:axId val="96278400"/>
        <c:scaling>
          <c:orientation val="minMax"/>
        </c:scaling>
        <c:delete val="0"/>
        <c:axPos val="b"/>
        <c:minorGridlines>
          <c:spPr>
            <a:ln w="0">
              <a:noFill/>
            </a:ln>
          </c:spPr>
        </c:minorGridlines>
        <c:numFmt formatCode="General" sourceLinked="1"/>
        <c:majorTickMark val="out"/>
        <c:minorTickMark val="none"/>
        <c:tickLblPos val="nextTo"/>
        <c:spPr>
          <a:ln>
            <a:solidFill>
              <a:schemeClr val="tx1"/>
            </a:solidFill>
          </a:ln>
        </c:spPr>
        <c:txPr>
          <a:bodyPr rot="0" vert="horz" anchor="ctr" anchorCtr="1"/>
          <a:lstStyle/>
          <a:p>
            <a:pPr>
              <a:defRPr/>
            </a:pPr>
            <a:endParaRPr lang="sv-SE"/>
          </a:p>
        </c:txPr>
        <c:crossAx val="96849920"/>
        <c:crosses val="autoZero"/>
        <c:auto val="1"/>
        <c:lblAlgn val="ctr"/>
        <c:lblOffset val="100"/>
        <c:tickLblSkip val="8"/>
        <c:tickMarkSkip val="12"/>
        <c:noMultiLvlLbl val="0"/>
      </c:catAx>
      <c:valAx>
        <c:axId val="96849920"/>
        <c:scaling>
          <c:orientation val="minMax"/>
          <c:min val="90"/>
        </c:scaling>
        <c:delete val="0"/>
        <c:axPos val="r"/>
        <c:majorGridlines>
          <c:spPr>
            <a:ln>
              <a:solidFill>
                <a:schemeClr val="tx1"/>
              </a:solidFill>
              <a:prstDash val="dash"/>
            </a:ln>
          </c:spPr>
        </c:majorGridlines>
        <c:title>
          <c:tx>
            <c:rich>
              <a:bodyPr rot="0" vert="horz"/>
              <a:lstStyle/>
              <a:p>
                <a:pPr>
                  <a:defRPr/>
                </a:pPr>
                <a:r>
                  <a:rPr lang="en-US"/>
                  <a:t>Days</a:t>
                </a:r>
              </a:p>
            </c:rich>
          </c:tx>
          <c:layout>
            <c:manualLayout>
              <c:xMode val="edge"/>
              <c:yMode val="edge"/>
              <c:x val="0.92266404320987649"/>
              <c:y val="2.3079531418875521E-2"/>
            </c:manualLayout>
          </c:layout>
          <c:overlay val="0"/>
        </c:title>
        <c:numFmt formatCode="#,##0" sourceLinked="0"/>
        <c:majorTickMark val="out"/>
        <c:minorTickMark val="none"/>
        <c:tickLblPos val="nextTo"/>
        <c:spPr>
          <a:ln>
            <a:solidFill>
              <a:schemeClr val="tx1"/>
            </a:solidFill>
          </a:ln>
        </c:spPr>
        <c:crossAx val="96278400"/>
        <c:crosses val="max"/>
        <c:crossBetween val="midCat"/>
        <c:majorUnit val="20"/>
        <c:minorUnit val="1"/>
      </c:valAx>
      <c:spPr>
        <a:noFill/>
        <a:ln>
          <a:noFill/>
        </a:ln>
      </c:spPr>
    </c:plotArea>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4.1233136736492433E-2"/>
          <c:y val="0.12881626724763981"/>
          <c:w val="0.88721280864197527"/>
          <c:h val="0.75727805010893245"/>
        </c:manualLayout>
      </c:layout>
      <c:areaChart>
        <c:grouping val="standard"/>
        <c:varyColors val="0"/>
        <c:ser>
          <c:idx val="0"/>
          <c:order val="0"/>
          <c:tx>
            <c:strRef>
              <c:f>[106]Picture2!$C$1</c:f>
              <c:strCache>
                <c:ptCount val="1"/>
                <c:pt idx="0">
                  <c:v>Total short issuances (EURm)</c:v>
                </c:pt>
              </c:strCache>
            </c:strRef>
          </c:tx>
          <c:spPr>
            <a:solidFill>
              <a:srgbClr val="0000A0"/>
            </a:solidFill>
            <a:ln w="25400">
              <a:noFill/>
            </a:ln>
          </c:spPr>
          <c:cat>
            <c:numRef>
              <c:f>[106]Picture2!$A$2:$A$200</c:f>
              <c:numCache>
                <c:formatCode>General</c:formatCode>
                <c:ptCount val="199"/>
                <c:pt idx="0">
                  <c:v>2005</c:v>
                </c:pt>
                <c:pt idx="12">
                  <c:v>2006</c:v>
                </c:pt>
                <c:pt idx="24">
                  <c:v>2007</c:v>
                </c:pt>
                <c:pt idx="36">
                  <c:v>2008</c:v>
                </c:pt>
                <c:pt idx="48">
                  <c:v>2009</c:v>
                </c:pt>
                <c:pt idx="60">
                  <c:v>2010</c:v>
                </c:pt>
                <c:pt idx="72">
                  <c:v>2011</c:v>
                </c:pt>
                <c:pt idx="84">
                  <c:v>2012</c:v>
                </c:pt>
                <c:pt idx="96">
                  <c:v>2013</c:v>
                </c:pt>
                <c:pt idx="108">
                  <c:v>2014</c:v>
                </c:pt>
                <c:pt idx="120">
                  <c:v>2015</c:v>
                </c:pt>
                <c:pt idx="132">
                  <c:v>2016</c:v>
                </c:pt>
                <c:pt idx="144">
                  <c:v>2017</c:v>
                </c:pt>
                <c:pt idx="156">
                  <c:v>2018</c:v>
                </c:pt>
                <c:pt idx="168">
                  <c:v>2019</c:v>
                </c:pt>
                <c:pt idx="180">
                  <c:v>2020</c:v>
                </c:pt>
                <c:pt idx="190">
                  <c:v>2021</c:v>
                </c:pt>
              </c:numCache>
            </c:numRef>
          </c:cat>
          <c:val>
            <c:numRef>
              <c:f>[106]Picture2!$C$2:$C$200</c:f>
              <c:numCache>
                <c:formatCode>General</c:formatCode>
                <c:ptCount val="199"/>
                <c:pt idx="0">
                  <c:v>26076.847813788292</c:v>
                </c:pt>
                <c:pt idx="1">
                  <c:v>26282.836726152967</c:v>
                </c:pt>
                <c:pt idx="2">
                  <c:v>29055.457301128004</c:v>
                </c:pt>
                <c:pt idx="3">
                  <c:v>31304.299876401383</c:v>
                </c:pt>
                <c:pt idx="4">
                  <c:v>27953.774082725526</c:v>
                </c:pt>
                <c:pt idx="5">
                  <c:v>28841.643487534777</c:v>
                </c:pt>
                <c:pt idx="6">
                  <c:v>26170.741289628084</c:v>
                </c:pt>
                <c:pt idx="7">
                  <c:v>26399.289374050488</c:v>
                </c:pt>
                <c:pt idx="8">
                  <c:v>28216.168667157999</c:v>
                </c:pt>
                <c:pt idx="9">
                  <c:v>33269.405452022889</c:v>
                </c:pt>
                <c:pt idx="10">
                  <c:v>35810</c:v>
                </c:pt>
                <c:pt idx="11">
                  <c:v>34320</c:v>
                </c:pt>
                <c:pt idx="12">
                  <c:v>32086</c:v>
                </c:pt>
                <c:pt idx="13">
                  <c:v>32551</c:v>
                </c:pt>
                <c:pt idx="14">
                  <c:v>34566</c:v>
                </c:pt>
                <c:pt idx="15">
                  <c:v>34095</c:v>
                </c:pt>
                <c:pt idx="16">
                  <c:v>32380</c:v>
                </c:pt>
                <c:pt idx="17">
                  <c:v>33500</c:v>
                </c:pt>
                <c:pt idx="18">
                  <c:v>31900</c:v>
                </c:pt>
                <c:pt idx="19">
                  <c:v>29500</c:v>
                </c:pt>
                <c:pt idx="20">
                  <c:v>26130</c:v>
                </c:pt>
                <c:pt idx="21">
                  <c:v>28500</c:v>
                </c:pt>
                <c:pt idx="22">
                  <c:v>26500</c:v>
                </c:pt>
                <c:pt idx="23">
                  <c:v>26800</c:v>
                </c:pt>
                <c:pt idx="24">
                  <c:v>30800</c:v>
                </c:pt>
                <c:pt idx="25">
                  <c:v>33500</c:v>
                </c:pt>
                <c:pt idx="26">
                  <c:v>31300</c:v>
                </c:pt>
                <c:pt idx="27">
                  <c:v>33500</c:v>
                </c:pt>
                <c:pt idx="28">
                  <c:v>36600</c:v>
                </c:pt>
                <c:pt idx="29">
                  <c:v>33000</c:v>
                </c:pt>
                <c:pt idx="30">
                  <c:v>31400</c:v>
                </c:pt>
                <c:pt idx="31">
                  <c:v>37300</c:v>
                </c:pt>
                <c:pt idx="32">
                  <c:v>35400</c:v>
                </c:pt>
                <c:pt idx="33">
                  <c:v>37300</c:v>
                </c:pt>
                <c:pt idx="34">
                  <c:v>39300</c:v>
                </c:pt>
                <c:pt idx="35">
                  <c:v>38000</c:v>
                </c:pt>
                <c:pt idx="36">
                  <c:v>37200</c:v>
                </c:pt>
                <c:pt idx="37">
                  <c:v>34382</c:v>
                </c:pt>
                <c:pt idx="38">
                  <c:v>39462</c:v>
                </c:pt>
                <c:pt idx="39">
                  <c:v>48100</c:v>
                </c:pt>
                <c:pt idx="40">
                  <c:v>47500</c:v>
                </c:pt>
                <c:pt idx="41">
                  <c:v>46700</c:v>
                </c:pt>
                <c:pt idx="42">
                  <c:v>44308</c:v>
                </c:pt>
                <c:pt idx="43">
                  <c:v>45520</c:v>
                </c:pt>
                <c:pt idx="44">
                  <c:v>49000</c:v>
                </c:pt>
                <c:pt idx="45">
                  <c:v>47141</c:v>
                </c:pt>
                <c:pt idx="46">
                  <c:v>47082</c:v>
                </c:pt>
                <c:pt idx="47">
                  <c:v>45335</c:v>
                </c:pt>
                <c:pt idx="48">
                  <c:v>50745</c:v>
                </c:pt>
                <c:pt idx="49">
                  <c:v>48031</c:v>
                </c:pt>
                <c:pt idx="50">
                  <c:v>46256</c:v>
                </c:pt>
                <c:pt idx="51">
                  <c:v>47976</c:v>
                </c:pt>
                <c:pt idx="52">
                  <c:v>42752.567139999999</c:v>
                </c:pt>
                <c:pt idx="53">
                  <c:v>40334</c:v>
                </c:pt>
                <c:pt idx="54">
                  <c:v>35817</c:v>
                </c:pt>
                <c:pt idx="55">
                  <c:v>34779</c:v>
                </c:pt>
                <c:pt idx="56">
                  <c:v>37834.626330191328</c:v>
                </c:pt>
                <c:pt idx="57">
                  <c:v>36593.760000000002</c:v>
                </c:pt>
                <c:pt idx="58">
                  <c:v>42931.11</c:v>
                </c:pt>
                <c:pt idx="59">
                  <c:v>52889.204293372022</c:v>
                </c:pt>
                <c:pt idx="60">
                  <c:v>47125.619648673535</c:v>
                </c:pt>
                <c:pt idx="61">
                  <c:v>47312.861193404191</c:v>
                </c:pt>
                <c:pt idx="62">
                  <c:v>41039.74</c:v>
                </c:pt>
                <c:pt idx="63">
                  <c:v>40268.519999999997</c:v>
                </c:pt>
                <c:pt idx="64">
                  <c:v>47031.67</c:v>
                </c:pt>
                <c:pt idx="65">
                  <c:v>51945.647274186427</c:v>
                </c:pt>
                <c:pt idx="66">
                  <c:v>53204</c:v>
                </c:pt>
                <c:pt idx="67">
                  <c:v>49699.691395340102</c:v>
                </c:pt>
                <c:pt idx="68">
                  <c:v>42501.448669354497</c:v>
                </c:pt>
                <c:pt idx="69">
                  <c:v>49833.86</c:v>
                </c:pt>
                <c:pt idx="70">
                  <c:v>54040.861351712869</c:v>
                </c:pt>
                <c:pt idx="71">
                  <c:v>52505.006304528019</c:v>
                </c:pt>
                <c:pt idx="72">
                  <c:v>51341.729947110667</c:v>
                </c:pt>
                <c:pt idx="73">
                  <c:v>44123.176379095814</c:v>
                </c:pt>
                <c:pt idx="74">
                  <c:v>45068.829290561756</c:v>
                </c:pt>
                <c:pt idx="75">
                  <c:v>45864.022589354739</c:v>
                </c:pt>
                <c:pt idx="76">
                  <c:v>49341.777068117655</c:v>
                </c:pt>
                <c:pt idx="77">
                  <c:v>50527.178198056834</c:v>
                </c:pt>
                <c:pt idx="78">
                  <c:v>50715.51</c:v>
                </c:pt>
                <c:pt idx="79">
                  <c:v>54902.652689901792</c:v>
                </c:pt>
                <c:pt idx="80">
                  <c:v>58873.202194568934</c:v>
                </c:pt>
                <c:pt idx="81">
                  <c:v>59397.16490550946</c:v>
                </c:pt>
                <c:pt idx="82">
                  <c:v>61968.524584472892</c:v>
                </c:pt>
                <c:pt idx="83">
                  <c:v>62436.542629154705</c:v>
                </c:pt>
                <c:pt idx="84">
                  <c:v>57454.715650466744</c:v>
                </c:pt>
                <c:pt idx="85">
                  <c:v>50841.825868092492</c:v>
                </c:pt>
                <c:pt idx="86">
                  <c:v>43951.406530476837</c:v>
                </c:pt>
                <c:pt idx="87">
                  <c:v>42825.499426055329</c:v>
                </c:pt>
                <c:pt idx="88">
                  <c:v>49978.655911588678</c:v>
                </c:pt>
                <c:pt idx="89">
                  <c:v>56932.309658705715</c:v>
                </c:pt>
                <c:pt idx="90">
                  <c:v>59779.603238637399</c:v>
                </c:pt>
                <c:pt idx="91">
                  <c:v>58208.5250286144</c:v>
                </c:pt>
                <c:pt idx="92">
                  <c:v>52891.234437451807</c:v>
                </c:pt>
                <c:pt idx="93">
                  <c:v>52882.44</c:v>
                </c:pt>
                <c:pt idx="94">
                  <c:v>50324.114062375949</c:v>
                </c:pt>
                <c:pt idx="95">
                  <c:v>54392</c:v>
                </c:pt>
                <c:pt idx="96">
                  <c:v>54545.454456870095</c:v>
                </c:pt>
                <c:pt idx="97">
                  <c:v>51834.584418462786</c:v>
                </c:pt>
                <c:pt idx="98">
                  <c:v>51812.198868840191</c:v>
                </c:pt>
                <c:pt idx="99">
                  <c:v>48094.26</c:v>
                </c:pt>
                <c:pt idx="100">
                  <c:v>48296.26</c:v>
                </c:pt>
                <c:pt idx="101">
                  <c:v>43655.647824075299</c:v>
                </c:pt>
                <c:pt idx="102">
                  <c:v>49483.225617370801</c:v>
                </c:pt>
                <c:pt idx="103">
                  <c:v>52960.467199999999</c:v>
                </c:pt>
                <c:pt idx="104">
                  <c:v>50670.841469999999</c:v>
                </c:pt>
                <c:pt idx="105">
                  <c:v>48056.813699999999</c:v>
                </c:pt>
                <c:pt idx="106">
                  <c:v>45783.71</c:v>
                </c:pt>
                <c:pt idx="107">
                  <c:v>51095.77</c:v>
                </c:pt>
                <c:pt idx="108">
                  <c:v>49276.49</c:v>
                </c:pt>
                <c:pt idx="109">
                  <c:v>46790</c:v>
                </c:pt>
                <c:pt idx="110">
                  <c:v>46461</c:v>
                </c:pt>
                <c:pt idx="111">
                  <c:v>47678.617888716231</c:v>
                </c:pt>
                <c:pt idx="112">
                  <c:v>53473.269566484909</c:v>
                </c:pt>
                <c:pt idx="113">
                  <c:v>50208</c:v>
                </c:pt>
                <c:pt idx="114">
                  <c:v>50087.2551895129</c:v>
                </c:pt>
                <c:pt idx="115">
                  <c:v>46054.117416100242</c:v>
                </c:pt>
                <c:pt idx="116">
                  <c:v>49950.144202854834</c:v>
                </c:pt>
                <c:pt idx="117">
                  <c:v>49491</c:v>
                </c:pt>
                <c:pt idx="118">
                  <c:v>49756</c:v>
                </c:pt>
                <c:pt idx="119">
                  <c:v>51815</c:v>
                </c:pt>
                <c:pt idx="120">
                  <c:v>52724</c:v>
                </c:pt>
                <c:pt idx="121">
                  <c:v>47835</c:v>
                </c:pt>
                <c:pt idx="122">
                  <c:v>46226</c:v>
                </c:pt>
                <c:pt idx="123">
                  <c:v>43642</c:v>
                </c:pt>
                <c:pt idx="124">
                  <c:v>47575</c:v>
                </c:pt>
                <c:pt idx="125">
                  <c:v>46124</c:v>
                </c:pt>
                <c:pt idx="126">
                  <c:v>45496</c:v>
                </c:pt>
                <c:pt idx="127">
                  <c:v>43348</c:v>
                </c:pt>
                <c:pt idx="128">
                  <c:v>40484</c:v>
                </c:pt>
                <c:pt idx="129">
                  <c:v>41883</c:v>
                </c:pt>
                <c:pt idx="130">
                  <c:v>45402</c:v>
                </c:pt>
                <c:pt idx="131">
                  <c:v>45596</c:v>
                </c:pt>
                <c:pt idx="132">
                  <c:v>40309</c:v>
                </c:pt>
                <c:pt idx="133">
                  <c:v>36515</c:v>
                </c:pt>
                <c:pt idx="134">
                  <c:v>31843</c:v>
                </c:pt>
                <c:pt idx="135">
                  <c:v>34688</c:v>
                </c:pt>
                <c:pt idx="136">
                  <c:v>33322</c:v>
                </c:pt>
                <c:pt idx="137">
                  <c:v>31705</c:v>
                </c:pt>
                <c:pt idx="138">
                  <c:v>30725</c:v>
                </c:pt>
                <c:pt idx="139">
                  <c:v>28725</c:v>
                </c:pt>
                <c:pt idx="140">
                  <c:v>32857</c:v>
                </c:pt>
                <c:pt idx="141">
                  <c:v>31335.415413533618</c:v>
                </c:pt>
                <c:pt idx="142">
                  <c:v>34029.144863969006</c:v>
                </c:pt>
                <c:pt idx="143">
                  <c:v>33876.516610931183</c:v>
                </c:pt>
                <c:pt idx="144">
                  <c:v>35956.833613242808</c:v>
                </c:pt>
                <c:pt idx="145">
                  <c:v>37326.608112117334</c:v>
                </c:pt>
                <c:pt idx="146">
                  <c:v>35731.730871969361</c:v>
                </c:pt>
                <c:pt idx="147">
                  <c:v>34225</c:v>
                </c:pt>
                <c:pt idx="148">
                  <c:v>34857</c:v>
                </c:pt>
                <c:pt idx="149">
                  <c:v>35971</c:v>
                </c:pt>
                <c:pt idx="150">
                  <c:v>32820</c:v>
                </c:pt>
                <c:pt idx="151">
                  <c:v>34661</c:v>
                </c:pt>
                <c:pt idx="152">
                  <c:v>34473</c:v>
                </c:pt>
                <c:pt idx="153">
                  <c:v>31652</c:v>
                </c:pt>
                <c:pt idx="154">
                  <c:v>32914</c:v>
                </c:pt>
                <c:pt idx="155">
                  <c:v>33132</c:v>
                </c:pt>
                <c:pt idx="156">
                  <c:v>30282</c:v>
                </c:pt>
                <c:pt idx="157">
                  <c:v>28655</c:v>
                </c:pt>
                <c:pt idx="158">
                  <c:v>27589</c:v>
                </c:pt>
                <c:pt idx="159">
                  <c:v>26700.295078999996</c:v>
                </c:pt>
                <c:pt idx="160">
                  <c:v>27839.247975300004</c:v>
                </c:pt>
                <c:pt idx="161">
                  <c:v>29238.616006229793</c:v>
                </c:pt>
                <c:pt idx="162">
                  <c:v>26022.393371599497</c:v>
                </c:pt>
                <c:pt idx="163">
                  <c:v>31101.80784612344</c:v>
                </c:pt>
                <c:pt idx="164">
                  <c:v>37127.505984786992</c:v>
                </c:pt>
                <c:pt idx="165">
                  <c:v>36290.983894691257</c:v>
                </c:pt>
                <c:pt idx="166">
                  <c:v>41775.18904663904</c:v>
                </c:pt>
                <c:pt idx="167">
                  <c:v>43474.636314014431</c:v>
                </c:pt>
                <c:pt idx="168">
                  <c:v>40821.258743527709</c:v>
                </c:pt>
                <c:pt idx="169">
                  <c:v>41275.353201308972</c:v>
                </c:pt>
                <c:pt idx="170">
                  <c:v>38575.395161440822</c:v>
                </c:pt>
                <c:pt idx="171">
                  <c:v>39647.054596129914</c:v>
                </c:pt>
                <c:pt idx="172">
                  <c:v>40572.219193160592</c:v>
                </c:pt>
                <c:pt idx="173">
                  <c:v>36826.96025168561</c:v>
                </c:pt>
                <c:pt idx="174">
                  <c:v>35859.338205913882</c:v>
                </c:pt>
                <c:pt idx="175">
                  <c:v>35476.564309541347</c:v>
                </c:pt>
                <c:pt idx="176">
                  <c:v>37378.773684509884</c:v>
                </c:pt>
                <c:pt idx="177">
                  <c:v>42077.310554091004</c:v>
                </c:pt>
                <c:pt idx="178">
                  <c:v>40628.004062522392</c:v>
                </c:pt>
                <c:pt idx="179">
                  <c:v>41079.735575488776</c:v>
                </c:pt>
                <c:pt idx="180">
                  <c:v>44798.209968581999</c:v>
                </c:pt>
                <c:pt idx="181">
                  <c:v>45539.608883751709</c:v>
                </c:pt>
                <c:pt idx="182">
                  <c:v>38914.556787220856</c:v>
                </c:pt>
                <c:pt idx="183">
                  <c:v>39023.985862664747</c:v>
                </c:pt>
                <c:pt idx="184">
                  <c:v>42600.074569073069</c:v>
                </c:pt>
                <c:pt idx="185">
                  <c:v>39693.659610071998</c:v>
                </c:pt>
                <c:pt idx="186">
                  <c:v>35430.462496879707</c:v>
                </c:pt>
                <c:pt idx="187">
                  <c:v>39491.090427752097</c:v>
                </c:pt>
                <c:pt idx="188">
                  <c:v>30867.966086520584</c:v>
                </c:pt>
                <c:pt idx="189">
                  <c:v>20697.62125226609</c:v>
                </c:pt>
                <c:pt idx="190">
                  <c:v>31922.725101474993</c:v>
                </c:pt>
                <c:pt idx="191">
                  <c:v>31011.598171070011</c:v>
                </c:pt>
                <c:pt idx="192">
                  <c:v>29969.673033531999</c:v>
                </c:pt>
                <c:pt idx="193">
                  <c:v>31523.274817563717</c:v>
                </c:pt>
                <c:pt idx="194">
                  <c:v>37378.430728390711</c:v>
                </c:pt>
                <c:pt idx="195">
                  <c:v>35652.548449788905</c:v>
                </c:pt>
                <c:pt idx="196">
                  <c:v>38460.790452178946</c:v>
                </c:pt>
                <c:pt idx="197">
                  <c:v>40326.86971390227</c:v>
                </c:pt>
                <c:pt idx="198">
                  <c:v>40334.581351760513</c:v>
                </c:pt>
              </c:numCache>
            </c:numRef>
          </c:val>
          <c:extLst>
            <c:ext xmlns:c16="http://schemas.microsoft.com/office/drawing/2014/chart" uri="{C3380CC4-5D6E-409C-BE32-E72D297353CC}">
              <c16:uniqueId val="{00000000-C063-49A6-9480-38B721487348}"/>
            </c:ext>
          </c:extLst>
        </c:ser>
        <c:dLbls>
          <c:showLegendKey val="0"/>
          <c:showVal val="0"/>
          <c:showCatName val="0"/>
          <c:showSerName val="0"/>
          <c:showPercent val="0"/>
          <c:showBubbleSize val="0"/>
        </c:dLbls>
        <c:axId val="98084736"/>
        <c:axId val="98451456"/>
      </c:areaChart>
      <c:catAx>
        <c:axId val="98084736"/>
        <c:scaling>
          <c:orientation val="minMax"/>
        </c:scaling>
        <c:delete val="0"/>
        <c:axPos val="b"/>
        <c:numFmt formatCode="General" sourceLinked="1"/>
        <c:majorTickMark val="out"/>
        <c:minorTickMark val="none"/>
        <c:tickLblPos val="nextTo"/>
        <c:spPr>
          <a:ln>
            <a:solidFill>
              <a:sysClr val="windowText" lastClr="000000"/>
            </a:solidFill>
          </a:ln>
        </c:spPr>
        <c:txPr>
          <a:bodyPr rot="0" vert="horz"/>
          <a:lstStyle/>
          <a:p>
            <a:pPr>
              <a:defRPr sz="1000">
                <a:latin typeface="+mn-lt"/>
              </a:defRPr>
            </a:pPr>
            <a:endParaRPr lang="sv-SE"/>
          </a:p>
        </c:txPr>
        <c:crossAx val="98451456"/>
        <c:crosses val="autoZero"/>
        <c:auto val="0"/>
        <c:lblAlgn val="ctr"/>
        <c:lblOffset val="100"/>
        <c:tickLblSkip val="9"/>
        <c:tickMarkSkip val="12"/>
        <c:noMultiLvlLbl val="1"/>
      </c:catAx>
      <c:valAx>
        <c:axId val="98451456"/>
        <c:scaling>
          <c:orientation val="minMax"/>
          <c:max val="70000"/>
          <c:min val="0"/>
        </c:scaling>
        <c:delete val="0"/>
        <c:axPos val="r"/>
        <c:majorGridlines>
          <c:spPr>
            <a:ln w="9525" cmpd="sng">
              <a:solidFill>
                <a:sysClr val="windowText" lastClr="000000"/>
              </a:solidFill>
              <a:prstDash val="dash"/>
            </a:ln>
          </c:spPr>
        </c:majorGridlines>
        <c:title>
          <c:tx>
            <c:rich>
              <a:bodyPr rot="0" vert="horz"/>
              <a:lstStyle/>
              <a:p>
                <a:pPr>
                  <a:defRPr/>
                </a:pPr>
                <a:r>
                  <a:rPr lang="en-GB" sz="1000" b="1">
                    <a:latin typeface="Arial" panose="020B0604020202020204" pitchFamily="34" charset="0"/>
                    <a:cs typeface="Arial" panose="020B0604020202020204" pitchFamily="34" charset="0"/>
                  </a:rPr>
                  <a:t>EURbn</a:t>
                </a:r>
              </a:p>
            </c:rich>
          </c:tx>
          <c:layout>
            <c:manualLayout>
              <c:xMode val="edge"/>
              <c:yMode val="edge"/>
              <c:x val="0.93742243436754169"/>
              <c:y val="5.6744667479945285E-4"/>
            </c:manualLayout>
          </c:layout>
          <c:overlay val="0"/>
        </c:title>
        <c:numFmt formatCode="#,##0" sourceLinked="0"/>
        <c:majorTickMark val="out"/>
        <c:minorTickMark val="none"/>
        <c:tickLblPos val="nextTo"/>
        <c:spPr>
          <a:ln>
            <a:solidFill>
              <a:schemeClr val="tx1"/>
            </a:solidFill>
          </a:ln>
        </c:spPr>
        <c:txPr>
          <a:bodyPr/>
          <a:lstStyle/>
          <a:p>
            <a:pPr>
              <a:defRPr sz="1000">
                <a:latin typeface="+mn-lt"/>
                <a:cs typeface="Arial" panose="020B0604020202020204" pitchFamily="34" charset="0"/>
              </a:defRPr>
            </a:pPr>
            <a:endParaRPr lang="sv-SE"/>
          </a:p>
        </c:txPr>
        <c:crossAx val="98084736"/>
        <c:crosses val="max"/>
        <c:crossBetween val="midCat"/>
        <c:majorUnit val="10000"/>
        <c:dispUnits>
          <c:builtInUnit val="thousands"/>
        </c:dispUnits>
      </c:valAx>
      <c:spPr>
        <a:noFill/>
        <a:ln w="3175">
          <a:no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Calibri"/>
          <a:ea typeface="Calibri"/>
          <a:cs typeface="Calibri"/>
        </a:defRPr>
      </a:pPr>
      <a:endParaRPr lang="sv-SE"/>
    </a:p>
  </c:txPr>
  <c:printSettings>
    <c:headerFooter alignWithMargins="0"/>
    <c:pageMargins b="1" l="0.75" r="0.75" t="1" header="0.5" footer="0.5"/>
    <c:pageSetup/>
  </c:printSettings>
  <c:userShapes r:id="rId2"/>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5.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5" Type="http://schemas.openxmlformats.org/officeDocument/2006/relationships/image" Target="../media/image17.emf"/><Relationship Id="rId4" Type="http://schemas.openxmlformats.org/officeDocument/2006/relationships/image" Target="../media/image16.emf"/><Relationship Id="rId9" Type="http://schemas.openxmlformats.org/officeDocument/2006/relationships/image" Target="../media/image2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1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xdr:col>
      <xdr:colOff>625475</xdr:colOff>
      <xdr:row>14</xdr:row>
      <xdr:rowOff>25400</xdr:rowOff>
    </xdr:from>
    <xdr:to>
      <xdr:col>10</xdr:col>
      <xdr:colOff>66675</xdr:colOff>
      <xdr:row>41</xdr:row>
      <xdr:rowOff>101600</xdr:rowOff>
    </xdr:to>
    <xdr:pic>
      <xdr:nvPicPr>
        <xdr:cNvPr id="3" name="Bildobjekt 21">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73175" y="4102100"/>
          <a:ext cx="5613400" cy="4876800"/>
        </a:xfrm>
        <a:prstGeom prst="rect">
          <a:avLst/>
        </a:prstGeom>
      </xdr:spPr>
    </xdr:pic>
    <xdr:clientData/>
  </xdr:twoCellAnchor>
  <xdr:twoCellAnchor>
    <xdr:from>
      <xdr:col>2</xdr:col>
      <xdr:colOff>292100</xdr:colOff>
      <xdr:row>46</xdr:row>
      <xdr:rowOff>0</xdr:rowOff>
    </xdr:from>
    <xdr:to>
      <xdr:col>9</xdr:col>
      <xdr:colOff>207645</xdr:colOff>
      <xdr:row>50</xdr:row>
      <xdr:rowOff>0</xdr:rowOff>
    </xdr:to>
    <xdr:sp macro="" textlink="">
      <xdr:nvSpPr>
        <xdr:cNvPr id="6" name="Textruta 5">
          <a:extLst>
            <a:ext uri="{FF2B5EF4-FFF2-40B4-BE49-F238E27FC236}">
              <a16:creationId xmlns:a16="http://schemas.microsoft.com/office/drawing/2014/main" id="{00000000-0008-0000-0000-000006000000}"/>
            </a:ext>
          </a:extLst>
        </xdr:cNvPr>
        <xdr:cNvSpPr txBox="1"/>
      </xdr:nvSpPr>
      <xdr:spPr>
        <a:xfrm>
          <a:off x="1587500" y="9766300"/>
          <a:ext cx="4970145" cy="711200"/>
        </a:xfrm>
        <a:prstGeom prst="rect">
          <a:avLst/>
        </a:prstGeom>
        <a:noFill/>
        <a:ln>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numCol="1" spcCol="0" rtlCol="0" fromWordArt="0" anchor="b" anchorCtr="0" forceAA="0" compatLnSpc="1">
          <a:prstTxWarp prst="textNoShape">
            <a:avLst/>
          </a:prstTxWarp>
        </a:bodyPr>
        <a:lstStyle/>
        <a:p>
          <a:pPr algn="ctr">
            <a:spcAft>
              <a:spcPts val="0"/>
            </a:spcAft>
          </a:pPr>
          <a:r>
            <a:rPr lang="sv-SE" sz="2400" b="1" spc="-40">
              <a:solidFill>
                <a:srgbClr val="0000A0"/>
              </a:solidFill>
              <a:effectLst/>
              <a:latin typeface="Arial" panose="020B0604020202020204" pitchFamily="34" charset="0"/>
              <a:ea typeface="Calibri" panose="020F0502020204030204" pitchFamily="34" charset="0"/>
            </a:rPr>
            <a:t> Third</a:t>
          </a:r>
          <a:r>
            <a:rPr lang="sv-SE" sz="2400" b="1" spc="-40" baseline="0">
              <a:solidFill>
                <a:srgbClr val="0000A0"/>
              </a:solidFill>
              <a:effectLst/>
              <a:latin typeface="Arial" panose="020B0604020202020204" pitchFamily="34" charset="0"/>
              <a:ea typeface="Calibri" panose="020F0502020204030204" pitchFamily="34" charset="0"/>
            </a:rPr>
            <a:t> Quarter Factbook 2021</a:t>
          </a:r>
          <a:endParaRPr lang="sv-SE" sz="1800" spc="-40">
            <a:solidFill>
              <a:srgbClr val="1F497D"/>
            </a:solidFill>
            <a:effectLst/>
            <a:latin typeface="Arial" panose="020B0604020202020204" pitchFamily="34" charset="0"/>
            <a:ea typeface="Calibri" panose="020F0502020204030204" pitchFamily="34" charset="0"/>
          </a:endParaRPr>
        </a:p>
        <a:p>
          <a:pPr algn="ctr">
            <a:spcAft>
              <a:spcPts val="0"/>
            </a:spcAft>
          </a:pPr>
          <a:r>
            <a:rPr lang="en-US" sz="2400" b="1" spc="-40">
              <a:solidFill>
                <a:srgbClr val="0000A0"/>
              </a:solidFill>
              <a:effectLst/>
              <a:latin typeface="Arial" panose="020B0604020202020204" pitchFamily="34" charset="0"/>
              <a:ea typeface="Calibri" panose="020F0502020204030204" pitchFamily="34" charset="0"/>
            </a:rPr>
            <a:t> </a:t>
          </a:r>
          <a:endParaRPr lang="sv-SE" sz="1800" spc="-40">
            <a:solidFill>
              <a:srgbClr val="1F497D"/>
            </a:solidFill>
            <a:effectLst/>
            <a:latin typeface="Arial" panose="020B0604020202020204" pitchFamily="34" charset="0"/>
            <a:ea typeface="Calibri" panose="020F0502020204030204" pitchFamily="34" charset="0"/>
          </a:endParaRPr>
        </a:p>
      </xdr:txBody>
    </xdr:sp>
    <xdr:clientData/>
  </xdr:twoCellAnchor>
  <xdr:oneCellAnchor>
    <xdr:from>
      <xdr:col>4</xdr:col>
      <xdr:colOff>342900</xdr:colOff>
      <xdr:row>4</xdr:row>
      <xdr:rowOff>0</xdr:rowOff>
    </xdr:from>
    <xdr:ext cx="2238375" cy="784041"/>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2933700" y="71120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95249</xdr:colOff>
      <xdr:row>0</xdr:row>
      <xdr:rowOff>111124</xdr:rowOff>
    </xdr:from>
    <xdr:ext cx="7339489" cy="10150476"/>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5249" y="111124"/>
          <a:ext cx="7339489" cy="101504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7886700" cy="12077700"/>
    <xdr:pic>
      <xdr:nvPicPr>
        <xdr:cNvPr id="2" name="Picture 1" descr="C:\Users\n301800\AppData\Local\Microsoft\Windows\Temporary Internet Files\Content.Outlook\U2ERD0KF\Div-Personal-Banking.jpg">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886700" cy="1207770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47624</xdr:colOff>
      <xdr:row>1</xdr:row>
      <xdr:rowOff>59530</xdr:rowOff>
    </xdr:from>
    <xdr:to>
      <xdr:col>13</xdr:col>
      <xdr:colOff>399392</xdr:colOff>
      <xdr:row>91</xdr:row>
      <xdr:rowOff>38099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47624" y="192880"/>
          <a:ext cx="8524218" cy="119800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154778</xdr:colOff>
      <xdr:row>1</xdr:row>
      <xdr:rowOff>23813</xdr:rowOff>
    </xdr:from>
    <xdr:to>
      <xdr:col>13</xdr:col>
      <xdr:colOff>467522</xdr:colOff>
      <xdr:row>63</xdr:row>
      <xdr:rowOff>47625</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154778" y="204788"/>
          <a:ext cx="8104194" cy="1151096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95250</xdr:colOff>
      <xdr:row>0</xdr:row>
      <xdr:rowOff>115944</xdr:rowOff>
    </xdr:from>
    <xdr:ext cx="8096250" cy="12794077"/>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95250" y="115944"/>
          <a:ext cx="8096250" cy="12794077"/>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53340</xdr:colOff>
      <xdr:row>0</xdr:row>
      <xdr:rowOff>167640</xdr:rowOff>
    </xdr:from>
    <xdr:to>
      <xdr:col>8</xdr:col>
      <xdr:colOff>502920</xdr:colOff>
      <xdr:row>45</xdr:row>
      <xdr:rowOff>160020</xdr:rowOff>
    </xdr:to>
    <xdr:pic>
      <xdr:nvPicPr>
        <xdr:cNvPr id="3" name="Picture 2">
          <a:extLst>
            <a:ext uri="{FF2B5EF4-FFF2-40B4-BE49-F238E27FC236}">
              <a16:creationId xmlns:a16="http://schemas.microsoft.com/office/drawing/2014/main" id="{00000000-0008-0000-19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 y="167640"/>
          <a:ext cx="5448300" cy="843534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33337</xdr:colOff>
      <xdr:row>0</xdr:row>
      <xdr:rowOff>47626</xdr:rowOff>
    </xdr:from>
    <xdr:ext cx="7479900" cy="10582273"/>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33337" y="47626"/>
          <a:ext cx="7479900" cy="1058227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xdr:col>
      <xdr:colOff>28575</xdr:colOff>
      <xdr:row>35</xdr:row>
      <xdr:rowOff>114300</xdr:rowOff>
    </xdr:from>
    <xdr:to>
      <xdr:col>6</xdr:col>
      <xdr:colOff>476250</xdr:colOff>
      <xdr:row>37</xdr:row>
      <xdr:rowOff>155577</xdr:rowOff>
    </xdr:to>
    <xdr:sp macro="" textlink="">
      <xdr:nvSpPr>
        <xdr:cNvPr id="2" name="Rectangle 3">
          <a:extLst>
            <a:ext uri="{FF2B5EF4-FFF2-40B4-BE49-F238E27FC236}">
              <a16:creationId xmlns:a16="http://schemas.microsoft.com/office/drawing/2014/main" id="{00000000-0008-0000-1C00-000002000000}"/>
            </a:ext>
          </a:extLst>
        </xdr:cNvPr>
        <xdr:cNvSpPr>
          <a:spLocks noChangeArrowheads="1"/>
        </xdr:cNvSpPr>
      </xdr:nvSpPr>
      <xdr:spPr bwMode="gray">
        <a:xfrm>
          <a:off x="638175" y="6515100"/>
          <a:ext cx="3495675" cy="407037"/>
        </a:xfrm>
        <a:prstGeom prst="rect">
          <a:avLst/>
        </a:prstGeom>
        <a:solidFill>
          <a:srgbClr val="0070C0"/>
        </a:solidFill>
        <a:ln w="9525">
          <a:solidFill>
            <a:schemeClr val="bg2"/>
          </a:solidFill>
          <a:miter lim="800000"/>
          <a:headEnd/>
          <a:tailEnd/>
        </a:ln>
        <a:effectLst/>
      </xdr:spPr>
      <xdr:txBody>
        <a:bodyPr wrap="square" lIns="45720" rIns="4572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defTabSz="979488" eaLnBrk="1" hangingPunct="1">
            <a:buClr>
              <a:schemeClr val="tx1"/>
            </a:buClr>
            <a:buSzPct val="80000"/>
            <a:buFont typeface="Wingdings" pitchFamily="2" charset="2"/>
            <a:buNone/>
          </a:pPr>
          <a:r>
            <a:rPr lang="en-GB" sz="1100" b="1">
              <a:solidFill>
                <a:schemeClr val="bg1"/>
              </a:solidFill>
            </a:rPr>
            <a:t>Nordea Group Loans carrying amount</a:t>
          </a:r>
          <a:r>
            <a:rPr lang="en-GB" sz="1100" b="1" baseline="0">
              <a:solidFill>
                <a:schemeClr val="bg1"/>
              </a:solidFill>
            </a:rPr>
            <a:t> to the public,</a:t>
          </a:r>
          <a:r>
            <a:rPr lang="en-GB" sz="1100" b="1">
              <a:solidFill>
                <a:schemeClr val="bg1"/>
              </a:solidFill>
            </a:rPr>
            <a:t> by segment, EURbn</a:t>
          </a:r>
          <a:endParaRPr lang="en-GB" altLang="zh-CN" sz="1100" b="1">
            <a:solidFill>
              <a:schemeClr val="bg1"/>
            </a:solidFill>
            <a:ea typeface="SimSun" pitchFamily="2" charset="-122"/>
          </a:endParaRPr>
        </a:p>
      </xdr:txBody>
    </xdr:sp>
    <xdr:clientData/>
  </xdr:twoCellAnchor>
  <xdr:twoCellAnchor>
    <xdr:from>
      <xdr:col>1</xdr:col>
      <xdr:colOff>28574</xdr:colOff>
      <xdr:row>37</xdr:row>
      <xdr:rowOff>176211</xdr:rowOff>
    </xdr:from>
    <xdr:to>
      <xdr:col>6</xdr:col>
      <xdr:colOff>466724</xdr:colOff>
      <xdr:row>56</xdr:row>
      <xdr:rowOff>28574</xdr:rowOff>
    </xdr:to>
    <xdr:graphicFrame macro="">
      <xdr:nvGraphicFramePr>
        <xdr:cNvPr id="3" name="Chart 2">
          <a:extLst>
            <a:ext uri="{FF2B5EF4-FFF2-40B4-BE49-F238E27FC236}">
              <a16:creationId xmlns:a16="http://schemas.microsoft.com/office/drawing/2014/main" id="{00000000-0008-0000-1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oneCellAnchor>
    <xdr:from>
      <xdr:col>12</xdr:col>
      <xdr:colOff>0</xdr:colOff>
      <xdr:row>43</xdr:row>
      <xdr:rowOff>0</xdr:rowOff>
    </xdr:from>
    <xdr:ext cx="114300" cy="285750"/>
    <xdr:sp macro="" textlink="">
      <xdr:nvSpPr>
        <xdr:cNvPr id="2" name="Text Box 1">
          <a:extLst>
            <a:ext uri="{FF2B5EF4-FFF2-40B4-BE49-F238E27FC236}">
              <a16:creationId xmlns:a16="http://schemas.microsoft.com/office/drawing/2014/main" id="{00000000-0008-0000-1F00-000002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3" name="Text Box 2">
          <a:extLst>
            <a:ext uri="{FF2B5EF4-FFF2-40B4-BE49-F238E27FC236}">
              <a16:creationId xmlns:a16="http://schemas.microsoft.com/office/drawing/2014/main" id="{00000000-0008-0000-1F00-000003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4" name="Text Box 3">
          <a:extLst>
            <a:ext uri="{FF2B5EF4-FFF2-40B4-BE49-F238E27FC236}">
              <a16:creationId xmlns:a16="http://schemas.microsoft.com/office/drawing/2014/main" id="{00000000-0008-0000-1F00-000004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5" name="Text Box 4">
          <a:extLst>
            <a:ext uri="{FF2B5EF4-FFF2-40B4-BE49-F238E27FC236}">
              <a16:creationId xmlns:a16="http://schemas.microsoft.com/office/drawing/2014/main" id="{00000000-0008-0000-1F00-000005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6" name="Text Box 5">
          <a:extLst>
            <a:ext uri="{FF2B5EF4-FFF2-40B4-BE49-F238E27FC236}">
              <a16:creationId xmlns:a16="http://schemas.microsoft.com/office/drawing/2014/main" id="{00000000-0008-0000-1F00-000006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7" name="Text Box 6">
          <a:extLst>
            <a:ext uri="{FF2B5EF4-FFF2-40B4-BE49-F238E27FC236}">
              <a16:creationId xmlns:a16="http://schemas.microsoft.com/office/drawing/2014/main" id="{00000000-0008-0000-1F00-000007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8" name="Text Box 8">
          <a:extLst>
            <a:ext uri="{FF2B5EF4-FFF2-40B4-BE49-F238E27FC236}">
              <a16:creationId xmlns:a16="http://schemas.microsoft.com/office/drawing/2014/main" id="{00000000-0008-0000-1F00-000008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9" name="Text Box 9">
          <a:extLst>
            <a:ext uri="{FF2B5EF4-FFF2-40B4-BE49-F238E27FC236}">
              <a16:creationId xmlns:a16="http://schemas.microsoft.com/office/drawing/2014/main" id="{00000000-0008-0000-1F00-000009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0" name="Text Box 10">
          <a:extLst>
            <a:ext uri="{FF2B5EF4-FFF2-40B4-BE49-F238E27FC236}">
              <a16:creationId xmlns:a16="http://schemas.microsoft.com/office/drawing/2014/main" id="{00000000-0008-0000-1F00-00000A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1" name="Text Box 11">
          <a:extLst>
            <a:ext uri="{FF2B5EF4-FFF2-40B4-BE49-F238E27FC236}">
              <a16:creationId xmlns:a16="http://schemas.microsoft.com/office/drawing/2014/main" id="{00000000-0008-0000-1F00-00000B00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 name="Text Box 12">
          <a:extLst>
            <a:ext uri="{FF2B5EF4-FFF2-40B4-BE49-F238E27FC236}">
              <a16:creationId xmlns:a16="http://schemas.microsoft.com/office/drawing/2014/main" id="{00000000-0008-0000-1F00-00000C00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3" name="Text Box 13">
          <a:extLst>
            <a:ext uri="{FF2B5EF4-FFF2-40B4-BE49-F238E27FC236}">
              <a16:creationId xmlns:a16="http://schemas.microsoft.com/office/drawing/2014/main" id="{00000000-0008-0000-1F00-00000D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 name="Text Box 14">
          <a:extLst>
            <a:ext uri="{FF2B5EF4-FFF2-40B4-BE49-F238E27FC236}">
              <a16:creationId xmlns:a16="http://schemas.microsoft.com/office/drawing/2014/main" id="{00000000-0008-0000-1F00-00000E00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5" name="Text Box 1">
          <a:extLst>
            <a:ext uri="{FF2B5EF4-FFF2-40B4-BE49-F238E27FC236}">
              <a16:creationId xmlns:a16="http://schemas.microsoft.com/office/drawing/2014/main" id="{00000000-0008-0000-1F00-00000F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6" name="Text Box 2">
          <a:extLst>
            <a:ext uri="{FF2B5EF4-FFF2-40B4-BE49-F238E27FC236}">
              <a16:creationId xmlns:a16="http://schemas.microsoft.com/office/drawing/2014/main" id="{00000000-0008-0000-1F00-00001000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114300" cy="285750"/>
    <xdr:sp macro="" textlink="">
      <xdr:nvSpPr>
        <xdr:cNvPr id="17" name="Text Box 8">
          <a:extLst>
            <a:ext uri="{FF2B5EF4-FFF2-40B4-BE49-F238E27FC236}">
              <a16:creationId xmlns:a16="http://schemas.microsoft.com/office/drawing/2014/main" id="{00000000-0008-0000-1F00-000011000000}"/>
            </a:ext>
          </a:extLst>
        </xdr:cNvPr>
        <xdr:cNvSpPr txBox="1">
          <a:spLocks noChangeArrowheads="1"/>
        </xdr:cNvSpPr>
      </xdr:nvSpPr>
      <xdr:spPr bwMode="auto">
        <a:xfrm>
          <a:off x="749808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53</xdr:row>
      <xdr:rowOff>0</xdr:rowOff>
    </xdr:from>
    <xdr:ext cx="114300" cy="285750"/>
    <xdr:sp macro="" textlink="">
      <xdr:nvSpPr>
        <xdr:cNvPr id="18" name="Text Box 8">
          <a:extLst>
            <a:ext uri="{FF2B5EF4-FFF2-40B4-BE49-F238E27FC236}">
              <a16:creationId xmlns:a16="http://schemas.microsoft.com/office/drawing/2014/main" id="{00000000-0008-0000-1F00-000012000000}"/>
            </a:ext>
          </a:extLst>
        </xdr:cNvPr>
        <xdr:cNvSpPr txBox="1">
          <a:spLocks noChangeArrowheads="1"/>
        </xdr:cNvSpPr>
      </xdr:nvSpPr>
      <xdr:spPr bwMode="auto">
        <a:xfrm>
          <a:off x="21031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114300" cy="285750"/>
    <xdr:sp macro="" textlink="">
      <xdr:nvSpPr>
        <xdr:cNvPr id="19" name="Text Box 8">
          <a:extLst>
            <a:ext uri="{FF2B5EF4-FFF2-40B4-BE49-F238E27FC236}">
              <a16:creationId xmlns:a16="http://schemas.microsoft.com/office/drawing/2014/main" id="{00000000-0008-0000-1F00-000013000000}"/>
            </a:ext>
          </a:extLst>
        </xdr:cNvPr>
        <xdr:cNvSpPr txBox="1">
          <a:spLocks noChangeArrowheads="1"/>
        </xdr:cNvSpPr>
      </xdr:nvSpPr>
      <xdr:spPr bwMode="auto">
        <a:xfrm>
          <a:off x="7498080" y="5303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20" name="Text Box 8">
          <a:extLst>
            <a:ext uri="{FF2B5EF4-FFF2-40B4-BE49-F238E27FC236}">
              <a16:creationId xmlns:a16="http://schemas.microsoft.com/office/drawing/2014/main" id="{00000000-0008-0000-1F00-00001400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21" name="Text Box 8">
          <a:extLst>
            <a:ext uri="{FF2B5EF4-FFF2-40B4-BE49-F238E27FC236}">
              <a16:creationId xmlns:a16="http://schemas.microsoft.com/office/drawing/2014/main" id="{00000000-0008-0000-1F00-00001500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22" name="Text Box 8">
          <a:extLst>
            <a:ext uri="{FF2B5EF4-FFF2-40B4-BE49-F238E27FC236}">
              <a16:creationId xmlns:a16="http://schemas.microsoft.com/office/drawing/2014/main" id="{00000000-0008-0000-1F00-00001600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3" name="Text Box 1">
          <a:extLst>
            <a:ext uri="{FF2B5EF4-FFF2-40B4-BE49-F238E27FC236}">
              <a16:creationId xmlns:a16="http://schemas.microsoft.com/office/drawing/2014/main" id="{00000000-0008-0000-1F00-000017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4" name="Text Box 2">
          <a:extLst>
            <a:ext uri="{FF2B5EF4-FFF2-40B4-BE49-F238E27FC236}">
              <a16:creationId xmlns:a16="http://schemas.microsoft.com/office/drawing/2014/main" id="{00000000-0008-0000-1F00-000018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5" name="Text Box 3">
          <a:extLst>
            <a:ext uri="{FF2B5EF4-FFF2-40B4-BE49-F238E27FC236}">
              <a16:creationId xmlns:a16="http://schemas.microsoft.com/office/drawing/2014/main" id="{00000000-0008-0000-1F00-000019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6" name="Text Box 4">
          <a:extLst>
            <a:ext uri="{FF2B5EF4-FFF2-40B4-BE49-F238E27FC236}">
              <a16:creationId xmlns:a16="http://schemas.microsoft.com/office/drawing/2014/main" id="{00000000-0008-0000-1F00-00001A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7" name="Text Box 5">
          <a:extLst>
            <a:ext uri="{FF2B5EF4-FFF2-40B4-BE49-F238E27FC236}">
              <a16:creationId xmlns:a16="http://schemas.microsoft.com/office/drawing/2014/main" id="{00000000-0008-0000-1F00-00001B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8" name="Text Box 6">
          <a:extLst>
            <a:ext uri="{FF2B5EF4-FFF2-40B4-BE49-F238E27FC236}">
              <a16:creationId xmlns:a16="http://schemas.microsoft.com/office/drawing/2014/main" id="{00000000-0008-0000-1F00-00001C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29" name="Text Box 8">
          <a:extLst>
            <a:ext uri="{FF2B5EF4-FFF2-40B4-BE49-F238E27FC236}">
              <a16:creationId xmlns:a16="http://schemas.microsoft.com/office/drawing/2014/main" id="{00000000-0008-0000-1F00-00001D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0" name="Text Box 9">
          <a:extLst>
            <a:ext uri="{FF2B5EF4-FFF2-40B4-BE49-F238E27FC236}">
              <a16:creationId xmlns:a16="http://schemas.microsoft.com/office/drawing/2014/main" id="{00000000-0008-0000-1F00-00001E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1" name="Text Box 10">
          <a:extLst>
            <a:ext uri="{FF2B5EF4-FFF2-40B4-BE49-F238E27FC236}">
              <a16:creationId xmlns:a16="http://schemas.microsoft.com/office/drawing/2014/main" id="{00000000-0008-0000-1F00-00001F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2" name="Text Box 1">
          <a:extLst>
            <a:ext uri="{FF2B5EF4-FFF2-40B4-BE49-F238E27FC236}">
              <a16:creationId xmlns:a16="http://schemas.microsoft.com/office/drawing/2014/main" id="{00000000-0008-0000-1F00-000020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33" name="Text Box 2">
          <a:extLst>
            <a:ext uri="{FF2B5EF4-FFF2-40B4-BE49-F238E27FC236}">
              <a16:creationId xmlns:a16="http://schemas.microsoft.com/office/drawing/2014/main" id="{00000000-0008-0000-1F00-000021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34" name="Text Box 8">
          <a:extLst>
            <a:ext uri="{FF2B5EF4-FFF2-40B4-BE49-F238E27FC236}">
              <a16:creationId xmlns:a16="http://schemas.microsoft.com/office/drawing/2014/main" id="{00000000-0008-0000-1F00-00002200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5" name="Text Box 1">
          <a:extLst>
            <a:ext uri="{FF2B5EF4-FFF2-40B4-BE49-F238E27FC236}">
              <a16:creationId xmlns:a16="http://schemas.microsoft.com/office/drawing/2014/main" id="{00000000-0008-0000-1F00-000023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6" name="Text Box 2">
          <a:extLst>
            <a:ext uri="{FF2B5EF4-FFF2-40B4-BE49-F238E27FC236}">
              <a16:creationId xmlns:a16="http://schemas.microsoft.com/office/drawing/2014/main" id="{00000000-0008-0000-1F00-000024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7" name="Text Box 3">
          <a:extLst>
            <a:ext uri="{FF2B5EF4-FFF2-40B4-BE49-F238E27FC236}">
              <a16:creationId xmlns:a16="http://schemas.microsoft.com/office/drawing/2014/main" id="{00000000-0008-0000-1F00-000025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8" name="Text Box 4">
          <a:extLst>
            <a:ext uri="{FF2B5EF4-FFF2-40B4-BE49-F238E27FC236}">
              <a16:creationId xmlns:a16="http://schemas.microsoft.com/office/drawing/2014/main" id="{00000000-0008-0000-1F00-000026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39" name="Text Box 5">
          <a:extLst>
            <a:ext uri="{FF2B5EF4-FFF2-40B4-BE49-F238E27FC236}">
              <a16:creationId xmlns:a16="http://schemas.microsoft.com/office/drawing/2014/main" id="{00000000-0008-0000-1F00-000027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0" name="Text Box 6">
          <a:extLst>
            <a:ext uri="{FF2B5EF4-FFF2-40B4-BE49-F238E27FC236}">
              <a16:creationId xmlns:a16="http://schemas.microsoft.com/office/drawing/2014/main" id="{00000000-0008-0000-1F00-000028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1" name="Text Box 8">
          <a:extLst>
            <a:ext uri="{FF2B5EF4-FFF2-40B4-BE49-F238E27FC236}">
              <a16:creationId xmlns:a16="http://schemas.microsoft.com/office/drawing/2014/main" id="{00000000-0008-0000-1F00-000029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2" name="Text Box 9">
          <a:extLst>
            <a:ext uri="{FF2B5EF4-FFF2-40B4-BE49-F238E27FC236}">
              <a16:creationId xmlns:a16="http://schemas.microsoft.com/office/drawing/2014/main" id="{00000000-0008-0000-1F00-00002A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3" name="Text Box 10">
          <a:extLst>
            <a:ext uri="{FF2B5EF4-FFF2-40B4-BE49-F238E27FC236}">
              <a16:creationId xmlns:a16="http://schemas.microsoft.com/office/drawing/2014/main" id="{00000000-0008-0000-1F00-00002B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44" name="Text Box 11">
          <a:extLst>
            <a:ext uri="{FF2B5EF4-FFF2-40B4-BE49-F238E27FC236}">
              <a16:creationId xmlns:a16="http://schemas.microsoft.com/office/drawing/2014/main" id="{00000000-0008-0000-1F00-00002C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45" name="Text Box 12">
          <a:extLst>
            <a:ext uri="{FF2B5EF4-FFF2-40B4-BE49-F238E27FC236}">
              <a16:creationId xmlns:a16="http://schemas.microsoft.com/office/drawing/2014/main" id="{00000000-0008-0000-1F00-00002D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46" name="Text Box 13">
          <a:extLst>
            <a:ext uri="{FF2B5EF4-FFF2-40B4-BE49-F238E27FC236}">
              <a16:creationId xmlns:a16="http://schemas.microsoft.com/office/drawing/2014/main" id="{00000000-0008-0000-1F00-00002E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47" name="Text Box 14">
          <a:extLst>
            <a:ext uri="{FF2B5EF4-FFF2-40B4-BE49-F238E27FC236}">
              <a16:creationId xmlns:a16="http://schemas.microsoft.com/office/drawing/2014/main" id="{00000000-0008-0000-1F00-00002F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8" name="Text Box 1">
          <a:extLst>
            <a:ext uri="{FF2B5EF4-FFF2-40B4-BE49-F238E27FC236}">
              <a16:creationId xmlns:a16="http://schemas.microsoft.com/office/drawing/2014/main" id="{00000000-0008-0000-1F00-000030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49" name="Text Box 2">
          <a:extLst>
            <a:ext uri="{FF2B5EF4-FFF2-40B4-BE49-F238E27FC236}">
              <a16:creationId xmlns:a16="http://schemas.microsoft.com/office/drawing/2014/main" id="{00000000-0008-0000-1F00-000031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50" name="Text Box 8">
          <a:extLst>
            <a:ext uri="{FF2B5EF4-FFF2-40B4-BE49-F238E27FC236}">
              <a16:creationId xmlns:a16="http://schemas.microsoft.com/office/drawing/2014/main" id="{00000000-0008-0000-1F00-00003200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51" name="Text Box 8">
          <a:extLst>
            <a:ext uri="{FF2B5EF4-FFF2-40B4-BE49-F238E27FC236}">
              <a16:creationId xmlns:a16="http://schemas.microsoft.com/office/drawing/2014/main" id="{00000000-0008-0000-1F00-00003300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52" name="Text Box 8">
          <a:extLst>
            <a:ext uri="{FF2B5EF4-FFF2-40B4-BE49-F238E27FC236}">
              <a16:creationId xmlns:a16="http://schemas.microsoft.com/office/drawing/2014/main" id="{00000000-0008-0000-1F00-000034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53" name="Text Box 8">
          <a:extLst>
            <a:ext uri="{FF2B5EF4-FFF2-40B4-BE49-F238E27FC236}">
              <a16:creationId xmlns:a16="http://schemas.microsoft.com/office/drawing/2014/main" id="{00000000-0008-0000-1F00-00003500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4" name="Text Box 8">
          <a:extLst>
            <a:ext uri="{FF2B5EF4-FFF2-40B4-BE49-F238E27FC236}">
              <a16:creationId xmlns:a16="http://schemas.microsoft.com/office/drawing/2014/main" id="{00000000-0008-0000-1F00-000036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5" name="Text Box 8">
          <a:extLst>
            <a:ext uri="{FF2B5EF4-FFF2-40B4-BE49-F238E27FC236}">
              <a16:creationId xmlns:a16="http://schemas.microsoft.com/office/drawing/2014/main" id="{00000000-0008-0000-1F00-000037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6" name="Text Box 1">
          <a:extLst>
            <a:ext uri="{FF2B5EF4-FFF2-40B4-BE49-F238E27FC236}">
              <a16:creationId xmlns:a16="http://schemas.microsoft.com/office/drawing/2014/main" id="{00000000-0008-0000-1F00-000038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7" name="Text Box 2">
          <a:extLst>
            <a:ext uri="{FF2B5EF4-FFF2-40B4-BE49-F238E27FC236}">
              <a16:creationId xmlns:a16="http://schemas.microsoft.com/office/drawing/2014/main" id="{00000000-0008-0000-1F00-000039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8" name="Text Box 3">
          <a:extLst>
            <a:ext uri="{FF2B5EF4-FFF2-40B4-BE49-F238E27FC236}">
              <a16:creationId xmlns:a16="http://schemas.microsoft.com/office/drawing/2014/main" id="{00000000-0008-0000-1F00-00003A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59" name="Text Box 4">
          <a:extLst>
            <a:ext uri="{FF2B5EF4-FFF2-40B4-BE49-F238E27FC236}">
              <a16:creationId xmlns:a16="http://schemas.microsoft.com/office/drawing/2014/main" id="{00000000-0008-0000-1F00-00003B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0" name="Text Box 5">
          <a:extLst>
            <a:ext uri="{FF2B5EF4-FFF2-40B4-BE49-F238E27FC236}">
              <a16:creationId xmlns:a16="http://schemas.microsoft.com/office/drawing/2014/main" id="{00000000-0008-0000-1F00-00003C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1" name="Text Box 6">
          <a:extLst>
            <a:ext uri="{FF2B5EF4-FFF2-40B4-BE49-F238E27FC236}">
              <a16:creationId xmlns:a16="http://schemas.microsoft.com/office/drawing/2014/main" id="{00000000-0008-0000-1F00-00003D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2" name="Text Box 8">
          <a:extLst>
            <a:ext uri="{FF2B5EF4-FFF2-40B4-BE49-F238E27FC236}">
              <a16:creationId xmlns:a16="http://schemas.microsoft.com/office/drawing/2014/main" id="{00000000-0008-0000-1F00-00003E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3" name="Text Box 9">
          <a:extLst>
            <a:ext uri="{FF2B5EF4-FFF2-40B4-BE49-F238E27FC236}">
              <a16:creationId xmlns:a16="http://schemas.microsoft.com/office/drawing/2014/main" id="{00000000-0008-0000-1F00-00003F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4" name="Text Box 10">
          <a:extLst>
            <a:ext uri="{FF2B5EF4-FFF2-40B4-BE49-F238E27FC236}">
              <a16:creationId xmlns:a16="http://schemas.microsoft.com/office/drawing/2014/main" id="{00000000-0008-0000-1F00-000040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5" name="Text Box 1">
          <a:extLst>
            <a:ext uri="{FF2B5EF4-FFF2-40B4-BE49-F238E27FC236}">
              <a16:creationId xmlns:a16="http://schemas.microsoft.com/office/drawing/2014/main" id="{00000000-0008-0000-1F00-000041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66" name="Text Box 2">
          <a:extLst>
            <a:ext uri="{FF2B5EF4-FFF2-40B4-BE49-F238E27FC236}">
              <a16:creationId xmlns:a16="http://schemas.microsoft.com/office/drawing/2014/main" id="{00000000-0008-0000-1F00-000042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67" name="Text Box 8">
          <a:extLst>
            <a:ext uri="{FF2B5EF4-FFF2-40B4-BE49-F238E27FC236}">
              <a16:creationId xmlns:a16="http://schemas.microsoft.com/office/drawing/2014/main" id="{00000000-0008-0000-1F00-00004300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68" name="Text Box 1">
          <a:extLst>
            <a:ext uri="{FF2B5EF4-FFF2-40B4-BE49-F238E27FC236}">
              <a16:creationId xmlns:a16="http://schemas.microsoft.com/office/drawing/2014/main" id="{00000000-0008-0000-1F00-000044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69" name="Text Box 2">
          <a:extLst>
            <a:ext uri="{FF2B5EF4-FFF2-40B4-BE49-F238E27FC236}">
              <a16:creationId xmlns:a16="http://schemas.microsoft.com/office/drawing/2014/main" id="{00000000-0008-0000-1F00-000045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0" name="Text Box 3">
          <a:extLst>
            <a:ext uri="{FF2B5EF4-FFF2-40B4-BE49-F238E27FC236}">
              <a16:creationId xmlns:a16="http://schemas.microsoft.com/office/drawing/2014/main" id="{00000000-0008-0000-1F00-000046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1" name="Text Box 4">
          <a:extLst>
            <a:ext uri="{FF2B5EF4-FFF2-40B4-BE49-F238E27FC236}">
              <a16:creationId xmlns:a16="http://schemas.microsoft.com/office/drawing/2014/main" id="{00000000-0008-0000-1F00-000047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2" name="Text Box 5">
          <a:extLst>
            <a:ext uri="{FF2B5EF4-FFF2-40B4-BE49-F238E27FC236}">
              <a16:creationId xmlns:a16="http://schemas.microsoft.com/office/drawing/2014/main" id="{00000000-0008-0000-1F00-000048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3" name="Text Box 6">
          <a:extLst>
            <a:ext uri="{FF2B5EF4-FFF2-40B4-BE49-F238E27FC236}">
              <a16:creationId xmlns:a16="http://schemas.microsoft.com/office/drawing/2014/main" id="{00000000-0008-0000-1F00-000049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4" name="Text Box 8">
          <a:extLst>
            <a:ext uri="{FF2B5EF4-FFF2-40B4-BE49-F238E27FC236}">
              <a16:creationId xmlns:a16="http://schemas.microsoft.com/office/drawing/2014/main" id="{00000000-0008-0000-1F00-00004A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5" name="Text Box 9">
          <a:extLst>
            <a:ext uri="{FF2B5EF4-FFF2-40B4-BE49-F238E27FC236}">
              <a16:creationId xmlns:a16="http://schemas.microsoft.com/office/drawing/2014/main" id="{00000000-0008-0000-1F00-00004B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76" name="Text Box 10">
          <a:extLst>
            <a:ext uri="{FF2B5EF4-FFF2-40B4-BE49-F238E27FC236}">
              <a16:creationId xmlns:a16="http://schemas.microsoft.com/office/drawing/2014/main" id="{00000000-0008-0000-1F00-00004C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77" name="Text Box 11">
          <a:extLst>
            <a:ext uri="{FF2B5EF4-FFF2-40B4-BE49-F238E27FC236}">
              <a16:creationId xmlns:a16="http://schemas.microsoft.com/office/drawing/2014/main" id="{00000000-0008-0000-1F00-00004D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78" name="Text Box 12">
          <a:extLst>
            <a:ext uri="{FF2B5EF4-FFF2-40B4-BE49-F238E27FC236}">
              <a16:creationId xmlns:a16="http://schemas.microsoft.com/office/drawing/2014/main" id="{00000000-0008-0000-1F00-00004E00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79" name="Text Box 13">
          <a:extLst>
            <a:ext uri="{FF2B5EF4-FFF2-40B4-BE49-F238E27FC236}">
              <a16:creationId xmlns:a16="http://schemas.microsoft.com/office/drawing/2014/main" id="{00000000-0008-0000-1F00-00004F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80" name="Text Box 14">
          <a:extLst>
            <a:ext uri="{FF2B5EF4-FFF2-40B4-BE49-F238E27FC236}">
              <a16:creationId xmlns:a16="http://schemas.microsoft.com/office/drawing/2014/main" id="{00000000-0008-0000-1F00-00005000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81" name="Text Box 1">
          <a:extLst>
            <a:ext uri="{FF2B5EF4-FFF2-40B4-BE49-F238E27FC236}">
              <a16:creationId xmlns:a16="http://schemas.microsoft.com/office/drawing/2014/main" id="{00000000-0008-0000-1F00-000051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82" name="Text Box 2">
          <a:extLst>
            <a:ext uri="{FF2B5EF4-FFF2-40B4-BE49-F238E27FC236}">
              <a16:creationId xmlns:a16="http://schemas.microsoft.com/office/drawing/2014/main" id="{00000000-0008-0000-1F00-00005200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83" name="Text Box 8">
          <a:extLst>
            <a:ext uri="{FF2B5EF4-FFF2-40B4-BE49-F238E27FC236}">
              <a16:creationId xmlns:a16="http://schemas.microsoft.com/office/drawing/2014/main" id="{00000000-0008-0000-1F00-00005300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27</xdr:row>
      <xdr:rowOff>10583</xdr:rowOff>
    </xdr:from>
    <xdr:ext cx="114300" cy="285750"/>
    <xdr:sp macro="" textlink="">
      <xdr:nvSpPr>
        <xdr:cNvPr id="84" name="Text Box 8">
          <a:extLst>
            <a:ext uri="{FF2B5EF4-FFF2-40B4-BE49-F238E27FC236}">
              <a16:creationId xmlns:a16="http://schemas.microsoft.com/office/drawing/2014/main" id="{00000000-0008-0000-1F00-000054000000}"/>
            </a:ext>
          </a:extLst>
        </xdr:cNvPr>
        <xdr:cNvSpPr txBox="1">
          <a:spLocks noChangeArrowheads="1"/>
        </xdr:cNvSpPr>
      </xdr:nvSpPr>
      <xdr:spPr bwMode="auto">
        <a:xfrm>
          <a:off x="4999566" y="494834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85" name="Text Box 8">
          <a:extLst>
            <a:ext uri="{FF2B5EF4-FFF2-40B4-BE49-F238E27FC236}">
              <a16:creationId xmlns:a16="http://schemas.microsoft.com/office/drawing/2014/main" id="{00000000-0008-0000-1F00-00005500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6" name="Text Box 8">
          <a:extLst>
            <a:ext uri="{FF2B5EF4-FFF2-40B4-BE49-F238E27FC236}">
              <a16:creationId xmlns:a16="http://schemas.microsoft.com/office/drawing/2014/main" id="{00000000-0008-0000-1F00-00005600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87" name="Text Box 8">
          <a:extLst>
            <a:ext uri="{FF2B5EF4-FFF2-40B4-BE49-F238E27FC236}">
              <a16:creationId xmlns:a16="http://schemas.microsoft.com/office/drawing/2014/main" id="{00000000-0008-0000-1F00-000057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88" name="Text Box 8">
          <a:extLst>
            <a:ext uri="{FF2B5EF4-FFF2-40B4-BE49-F238E27FC236}">
              <a16:creationId xmlns:a16="http://schemas.microsoft.com/office/drawing/2014/main" id="{00000000-0008-0000-1F00-000058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89" name="Text Box 1">
          <a:extLst>
            <a:ext uri="{FF2B5EF4-FFF2-40B4-BE49-F238E27FC236}">
              <a16:creationId xmlns:a16="http://schemas.microsoft.com/office/drawing/2014/main" id="{00000000-0008-0000-1F00-000059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0" name="Text Box 2">
          <a:extLst>
            <a:ext uri="{FF2B5EF4-FFF2-40B4-BE49-F238E27FC236}">
              <a16:creationId xmlns:a16="http://schemas.microsoft.com/office/drawing/2014/main" id="{00000000-0008-0000-1F00-00005A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1" name="Text Box 3">
          <a:extLst>
            <a:ext uri="{FF2B5EF4-FFF2-40B4-BE49-F238E27FC236}">
              <a16:creationId xmlns:a16="http://schemas.microsoft.com/office/drawing/2014/main" id="{00000000-0008-0000-1F00-00005B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2" name="Text Box 4">
          <a:extLst>
            <a:ext uri="{FF2B5EF4-FFF2-40B4-BE49-F238E27FC236}">
              <a16:creationId xmlns:a16="http://schemas.microsoft.com/office/drawing/2014/main" id="{00000000-0008-0000-1F00-00005C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3" name="Text Box 5">
          <a:extLst>
            <a:ext uri="{FF2B5EF4-FFF2-40B4-BE49-F238E27FC236}">
              <a16:creationId xmlns:a16="http://schemas.microsoft.com/office/drawing/2014/main" id="{00000000-0008-0000-1F00-00005D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4" name="Text Box 6">
          <a:extLst>
            <a:ext uri="{FF2B5EF4-FFF2-40B4-BE49-F238E27FC236}">
              <a16:creationId xmlns:a16="http://schemas.microsoft.com/office/drawing/2014/main" id="{00000000-0008-0000-1F00-00005E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5" name="Text Box 8">
          <a:extLst>
            <a:ext uri="{FF2B5EF4-FFF2-40B4-BE49-F238E27FC236}">
              <a16:creationId xmlns:a16="http://schemas.microsoft.com/office/drawing/2014/main" id="{00000000-0008-0000-1F00-00005F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6" name="Text Box 9">
          <a:extLst>
            <a:ext uri="{FF2B5EF4-FFF2-40B4-BE49-F238E27FC236}">
              <a16:creationId xmlns:a16="http://schemas.microsoft.com/office/drawing/2014/main" id="{00000000-0008-0000-1F00-000060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7" name="Text Box 10">
          <a:extLst>
            <a:ext uri="{FF2B5EF4-FFF2-40B4-BE49-F238E27FC236}">
              <a16:creationId xmlns:a16="http://schemas.microsoft.com/office/drawing/2014/main" id="{00000000-0008-0000-1F00-000061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8" name="Text Box 1">
          <a:extLst>
            <a:ext uri="{FF2B5EF4-FFF2-40B4-BE49-F238E27FC236}">
              <a16:creationId xmlns:a16="http://schemas.microsoft.com/office/drawing/2014/main" id="{00000000-0008-0000-1F00-000062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99" name="Text Box 2">
          <a:extLst>
            <a:ext uri="{FF2B5EF4-FFF2-40B4-BE49-F238E27FC236}">
              <a16:creationId xmlns:a16="http://schemas.microsoft.com/office/drawing/2014/main" id="{00000000-0008-0000-1F00-00006300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00" name="Text Box 8">
          <a:extLst>
            <a:ext uri="{FF2B5EF4-FFF2-40B4-BE49-F238E27FC236}">
              <a16:creationId xmlns:a16="http://schemas.microsoft.com/office/drawing/2014/main" id="{00000000-0008-0000-1F00-00006400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01" name="Text Box 13">
          <a:extLst>
            <a:ext uri="{FF2B5EF4-FFF2-40B4-BE49-F238E27FC236}">
              <a16:creationId xmlns:a16="http://schemas.microsoft.com/office/drawing/2014/main" id="{00000000-0008-0000-1F00-000065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02" name="Text Box 14">
          <a:extLst>
            <a:ext uri="{FF2B5EF4-FFF2-40B4-BE49-F238E27FC236}">
              <a16:creationId xmlns:a16="http://schemas.microsoft.com/office/drawing/2014/main" id="{00000000-0008-0000-1F00-00006600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3" name="Text Box 1">
          <a:extLst>
            <a:ext uri="{FF2B5EF4-FFF2-40B4-BE49-F238E27FC236}">
              <a16:creationId xmlns:a16="http://schemas.microsoft.com/office/drawing/2014/main" id="{00000000-0008-0000-1F00-000067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4" name="Text Box 2">
          <a:extLst>
            <a:ext uri="{FF2B5EF4-FFF2-40B4-BE49-F238E27FC236}">
              <a16:creationId xmlns:a16="http://schemas.microsoft.com/office/drawing/2014/main" id="{00000000-0008-0000-1F00-000068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5" name="Text Box 3">
          <a:extLst>
            <a:ext uri="{FF2B5EF4-FFF2-40B4-BE49-F238E27FC236}">
              <a16:creationId xmlns:a16="http://schemas.microsoft.com/office/drawing/2014/main" id="{00000000-0008-0000-1F00-000069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6" name="Text Box 4">
          <a:extLst>
            <a:ext uri="{FF2B5EF4-FFF2-40B4-BE49-F238E27FC236}">
              <a16:creationId xmlns:a16="http://schemas.microsoft.com/office/drawing/2014/main" id="{00000000-0008-0000-1F00-00006A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7" name="Text Box 5">
          <a:extLst>
            <a:ext uri="{FF2B5EF4-FFF2-40B4-BE49-F238E27FC236}">
              <a16:creationId xmlns:a16="http://schemas.microsoft.com/office/drawing/2014/main" id="{00000000-0008-0000-1F00-00006B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8" name="Text Box 6">
          <a:extLst>
            <a:ext uri="{FF2B5EF4-FFF2-40B4-BE49-F238E27FC236}">
              <a16:creationId xmlns:a16="http://schemas.microsoft.com/office/drawing/2014/main" id="{00000000-0008-0000-1F00-00006C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9" name="Text Box 8">
          <a:extLst>
            <a:ext uri="{FF2B5EF4-FFF2-40B4-BE49-F238E27FC236}">
              <a16:creationId xmlns:a16="http://schemas.microsoft.com/office/drawing/2014/main" id="{00000000-0008-0000-1F00-00006D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0" name="Text Box 9">
          <a:extLst>
            <a:ext uri="{FF2B5EF4-FFF2-40B4-BE49-F238E27FC236}">
              <a16:creationId xmlns:a16="http://schemas.microsoft.com/office/drawing/2014/main" id="{00000000-0008-0000-1F00-00006E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1" name="Text Box 10">
          <a:extLst>
            <a:ext uri="{FF2B5EF4-FFF2-40B4-BE49-F238E27FC236}">
              <a16:creationId xmlns:a16="http://schemas.microsoft.com/office/drawing/2014/main" id="{00000000-0008-0000-1F00-00006F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2" name="Text Box 11">
          <a:extLst>
            <a:ext uri="{FF2B5EF4-FFF2-40B4-BE49-F238E27FC236}">
              <a16:creationId xmlns:a16="http://schemas.microsoft.com/office/drawing/2014/main" id="{00000000-0008-0000-1F00-000070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3" name="Text Box 12">
          <a:extLst>
            <a:ext uri="{FF2B5EF4-FFF2-40B4-BE49-F238E27FC236}">
              <a16:creationId xmlns:a16="http://schemas.microsoft.com/office/drawing/2014/main" id="{00000000-0008-0000-1F00-000071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4" name="Text Box 13">
          <a:extLst>
            <a:ext uri="{FF2B5EF4-FFF2-40B4-BE49-F238E27FC236}">
              <a16:creationId xmlns:a16="http://schemas.microsoft.com/office/drawing/2014/main" id="{00000000-0008-0000-1F00-000072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5" name="Text Box 14">
          <a:extLst>
            <a:ext uri="{FF2B5EF4-FFF2-40B4-BE49-F238E27FC236}">
              <a16:creationId xmlns:a16="http://schemas.microsoft.com/office/drawing/2014/main" id="{00000000-0008-0000-1F00-000073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6" name="Text Box 1">
          <a:extLst>
            <a:ext uri="{FF2B5EF4-FFF2-40B4-BE49-F238E27FC236}">
              <a16:creationId xmlns:a16="http://schemas.microsoft.com/office/drawing/2014/main" id="{00000000-0008-0000-1F00-000074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7" name="Text Box 2">
          <a:extLst>
            <a:ext uri="{FF2B5EF4-FFF2-40B4-BE49-F238E27FC236}">
              <a16:creationId xmlns:a16="http://schemas.microsoft.com/office/drawing/2014/main" id="{00000000-0008-0000-1F00-000075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xdr:row>
      <xdr:rowOff>0</xdr:rowOff>
    </xdr:from>
    <xdr:ext cx="114300" cy="285750"/>
    <xdr:sp macro="" textlink="">
      <xdr:nvSpPr>
        <xdr:cNvPr id="118" name="Text Box 8">
          <a:extLst>
            <a:ext uri="{FF2B5EF4-FFF2-40B4-BE49-F238E27FC236}">
              <a16:creationId xmlns:a16="http://schemas.microsoft.com/office/drawing/2014/main" id="{00000000-0008-0000-1F00-000076000000}"/>
            </a:ext>
          </a:extLst>
        </xdr:cNvPr>
        <xdr:cNvSpPr txBox="1">
          <a:spLocks noChangeArrowheads="1"/>
        </xdr:cNvSpPr>
      </xdr:nvSpPr>
      <xdr:spPr bwMode="auto">
        <a:xfrm>
          <a:off x="62484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19" name="Text Box 8">
          <a:extLst>
            <a:ext uri="{FF2B5EF4-FFF2-40B4-BE49-F238E27FC236}">
              <a16:creationId xmlns:a16="http://schemas.microsoft.com/office/drawing/2014/main" id="{00000000-0008-0000-1F00-00007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59</xdr:row>
      <xdr:rowOff>114300</xdr:rowOff>
    </xdr:from>
    <xdr:ext cx="114300" cy="285750"/>
    <xdr:sp macro="" textlink="">
      <xdr:nvSpPr>
        <xdr:cNvPr id="120" name="Text Box 8">
          <a:extLst>
            <a:ext uri="{FF2B5EF4-FFF2-40B4-BE49-F238E27FC236}">
              <a16:creationId xmlns:a16="http://schemas.microsoft.com/office/drawing/2014/main" id="{00000000-0008-0000-1F00-000078000000}"/>
            </a:ext>
          </a:extLst>
        </xdr:cNvPr>
        <xdr:cNvSpPr txBox="1">
          <a:spLocks noChangeArrowheads="1"/>
        </xdr:cNvSpPr>
      </xdr:nvSpPr>
      <xdr:spPr bwMode="auto">
        <a:xfrm>
          <a:off x="1630680" y="109042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21" name="Text Box 8">
          <a:extLst>
            <a:ext uri="{FF2B5EF4-FFF2-40B4-BE49-F238E27FC236}">
              <a16:creationId xmlns:a16="http://schemas.microsoft.com/office/drawing/2014/main" id="{00000000-0008-0000-1F00-000079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2" name="Text Box 8">
          <a:extLst>
            <a:ext uri="{FF2B5EF4-FFF2-40B4-BE49-F238E27FC236}">
              <a16:creationId xmlns:a16="http://schemas.microsoft.com/office/drawing/2014/main" id="{00000000-0008-0000-1F00-00007A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3" name="Text Box 1">
          <a:extLst>
            <a:ext uri="{FF2B5EF4-FFF2-40B4-BE49-F238E27FC236}">
              <a16:creationId xmlns:a16="http://schemas.microsoft.com/office/drawing/2014/main" id="{00000000-0008-0000-1F00-00007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4" name="Text Box 2">
          <a:extLst>
            <a:ext uri="{FF2B5EF4-FFF2-40B4-BE49-F238E27FC236}">
              <a16:creationId xmlns:a16="http://schemas.microsoft.com/office/drawing/2014/main" id="{00000000-0008-0000-1F00-00007C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5" name="Text Box 3">
          <a:extLst>
            <a:ext uri="{FF2B5EF4-FFF2-40B4-BE49-F238E27FC236}">
              <a16:creationId xmlns:a16="http://schemas.microsoft.com/office/drawing/2014/main" id="{00000000-0008-0000-1F00-00007D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6" name="Text Box 4">
          <a:extLst>
            <a:ext uri="{FF2B5EF4-FFF2-40B4-BE49-F238E27FC236}">
              <a16:creationId xmlns:a16="http://schemas.microsoft.com/office/drawing/2014/main" id="{00000000-0008-0000-1F00-00007E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7" name="Text Box 5">
          <a:extLst>
            <a:ext uri="{FF2B5EF4-FFF2-40B4-BE49-F238E27FC236}">
              <a16:creationId xmlns:a16="http://schemas.microsoft.com/office/drawing/2014/main" id="{00000000-0008-0000-1F00-00007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8" name="Text Box 6">
          <a:extLst>
            <a:ext uri="{FF2B5EF4-FFF2-40B4-BE49-F238E27FC236}">
              <a16:creationId xmlns:a16="http://schemas.microsoft.com/office/drawing/2014/main" id="{00000000-0008-0000-1F00-000080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9" name="Text Box 8">
          <a:extLst>
            <a:ext uri="{FF2B5EF4-FFF2-40B4-BE49-F238E27FC236}">
              <a16:creationId xmlns:a16="http://schemas.microsoft.com/office/drawing/2014/main" id="{00000000-0008-0000-1F00-000081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0" name="Text Box 9">
          <a:extLst>
            <a:ext uri="{FF2B5EF4-FFF2-40B4-BE49-F238E27FC236}">
              <a16:creationId xmlns:a16="http://schemas.microsoft.com/office/drawing/2014/main" id="{00000000-0008-0000-1F00-000082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1" name="Text Box 10">
          <a:extLst>
            <a:ext uri="{FF2B5EF4-FFF2-40B4-BE49-F238E27FC236}">
              <a16:creationId xmlns:a16="http://schemas.microsoft.com/office/drawing/2014/main" id="{00000000-0008-0000-1F00-000083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2" name="Text Box 1">
          <a:extLst>
            <a:ext uri="{FF2B5EF4-FFF2-40B4-BE49-F238E27FC236}">
              <a16:creationId xmlns:a16="http://schemas.microsoft.com/office/drawing/2014/main" id="{00000000-0008-0000-1F00-000084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3" name="Text Box 2">
          <a:extLst>
            <a:ext uri="{FF2B5EF4-FFF2-40B4-BE49-F238E27FC236}">
              <a16:creationId xmlns:a16="http://schemas.microsoft.com/office/drawing/2014/main" id="{00000000-0008-0000-1F00-000085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34" name="Text Box 8">
          <a:extLst>
            <a:ext uri="{FF2B5EF4-FFF2-40B4-BE49-F238E27FC236}">
              <a16:creationId xmlns:a16="http://schemas.microsoft.com/office/drawing/2014/main" id="{00000000-0008-0000-1F00-00008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5" name="Text Box 1">
          <a:extLst>
            <a:ext uri="{FF2B5EF4-FFF2-40B4-BE49-F238E27FC236}">
              <a16:creationId xmlns:a16="http://schemas.microsoft.com/office/drawing/2014/main" id="{00000000-0008-0000-1F00-000087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6" name="Text Box 2">
          <a:extLst>
            <a:ext uri="{FF2B5EF4-FFF2-40B4-BE49-F238E27FC236}">
              <a16:creationId xmlns:a16="http://schemas.microsoft.com/office/drawing/2014/main" id="{00000000-0008-0000-1F00-00008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7" name="Text Box 3">
          <a:extLst>
            <a:ext uri="{FF2B5EF4-FFF2-40B4-BE49-F238E27FC236}">
              <a16:creationId xmlns:a16="http://schemas.microsoft.com/office/drawing/2014/main" id="{00000000-0008-0000-1F00-00008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8" name="Text Box 4">
          <a:extLst>
            <a:ext uri="{FF2B5EF4-FFF2-40B4-BE49-F238E27FC236}">
              <a16:creationId xmlns:a16="http://schemas.microsoft.com/office/drawing/2014/main" id="{00000000-0008-0000-1F00-00008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9" name="Text Box 5">
          <a:extLst>
            <a:ext uri="{FF2B5EF4-FFF2-40B4-BE49-F238E27FC236}">
              <a16:creationId xmlns:a16="http://schemas.microsoft.com/office/drawing/2014/main" id="{00000000-0008-0000-1F00-00008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0" name="Text Box 6">
          <a:extLst>
            <a:ext uri="{FF2B5EF4-FFF2-40B4-BE49-F238E27FC236}">
              <a16:creationId xmlns:a16="http://schemas.microsoft.com/office/drawing/2014/main" id="{00000000-0008-0000-1F00-00008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1" name="Text Box 8">
          <a:extLst>
            <a:ext uri="{FF2B5EF4-FFF2-40B4-BE49-F238E27FC236}">
              <a16:creationId xmlns:a16="http://schemas.microsoft.com/office/drawing/2014/main" id="{00000000-0008-0000-1F00-00008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2" name="Text Box 9">
          <a:extLst>
            <a:ext uri="{FF2B5EF4-FFF2-40B4-BE49-F238E27FC236}">
              <a16:creationId xmlns:a16="http://schemas.microsoft.com/office/drawing/2014/main" id="{00000000-0008-0000-1F00-00008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3" name="Text Box 10">
          <a:extLst>
            <a:ext uri="{FF2B5EF4-FFF2-40B4-BE49-F238E27FC236}">
              <a16:creationId xmlns:a16="http://schemas.microsoft.com/office/drawing/2014/main" id="{00000000-0008-0000-1F00-00008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4" name="Text Box 11">
          <a:extLst>
            <a:ext uri="{FF2B5EF4-FFF2-40B4-BE49-F238E27FC236}">
              <a16:creationId xmlns:a16="http://schemas.microsoft.com/office/drawing/2014/main" id="{00000000-0008-0000-1F00-000090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5" name="Text Box 12">
          <a:extLst>
            <a:ext uri="{FF2B5EF4-FFF2-40B4-BE49-F238E27FC236}">
              <a16:creationId xmlns:a16="http://schemas.microsoft.com/office/drawing/2014/main" id="{00000000-0008-0000-1F00-000091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6" name="Text Box 13">
          <a:extLst>
            <a:ext uri="{FF2B5EF4-FFF2-40B4-BE49-F238E27FC236}">
              <a16:creationId xmlns:a16="http://schemas.microsoft.com/office/drawing/2014/main" id="{00000000-0008-0000-1F00-000092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7" name="Text Box 14">
          <a:extLst>
            <a:ext uri="{FF2B5EF4-FFF2-40B4-BE49-F238E27FC236}">
              <a16:creationId xmlns:a16="http://schemas.microsoft.com/office/drawing/2014/main" id="{00000000-0008-0000-1F00-000093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8" name="Text Box 1">
          <a:extLst>
            <a:ext uri="{FF2B5EF4-FFF2-40B4-BE49-F238E27FC236}">
              <a16:creationId xmlns:a16="http://schemas.microsoft.com/office/drawing/2014/main" id="{00000000-0008-0000-1F00-000094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9" name="Text Box 2">
          <a:extLst>
            <a:ext uri="{FF2B5EF4-FFF2-40B4-BE49-F238E27FC236}">
              <a16:creationId xmlns:a16="http://schemas.microsoft.com/office/drawing/2014/main" id="{00000000-0008-0000-1F00-00009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50" name="Text Box 8">
          <a:extLst>
            <a:ext uri="{FF2B5EF4-FFF2-40B4-BE49-F238E27FC236}">
              <a16:creationId xmlns:a16="http://schemas.microsoft.com/office/drawing/2014/main" id="{00000000-0008-0000-1F00-000096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1" name="Text Box 8">
          <a:extLst>
            <a:ext uri="{FF2B5EF4-FFF2-40B4-BE49-F238E27FC236}">
              <a16:creationId xmlns:a16="http://schemas.microsoft.com/office/drawing/2014/main" id="{00000000-0008-0000-1F00-00009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2" name="Text Box 8">
          <a:extLst>
            <a:ext uri="{FF2B5EF4-FFF2-40B4-BE49-F238E27FC236}">
              <a16:creationId xmlns:a16="http://schemas.microsoft.com/office/drawing/2014/main" id="{00000000-0008-0000-1F00-00009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3" name="Text Box 8">
          <a:extLst>
            <a:ext uri="{FF2B5EF4-FFF2-40B4-BE49-F238E27FC236}">
              <a16:creationId xmlns:a16="http://schemas.microsoft.com/office/drawing/2014/main" id="{00000000-0008-0000-1F00-000099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54" name="Text Box 8">
          <a:extLst>
            <a:ext uri="{FF2B5EF4-FFF2-40B4-BE49-F238E27FC236}">
              <a16:creationId xmlns:a16="http://schemas.microsoft.com/office/drawing/2014/main" id="{00000000-0008-0000-1F00-00009A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55" name="Text Box 8">
          <a:extLst>
            <a:ext uri="{FF2B5EF4-FFF2-40B4-BE49-F238E27FC236}">
              <a16:creationId xmlns:a16="http://schemas.microsoft.com/office/drawing/2014/main" id="{00000000-0008-0000-1F00-00009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6" name="Text Box 1">
          <a:extLst>
            <a:ext uri="{FF2B5EF4-FFF2-40B4-BE49-F238E27FC236}">
              <a16:creationId xmlns:a16="http://schemas.microsoft.com/office/drawing/2014/main" id="{00000000-0008-0000-1F00-00009C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7" name="Text Box 2">
          <a:extLst>
            <a:ext uri="{FF2B5EF4-FFF2-40B4-BE49-F238E27FC236}">
              <a16:creationId xmlns:a16="http://schemas.microsoft.com/office/drawing/2014/main" id="{00000000-0008-0000-1F00-00009D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8" name="Text Box 3">
          <a:extLst>
            <a:ext uri="{FF2B5EF4-FFF2-40B4-BE49-F238E27FC236}">
              <a16:creationId xmlns:a16="http://schemas.microsoft.com/office/drawing/2014/main" id="{00000000-0008-0000-1F00-00009E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9" name="Text Box 4">
          <a:extLst>
            <a:ext uri="{FF2B5EF4-FFF2-40B4-BE49-F238E27FC236}">
              <a16:creationId xmlns:a16="http://schemas.microsoft.com/office/drawing/2014/main" id="{00000000-0008-0000-1F00-00009F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0" name="Text Box 5">
          <a:extLst>
            <a:ext uri="{FF2B5EF4-FFF2-40B4-BE49-F238E27FC236}">
              <a16:creationId xmlns:a16="http://schemas.microsoft.com/office/drawing/2014/main" id="{00000000-0008-0000-1F00-0000A0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1" name="Text Box 6">
          <a:extLst>
            <a:ext uri="{FF2B5EF4-FFF2-40B4-BE49-F238E27FC236}">
              <a16:creationId xmlns:a16="http://schemas.microsoft.com/office/drawing/2014/main" id="{00000000-0008-0000-1F00-0000A1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2" name="Text Box 8">
          <a:extLst>
            <a:ext uri="{FF2B5EF4-FFF2-40B4-BE49-F238E27FC236}">
              <a16:creationId xmlns:a16="http://schemas.microsoft.com/office/drawing/2014/main" id="{00000000-0008-0000-1F00-0000A2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3" name="Text Box 9">
          <a:extLst>
            <a:ext uri="{FF2B5EF4-FFF2-40B4-BE49-F238E27FC236}">
              <a16:creationId xmlns:a16="http://schemas.microsoft.com/office/drawing/2014/main" id="{00000000-0008-0000-1F00-0000A3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4" name="Text Box 10">
          <a:extLst>
            <a:ext uri="{FF2B5EF4-FFF2-40B4-BE49-F238E27FC236}">
              <a16:creationId xmlns:a16="http://schemas.microsoft.com/office/drawing/2014/main" id="{00000000-0008-0000-1F00-0000A4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5" name="Text Box 1">
          <a:extLst>
            <a:ext uri="{FF2B5EF4-FFF2-40B4-BE49-F238E27FC236}">
              <a16:creationId xmlns:a16="http://schemas.microsoft.com/office/drawing/2014/main" id="{00000000-0008-0000-1F00-0000A5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6" name="Text Box 2">
          <a:extLst>
            <a:ext uri="{FF2B5EF4-FFF2-40B4-BE49-F238E27FC236}">
              <a16:creationId xmlns:a16="http://schemas.microsoft.com/office/drawing/2014/main" id="{00000000-0008-0000-1F00-0000A6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7" name="Text Box 8">
          <a:extLst>
            <a:ext uri="{FF2B5EF4-FFF2-40B4-BE49-F238E27FC236}">
              <a16:creationId xmlns:a16="http://schemas.microsoft.com/office/drawing/2014/main" id="{00000000-0008-0000-1F00-0000A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8" name="Text Box 1">
          <a:extLst>
            <a:ext uri="{FF2B5EF4-FFF2-40B4-BE49-F238E27FC236}">
              <a16:creationId xmlns:a16="http://schemas.microsoft.com/office/drawing/2014/main" id="{00000000-0008-0000-1F00-0000A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9" name="Text Box 2">
          <a:extLst>
            <a:ext uri="{FF2B5EF4-FFF2-40B4-BE49-F238E27FC236}">
              <a16:creationId xmlns:a16="http://schemas.microsoft.com/office/drawing/2014/main" id="{00000000-0008-0000-1F00-0000A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0" name="Text Box 3">
          <a:extLst>
            <a:ext uri="{FF2B5EF4-FFF2-40B4-BE49-F238E27FC236}">
              <a16:creationId xmlns:a16="http://schemas.microsoft.com/office/drawing/2014/main" id="{00000000-0008-0000-1F00-0000A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1" name="Text Box 4">
          <a:extLst>
            <a:ext uri="{FF2B5EF4-FFF2-40B4-BE49-F238E27FC236}">
              <a16:creationId xmlns:a16="http://schemas.microsoft.com/office/drawing/2014/main" id="{00000000-0008-0000-1F00-0000A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2" name="Text Box 5">
          <a:extLst>
            <a:ext uri="{FF2B5EF4-FFF2-40B4-BE49-F238E27FC236}">
              <a16:creationId xmlns:a16="http://schemas.microsoft.com/office/drawing/2014/main" id="{00000000-0008-0000-1F00-0000A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3" name="Text Box 6">
          <a:extLst>
            <a:ext uri="{FF2B5EF4-FFF2-40B4-BE49-F238E27FC236}">
              <a16:creationId xmlns:a16="http://schemas.microsoft.com/office/drawing/2014/main" id="{00000000-0008-0000-1F00-0000A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4" name="Text Box 8">
          <a:extLst>
            <a:ext uri="{FF2B5EF4-FFF2-40B4-BE49-F238E27FC236}">
              <a16:creationId xmlns:a16="http://schemas.microsoft.com/office/drawing/2014/main" id="{00000000-0008-0000-1F00-0000A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5" name="Text Box 9">
          <a:extLst>
            <a:ext uri="{FF2B5EF4-FFF2-40B4-BE49-F238E27FC236}">
              <a16:creationId xmlns:a16="http://schemas.microsoft.com/office/drawing/2014/main" id="{00000000-0008-0000-1F00-0000A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6" name="Text Box 10">
          <a:extLst>
            <a:ext uri="{FF2B5EF4-FFF2-40B4-BE49-F238E27FC236}">
              <a16:creationId xmlns:a16="http://schemas.microsoft.com/office/drawing/2014/main" id="{00000000-0008-0000-1F00-0000B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7" name="Text Box 11">
          <a:extLst>
            <a:ext uri="{FF2B5EF4-FFF2-40B4-BE49-F238E27FC236}">
              <a16:creationId xmlns:a16="http://schemas.microsoft.com/office/drawing/2014/main" id="{00000000-0008-0000-1F00-0000B1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8" name="Text Box 12">
          <a:extLst>
            <a:ext uri="{FF2B5EF4-FFF2-40B4-BE49-F238E27FC236}">
              <a16:creationId xmlns:a16="http://schemas.microsoft.com/office/drawing/2014/main" id="{00000000-0008-0000-1F00-0000B2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79" name="Text Box 13">
          <a:extLst>
            <a:ext uri="{FF2B5EF4-FFF2-40B4-BE49-F238E27FC236}">
              <a16:creationId xmlns:a16="http://schemas.microsoft.com/office/drawing/2014/main" id="{00000000-0008-0000-1F00-0000B3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80" name="Text Box 14">
          <a:extLst>
            <a:ext uri="{FF2B5EF4-FFF2-40B4-BE49-F238E27FC236}">
              <a16:creationId xmlns:a16="http://schemas.microsoft.com/office/drawing/2014/main" id="{00000000-0008-0000-1F00-0000B4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1" name="Text Box 1">
          <a:extLst>
            <a:ext uri="{FF2B5EF4-FFF2-40B4-BE49-F238E27FC236}">
              <a16:creationId xmlns:a16="http://schemas.microsoft.com/office/drawing/2014/main" id="{00000000-0008-0000-1F00-0000B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2" name="Text Box 2">
          <a:extLst>
            <a:ext uri="{FF2B5EF4-FFF2-40B4-BE49-F238E27FC236}">
              <a16:creationId xmlns:a16="http://schemas.microsoft.com/office/drawing/2014/main" id="{00000000-0008-0000-1F00-0000B6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83" name="Text Box 8">
          <a:extLst>
            <a:ext uri="{FF2B5EF4-FFF2-40B4-BE49-F238E27FC236}">
              <a16:creationId xmlns:a16="http://schemas.microsoft.com/office/drawing/2014/main" id="{00000000-0008-0000-1F00-0000B7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84" name="Text Box 8">
          <a:extLst>
            <a:ext uri="{FF2B5EF4-FFF2-40B4-BE49-F238E27FC236}">
              <a16:creationId xmlns:a16="http://schemas.microsoft.com/office/drawing/2014/main" id="{00000000-0008-0000-1F00-0000B8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5" name="Text Box 8">
          <a:extLst>
            <a:ext uri="{FF2B5EF4-FFF2-40B4-BE49-F238E27FC236}">
              <a16:creationId xmlns:a16="http://schemas.microsoft.com/office/drawing/2014/main" id="{00000000-0008-0000-1F00-0000B9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6" name="Text Box 8">
          <a:extLst>
            <a:ext uri="{FF2B5EF4-FFF2-40B4-BE49-F238E27FC236}">
              <a16:creationId xmlns:a16="http://schemas.microsoft.com/office/drawing/2014/main" id="{00000000-0008-0000-1F00-0000BA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87" name="Text Box 8">
          <a:extLst>
            <a:ext uri="{FF2B5EF4-FFF2-40B4-BE49-F238E27FC236}">
              <a16:creationId xmlns:a16="http://schemas.microsoft.com/office/drawing/2014/main" id="{00000000-0008-0000-1F00-0000B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88" name="Text Box 8">
          <a:extLst>
            <a:ext uri="{FF2B5EF4-FFF2-40B4-BE49-F238E27FC236}">
              <a16:creationId xmlns:a16="http://schemas.microsoft.com/office/drawing/2014/main" id="{00000000-0008-0000-1F00-0000BC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89" name="Text Box 1">
          <a:extLst>
            <a:ext uri="{FF2B5EF4-FFF2-40B4-BE49-F238E27FC236}">
              <a16:creationId xmlns:a16="http://schemas.microsoft.com/office/drawing/2014/main" id="{00000000-0008-0000-1F00-0000BD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0" name="Text Box 2">
          <a:extLst>
            <a:ext uri="{FF2B5EF4-FFF2-40B4-BE49-F238E27FC236}">
              <a16:creationId xmlns:a16="http://schemas.microsoft.com/office/drawing/2014/main" id="{00000000-0008-0000-1F00-0000BE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1" name="Text Box 3">
          <a:extLst>
            <a:ext uri="{FF2B5EF4-FFF2-40B4-BE49-F238E27FC236}">
              <a16:creationId xmlns:a16="http://schemas.microsoft.com/office/drawing/2014/main" id="{00000000-0008-0000-1F00-0000BF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2" name="Text Box 4">
          <a:extLst>
            <a:ext uri="{FF2B5EF4-FFF2-40B4-BE49-F238E27FC236}">
              <a16:creationId xmlns:a16="http://schemas.microsoft.com/office/drawing/2014/main" id="{00000000-0008-0000-1F00-0000C0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3" name="Text Box 5">
          <a:extLst>
            <a:ext uri="{FF2B5EF4-FFF2-40B4-BE49-F238E27FC236}">
              <a16:creationId xmlns:a16="http://schemas.microsoft.com/office/drawing/2014/main" id="{00000000-0008-0000-1F00-0000C1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4" name="Text Box 6">
          <a:extLst>
            <a:ext uri="{FF2B5EF4-FFF2-40B4-BE49-F238E27FC236}">
              <a16:creationId xmlns:a16="http://schemas.microsoft.com/office/drawing/2014/main" id="{00000000-0008-0000-1F00-0000C2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5" name="Text Box 8">
          <a:extLst>
            <a:ext uri="{FF2B5EF4-FFF2-40B4-BE49-F238E27FC236}">
              <a16:creationId xmlns:a16="http://schemas.microsoft.com/office/drawing/2014/main" id="{00000000-0008-0000-1F00-0000C3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6" name="Text Box 9">
          <a:extLst>
            <a:ext uri="{FF2B5EF4-FFF2-40B4-BE49-F238E27FC236}">
              <a16:creationId xmlns:a16="http://schemas.microsoft.com/office/drawing/2014/main" id="{00000000-0008-0000-1F00-0000C4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7" name="Text Box 10">
          <a:extLst>
            <a:ext uri="{FF2B5EF4-FFF2-40B4-BE49-F238E27FC236}">
              <a16:creationId xmlns:a16="http://schemas.microsoft.com/office/drawing/2014/main" id="{00000000-0008-0000-1F00-0000C5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8" name="Text Box 1">
          <a:extLst>
            <a:ext uri="{FF2B5EF4-FFF2-40B4-BE49-F238E27FC236}">
              <a16:creationId xmlns:a16="http://schemas.microsoft.com/office/drawing/2014/main" id="{00000000-0008-0000-1F00-0000C6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9" name="Text Box 2">
          <a:extLst>
            <a:ext uri="{FF2B5EF4-FFF2-40B4-BE49-F238E27FC236}">
              <a16:creationId xmlns:a16="http://schemas.microsoft.com/office/drawing/2014/main" id="{00000000-0008-0000-1F00-0000C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00" name="Text Box 8">
          <a:extLst>
            <a:ext uri="{FF2B5EF4-FFF2-40B4-BE49-F238E27FC236}">
              <a16:creationId xmlns:a16="http://schemas.microsoft.com/office/drawing/2014/main" id="{00000000-0008-0000-1F00-0000C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1" name="Text Box 13">
          <a:extLst>
            <a:ext uri="{FF2B5EF4-FFF2-40B4-BE49-F238E27FC236}">
              <a16:creationId xmlns:a16="http://schemas.microsoft.com/office/drawing/2014/main" id="{00000000-0008-0000-1F00-0000C9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2" name="Text Box 14">
          <a:extLst>
            <a:ext uri="{FF2B5EF4-FFF2-40B4-BE49-F238E27FC236}">
              <a16:creationId xmlns:a16="http://schemas.microsoft.com/office/drawing/2014/main" id="{00000000-0008-0000-1F00-0000CA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3" name="Text Box 1">
          <a:extLst>
            <a:ext uri="{FF2B5EF4-FFF2-40B4-BE49-F238E27FC236}">
              <a16:creationId xmlns:a16="http://schemas.microsoft.com/office/drawing/2014/main" id="{00000000-0008-0000-1F00-0000CB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4" name="Text Box 2">
          <a:extLst>
            <a:ext uri="{FF2B5EF4-FFF2-40B4-BE49-F238E27FC236}">
              <a16:creationId xmlns:a16="http://schemas.microsoft.com/office/drawing/2014/main" id="{00000000-0008-0000-1F00-0000CC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5" name="Text Box 3">
          <a:extLst>
            <a:ext uri="{FF2B5EF4-FFF2-40B4-BE49-F238E27FC236}">
              <a16:creationId xmlns:a16="http://schemas.microsoft.com/office/drawing/2014/main" id="{00000000-0008-0000-1F00-0000CD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6" name="Text Box 4">
          <a:extLst>
            <a:ext uri="{FF2B5EF4-FFF2-40B4-BE49-F238E27FC236}">
              <a16:creationId xmlns:a16="http://schemas.microsoft.com/office/drawing/2014/main" id="{00000000-0008-0000-1F00-0000CE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7" name="Text Box 5">
          <a:extLst>
            <a:ext uri="{FF2B5EF4-FFF2-40B4-BE49-F238E27FC236}">
              <a16:creationId xmlns:a16="http://schemas.microsoft.com/office/drawing/2014/main" id="{00000000-0008-0000-1F00-0000CF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8" name="Text Box 6">
          <a:extLst>
            <a:ext uri="{FF2B5EF4-FFF2-40B4-BE49-F238E27FC236}">
              <a16:creationId xmlns:a16="http://schemas.microsoft.com/office/drawing/2014/main" id="{00000000-0008-0000-1F00-0000D0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9" name="Text Box 8">
          <a:extLst>
            <a:ext uri="{FF2B5EF4-FFF2-40B4-BE49-F238E27FC236}">
              <a16:creationId xmlns:a16="http://schemas.microsoft.com/office/drawing/2014/main" id="{00000000-0008-0000-1F00-0000D1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0" name="Text Box 9">
          <a:extLst>
            <a:ext uri="{FF2B5EF4-FFF2-40B4-BE49-F238E27FC236}">
              <a16:creationId xmlns:a16="http://schemas.microsoft.com/office/drawing/2014/main" id="{00000000-0008-0000-1F00-0000D2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1" name="Text Box 10">
          <a:extLst>
            <a:ext uri="{FF2B5EF4-FFF2-40B4-BE49-F238E27FC236}">
              <a16:creationId xmlns:a16="http://schemas.microsoft.com/office/drawing/2014/main" id="{00000000-0008-0000-1F00-0000D3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2" name="Text Box 11">
          <a:extLst>
            <a:ext uri="{FF2B5EF4-FFF2-40B4-BE49-F238E27FC236}">
              <a16:creationId xmlns:a16="http://schemas.microsoft.com/office/drawing/2014/main" id="{00000000-0008-0000-1F00-0000D4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3" name="Text Box 12">
          <a:extLst>
            <a:ext uri="{FF2B5EF4-FFF2-40B4-BE49-F238E27FC236}">
              <a16:creationId xmlns:a16="http://schemas.microsoft.com/office/drawing/2014/main" id="{00000000-0008-0000-1F00-0000D5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4" name="Text Box 13">
          <a:extLst>
            <a:ext uri="{FF2B5EF4-FFF2-40B4-BE49-F238E27FC236}">
              <a16:creationId xmlns:a16="http://schemas.microsoft.com/office/drawing/2014/main" id="{00000000-0008-0000-1F00-0000D6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5" name="Text Box 14">
          <a:extLst>
            <a:ext uri="{FF2B5EF4-FFF2-40B4-BE49-F238E27FC236}">
              <a16:creationId xmlns:a16="http://schemas.microsoft.com/office/drawing/2014/main" id="{00000000-0008-0000-1F00-0000D7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6" name="Text Box 1">
          <a:extLst>
            <a:ext uri="{FF2B5EF4-FFF2-40B4-BE49-F238E27FC236}">
              <a16:creationId xmlns:a16="http://schemas.microsoft.com/office/drawing/2014/main" id="{00000000-0008-0000-1F00-0000D8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7" name="Text Box 2">
          <a:extLst>
            <a:ext uri="{FF2B5EF4-FFF2-40B4-BE49-F238E27FC236}">
              <a16:creationId xmlns:a16="http://schemas.microsoft.com/office/drawing/2014/main" id="{00000000-0008-0000-1F00-0000D9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0</xdr:row>
      <xdr:rowOff>152400</xdr:rowOff>
    </xdr:from>
    <xdr:ext cx="114300" cy="285750"/>
    <xdr:sp macro="" textlink="">
      <xdr:nvSpPr>
        <xdr:cNvPr id="218" name="Text Box 8">
          <a:extLst>
            <a:ext uri="{FF2B5EF4-FFF2-40B4-BE49-F238E27FC236}">
              <a16:creationId xmlns:a16="http://schemas.microsoft.com/office/drawing/2014/main" id="{00000000-0008-0000-1F00-0000DA000000}"/>
            </a:ext>
          </a:extLst>
        </xdr:cNvPr>
        <xdr:cNvSpPr txBox="1">
          <a:spLocks noChangeArrowheads="1"/>
        </xdr:cNvSpPr>
      </xdr:nvSpPr>
      <xdr:spPr bwMode="auto">
        <a:xfrm>
          <a:off x="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19" name="Text Box 8">
          <a:extLst>
            <a:ext uri="{FF2B5EF4-FFF2-40B4-BE49-F238E27FC236}">
              <a16:creationId xmlns:a16="http://schemas.microsoft.com/office/drawing/2014/main" id="{00000000-0008-0000-1F00-0000DB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60</xdr:row>
      <xdr:rowOff>38100</xdr:rowOff>
    </xdr:from>
    <xdr:ext cx="114300" cy="285750"/>
    <xdr:sp macro="" textlink="">
      <xdr:nvSpPr>
        <xdr:cNvPr id="220" name="Text Box 8">
          <a:extLst>
            <a:ext uri="{FF2B5EF4-FFF2-40B4-BE49-F238E27FC236}">
              <a16:creationId xmlns:a16="http://schemas.microsoft.com/office/drawing/2014/main" id="{00000000-0008-0000-1F00-0000DC000000}"/>
            </a:ext>
          </a:extLst>
        </xdr:cNvPr>
        <xdr:cNvSpPr txBox="1">
          <a:spLocks noChangeArrowheads="1"/>
        </xdr:cNvSpPr>
      </xdr:nvSpPr>
      <xdr:spPr bwMode="auto">
        <a:xfrm>
          <a:off x="1602105" y="11010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20</xdr:row>
      <xdr:rowOff>0</xdr:rowOff>
    </xdr:from>
    <xdr:ext cx="114300" cy="285750"/>
    <xdr:sp macro="" textlink="">
      <xdr:nvSpPr>
        <xdr:cNvPr id="221" name="Text Box 8">
          <a:extLst>
            <a:ext uri="{FF2B5EF4-FFF2-40B4-BE49-F238E27FC236}">
              <a16:creationId xmlns:a16="http://schemas.microsoft.com/office/drawing/2014/main" id="{00000000-0008-0000-1F00-0000DD000000}"/>
            </a:ext>
          </a:extLst>
        </xdr:cNvPr>
        <xdr:cNvSpPr txBox="1">
          <a:spLocks noChangeArrowheads="1"/>
        </xdr:cNvSpPr>
      </xdr:nvSpPr>
      <xdr:spPr bwMode="auto">
        <a:xfrm>
          <a:off x="1468755"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41</xdr:row>
      <xdr:rowOff>0</xdr:rowOff>
    </xdr:from>
    <xdr:ext cx="114300" cy="285750"/>
    <xdr:sp macro="" textlink="">
      <xdr:nvSpPr>
        <xdr:cNvPr id="222" name="Text Box 8">
          <a:extLst>
            <a:ext uri="{FF2B5EF4-FFF2-40B4-BE49-F238E27FC236}">
              <a16:creationId xmlns:a16="http://schemas.microsoft.com/office/drawing/2014/main" id="{00000000-0008-0000-1F00-0000DE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3" name="Text Box 1">
          <a:extLst>
            <a:ext uri="{FF2B5EF4-FFF2-40B4-BE49-F238E27FC236}">
              <a16:creationId xmlns:a16="http://schemas.microsoft.com/office/drawing/2014/main" id="{00000000-0008-0000-1F00-0000D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4" name="Text Box 2">
          <a:extLst>
            <a:ext uri="{FF2B5EF4-FFF2-40B4-BE49-F238E27FC236}">
              <a16:creationId xmlns:a16="http://schemas.microsoft.com/office/drawing/2014/main" id="{00000000-0008-0000-1F00-0000E0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5" name="Text Box 3">
          <a:extLst>
            <a:ext uri="{FF2B5EF4-FFF2-40B4-BE49-F238E27FC236}">
              <a16:creationId xmlns:a16="http://schemas.microsoft.com/office/drawing/2014/main" id="{00000000-0008-0000-1F00-0000E1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6" name="Text Box 4">
          <a:extLst>
            <a:ext uri="{FF2B5EF4-FFF2-40B4-BE49-F238E27FC236}">
              <a16:creationId xmlns:a16="http://schemas.microsoft.com/office/drawing/2014/main" id="{00000000-0008-0000-1F00-0000E2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7" name="Text Box 5">
          <a:extLst>
            <a:ext uri="{FF2B5EF4-FFF2-40B4-BE49-F238E27FC236}">
              <a16:creationId xmlns:a16="http://schemas.microsoft.com/office/drawing/2014/main" id="{00000000-0008-0000-1F00-0000E3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8" name="Text Box 6">
          <a:extLst>
            <a:ext uri="{FF2B5EF4-FFF2-40B4-BE49-F238E27FC236}">
              <a16:creationId xmlns:a16="http://schemas.microsoft.com/office/drawing/2014/main" id="{00000000-0008-0000-1F00-0000E4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9" name="Text Box 8">
          <a:extLst>
            <a:ext uri="{FF2B5EF4-FFF2-40B4-BE49-F238E27FC236}">
              <a16:creationId xmlns:a16="http://schemas.microsoft.com/office/drawing/2014/main" id="{00000000-0008-0000-1F00-0000E5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0" name="Text Box 9">
          <a:extLst>
            <a:ext uri="{FF2B5EF4-FFF2-40B4-BE49-F238E27FC236}">
              <a16:creationId xmlns:a16="http://schemas.microsoft.com/office/drawing/2014/main" id="{00000000-0008-0000-1F00-0000E6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1" name="Text Box 10">
          <a:extLst>
            <a:ext uri="{FF2B5EF4-FFF2-40B4-BE49-F238E27FC236}">
              <a16:creationId xmlns:a16="http://schemas.microsoft.com/office/drawing/2014/main" id="{00000000-0008-0000-1F00-0000E7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2" name="Text Box 1">
          <a:extLst>
            <a:ext uri="{FF2B5EF4-FFF2-40B4-BE49-F238E27FC236}">
              <a16:creationId xmlns:a16="http://schemas.microsoft.com/office/drawing/2014/main" id="{00000000-0008-0000-1F00-0000E8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3" name="Text Box 2">
          <a:extLst>
            <a:ext uri="{FF2B5EF4-FFF2-40B4-BE49-F238E27FC236}">
              <a16:creationId xmlns:a16="http://schemas.microsoft.com/office/drawing/2014/main" id="{00000000-0008-0000-1F00-0000E9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34" name="Text Box 8">
          <a:extLst>
            <a:ext uri="{FF2B5EF4-FFF2-40B4-BE49-F238E27FC236}">
              <a16:creationId xmlns:a16="http://schemas.microsoft.com/office/drawing/2014/main" id="{00000000-0008-0000-1F00-0000EA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5" name="Text Box 1">
          <a:extLst>
            <a:ext uri="{FF2B5EF4-FFF2-40B4-BE49-F238E27FC236}">
              <a16:creationId xmlns:a16="http://schemas.microsoft.com/office/drawing/2014/main" id="{00000000-0008-0000-1F00-0000E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6" name="Text Box 2">
          <a:extLst>
            <a:ext uri="{FF2B5EF4-FFF2-40B4-BE49-F238E27FC236}">
              <a16:creationId xmlns:a16="http://schemas.microsoft.com/office/drawing/2014/main" id="{00000000-0008-0000-1F00-0000E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7" name="Text Box 3">
          <a:extLst>
            <a:ext uri="{FF2B5EF4-FFF2-40B4-BE49-F238E27FC236}">
              <a16:creationId xmlns:a16="http://schemas.microsoft.com/office/drawing/2014/main" id="{00000000-0008-0000-1F00-0000E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8" name="Text Box 4">
          <a:extLst>
            <a:ext uri="{FF2B5EF4-FFF2-40B4-BE49-F238E27FC236}">
              <a16:creationId xmlns:a16="http://schemas.microsoft.com/office/drawing/2014/main" id="{00000000-0008-0000-1F00-0000E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9" name="Text Box 5">
          <a:extLst>
            <a:ext uri="{FF2B5EF4-FFF2-40B4-BE49-F238E27FC236}">
              <a16:creationId xmlns:a16="http://schemas.microsoft.com/office/drawing/2014/main" id="{00000000-0008-0000-1F00-0000E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0" name="Text Box 6">
          <a:extLst>
            <a:ext uri="{FF2B5EF4-FFF2-40B4-BE49-F238E27FC236}">
              <a16:creationId xmlns:a16="http://schemas.microsoft.com/office/drawing/2014/main" id="{00000000-0008-0000-1F00-0000F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1" name="Text Box 8">
          <a:extLst>
            <a:ext uri="{FF2B5EF4-FFF2-40B4-BE49-F238E27FC236}">
              <a16:creationId xmlns:a16="http://schemas.microsoft.com/office/drawing/2014/main" id="{00000000-0008-0000-1F00-0000F1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2" name="Text Box 9">
          <a:extLst>
            <a:ext uri="{FF2B5EF4-FFF2-40B4-BE49-F238E27FC236}">
              <a16:creationId xmlns:a16="http://schemas.microsoft.com/office/drawing/2014/main" id="{00000000-0008-0000-1F00-0000F2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3" name="Text Box 10">
          <a:extLst>
            <a:ext uri="{FF2B5EF4-FFF2-40B4-BE49-F238E27FC236}">
              <a16:creationId xmlns:a16="http://schemas.microsoft.com/office/drawing/2014/main" id="{00000000-0008-0000-1F00-0000F3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4" name="Text Box 11">
          <a:extLst>
            <a:ext uri="{FF2B5EF4-FFF2-40B4-BE49-F238E27FC236}">
              <a16:creationId xmlns:a16="http://schemas.microsoft.com/office/drawing/2014/main" id="{00000000-0008-0000-1F00-0000F4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5" name="Text Box 12">
          <a:extLst>
            <a:ext uri="{FF2B5EF4-FFF2-40B4-BE49-F238E27FC236}">
              <a16:creationId xmlns:a16="http://schemas.microsoft.com/office/drawing/2014/main" id="{00000000-0008-0000-1F00-0000F5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6" name="Text Box 13">
          <a:extLst>
            <a:ext uri="{FF2B5EF4-FFF2-40B4-BE49-F238E27FC236}">
              <a16:creationId xmlns:a16="http://schemas.microsoft.com/office/drawing/2014/main" id="{00000000-0008-0000-1F00-0000F6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7" name="Text Box 14">
          <a:extLst>
            <a:ext uri="{FF2B5EF4-FFF2-40B4-BE49-F238E27FC236}">
              <a16:creationId xmlns:a16="http://schemas.microsoft.com/office/drawing/2014/main" id="{00000000-0008-0000-1F00-0000F7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8" name="Text Box 1">
          <a:extLst>
            <a:ext uri="{FF2B5EF4-FFF2-40B4-BE49-F238E27FC236}">
              <a16:creationId xmlns:a16="http://schemas.microsoft.com/office/drawing/2014/main" id="{00000000-0008-0000-1F00-0000F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9" name="Text Box 2">
          <a:extLst>
            <a:ext uri="{FF2B5EF4-FFF2-40B4-BE49-F238E27FC236}">
              <a16:creationId xmlns:a16="http://schemas.microsoft.com/office/drawing/2014/main" id="{00000000-0008-0000-1F00-0000F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250" name="Text Box 8">
          <a:extLst>
            <a:ext uri="{FF2B5EF4-FFF2-40B4-BE49-F238E27FC236}">
              <a16:creationId xmlns:a16="http://schemas.microsoft.com/office/drawing/2014/main" id="{00000000-0008-0000-1F00-0000FA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1" name="Text Box 8">
          <a:extLst>
            <a:ext uri="{FF2B5EF4-FFF2-40B4-BE49-F238E27FC236}">
              <a16:creationId xmlns:a16="http://schemas.microsoft.com/office/drawing/2014/main" id="{00000000-0008-0000-1F00-0000FB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2" name="Text Box 8">
          <a:extLst>
            <a:ext uri="{FF2B5EF4-FFF2-40B4-BE49-F238E27FC236}">
              <a16:creationId xmlns:a16="http://schemas.microsoft.com/office/drawing/2014/main" id="{00000000-0008-0000-1F00-0000FC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3" name="Text Box 8">
          <a:extLst>
            <a:ext uri="{FF2B5EF4-FFF2-40B4-BE49-F238E27FC236}">
              <a16:creationId xmlns:a16="http://schemas.microsoft.com/office/drawing/2014/main" id="{00000000-0008-0000-1F00-0000FD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41</xdr:row>
      <xdr:rowOff>0</xdr:rowOff>
    </xdr:from>
    <xdr:ext cx="114300" cy="285750"/>
    <xdr:sp macro="" textlink="">
      <xdr:nvSpPr>
        <xdr:cNvPr id="254" name="Text Box 8">
          <a:extLst>
            <a:ext uri="{FF2B5EF4-FFF2-40B4-BE49-F238E27FC236}">
              <a16:creationId xmlns:a16="http://schemas.microsoft.com/office/drawing/2014/main" id="{00000000-0008-0000-1F00-0000FE000000}"/>
            </a:ext>
          </a:extLst>
        </xdr:cNvPr>
        <xdr:cNvSpPr txBox="1">
          <a:spLocks noChangeArrowheads="1"/>
        </xdr:cNvSpPr>
      </xdr:nvSpPr>
      <xdr:spPr bwMode="auto">
        <a:xfrm>
          <a:off x="628226"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55" name="Text Box 8">
          <a:extLst>
            <a:ext uri="{FF2B5EF4-FFF2-40B4-BE49-F238E27FC236}">
              <a16:creationId xmlns:a16="http://schemas.microsoft.com/office/drawing/2014/main" id="{00000000-0008-0000-1F00-0000F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6" name="Text Box 1">
          <a:extLst>
            <a:ext uri="{FF2B5EF4-FFF2-40B4-BE49-F238E27FC236}">
              <a16:creationId xmlns:a16="http://schemas.microsoft.com/office/drawing/2014/main" id="{00000000-0008-0000-1F00-00000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7" name="Text Box 2">
          <a:extLst>
            <a:ext uri="{FF2B5EF4-FFF2-40B4-BE49-F238E27FC236}">
              <a16:creationId xmlns:a16="http://schemas.microsoft.com/office/drawing/2014/main" id="{00000000-0008-0000-1F00-00000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8" name="Text Box 3">
          <a:extLst>
            <a:ext uri="{FF2B5EF4-FFF2-40B4-BE49-F238E27FC236}">
              <a16:creationId xmlns:a16="http://schemas.microsoft.com/office/drawing/2014/main" id="{00000000-0008-0000-1F00-00000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9" name="Text Box 4">
          <a:extLst>
            <a:ext uri="{FF2B5EF4-FFF2-40B4-BE49-F238E27FC236}">
              <a16:creationId xmlns:a16="http://schemas.microsoft.com/office/drawing/2014/main" id="{00000000-0008-0000-1F00-00000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0" name="Text Box 5">
          <a:extLst>
            <a:ext uri="{FF2B5EF4-FFF2-40B4-BE49-F238E27FC236}">
              <a16:creationId xmlns:a16="http://schemas.microsoft.com/office/drawing/2014/main" id="{00000000-0008-0000-1F00-00000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1" name="Text Box 6">
          <a:extLst>
            <a:ext uri="{FF2B5EF4-FFF2-40B4-BE49-F238E27FC236}">
              <a16:creationId xmlns:a16="http://schemas.microsoft.com/office/drawing/2014/main" id="{00000000-0008-0000-1F00-00000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2" name="Text Box 8">
          <a:extLst>
            <a:ext uri="{FF2B5EF4-FFF2-40B4-BE49-F238E27FC236}">
              <a16:creationId xmlns:a16="http://schemas.microsoft.com/office/drawing/2014/main" id="{00000000-0008-0000-1F00-00000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3" name="Text Box 9">
          <a:extLst>
            <a:ext uri="{FF2B5EF4-FFF2-40B4-BE49-F238E27FC236}">
              <a16:creationId xmlns:a16="http://schemas.microsoft.com/office/drawing/2014/main" id="{00000000-0008-0000-1F00-00000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4" name="Text Box 10">
          <a:extLst>
            <a:ext uri="{FF2B5EF4-FFF2-40B4-BE49-F238E27FC236}">
              <a16:creationId xmlns:a16="http://schemas.microsoft.com/office/drawing/2014/main" id="{00000000-0008-0000-1F00-00000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5" name="Text Box 1">
          <a:extLst>
            <a:ext uri="{FF2B5EF4-FFF2-40B4-BE49-F238E27FC236}">
              <a16:creationId xmlns:a16="http://schemas.microsoft.com/office/drawing/2014/main" id="{00000000-0008-0000-1F00-00000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6" name="Text Box 2">
          <a:extLst>
            <a:ext uri="{FF2B5EF4-FFF2-40B4-BE49-F238E27FC236}">
              <a16:creationId xmlns:a16="http://schemas.microsoft.com/office/drawing/2014/main" id="{00000000-0008-0000-1F00-00000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7" name="Text Box 8">
          <a:extLst>
            <a:ext uri="{FF2B5EF4-FFF2-40B4-BE49-F238E27FC236}">
              <a16:creationId xmlns:a16="http://schemas.microsoft.com/office/drawing/2014/main" id="{00000000-0008-0000-1F00-00000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8" name="Text Box 1">
          <a:extLst>
            <a:ext uri="{FF2B5EF4-FFF2-40B4-BE49-F238E27FC236}">
              <a16:creationId xmlns:a16="http://schemas.microsoft.com/office/drawing/2014/main" id="{00000000-0008-0000-1F00-00000C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9" name="Text Box 2">
          <a:extLst>
            <a:ext uri="{FF2B5EF4-FFF2-40B4-BE49-F238E27FC236}">
              <a16:creationId xmlns:a16="http://schemas.microsoft.com/office/drawing/2014/main" id="{00000000-0008-0000-1F00-00000D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0" name="Text Box 3">
          <a:extLst>
            <a:ext uri="{FF2B5EF4-FFF2-40B4-BE49-F238E27FC236}">
              <a16:creationId xmlns:a16="http://schemas.microsoft.com/office/drawing/2014/main" id="{00000000-0008-0000-1F00-00000E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1" name="Text Box 4">
          <a:extLst>
            <a:ext uri="{FF2B5EF4-FFF2-40B4-BE49-F238E27FC236}">
              <a16:creationId xmlns:a16="http://schemas.microsoft.com/office/drawing/2014/main" id="{00000000-0008-0000-1F00-00000F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2" name="Text Box 5">
          <a:extLst>
            <a:ext uri="{FF2B5EF4-FFF2-40B4-BE49-F238E27FC236}">
              <a16:creationId xmlns:a16="http://schemas.microsoft.com/office/drawing/2014/main" id="{00000000-0008-0000-1F00-000010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3" name="Text Box 6">
          <a:extLst>
            <a:ext uri="{FF2B5EF4-FFF2-40B4-BE49-F238E27FC236}">
              <a16:creationId xmlns:a16="http://schemas.microsoft.com/office/drawing/2014/main" id="{00000000-0008-0000-1F00-000011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4" name="Text Box 8">
          <a:extLst>
            <a:ext uri="{FF2B5EF4-FFF2-40B4-BE49-F238E27FC236}">
              <a16:creationId xmlns:a16="http://schemas.microsoft.com/office/drawing/2014/main" id="{00000000-0008-0000-1F00-000012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5" name="Text Box 9">
          <a:extLst>
            <a:ext uri="{FF2B5EF4-FFF2-40B4-BE49-F238E27FC236}">
              <a16:creationId xmlns:a16="http://schemas.microsoft.com/office/drawing/2014/main" id="{00000000-0008-0000-1F00-000013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6" name="Text Box 10">
          <a:extLst>
            <a:ext uri="{FF2B5EF4-FFF2-40B4-BE49-F238E27FC236}">
              <a16:creationId xmlns:a16="http://schemas.microsoft.com/office/drawing/2014/main" id="{00000000-0008-0000-1F00-000014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7" name="Text Box 11">
          <a:extLst>
            <a:ext uri="{FF2B5EF4-FFF2-40B4-BE49-F238E27FC236}">
              <a16:creationId xmlns:a16="http://schemas.microsoft.com/office/drawing/2014/main" id="{00000000-0008-0000-1F00-00001501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8" name="Text Box 12">
          <a:extLst>
            <a:ext uri="{FF2B5EF4-FFF2-40B4-BE49-F238E27FC236}">
              <a16:creationId xmlns:a16="http://schemas.microsoft.com/office/drawing/2014/main" id="{00000000-0008-0000-1F00-00001601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79" name="Text Box 13">
          <a:extLst>
            <a:ext uri="{FF2B5EF4-FFF2-40B4-BE49-F238E27FC236}">
              <a16:creationId xmlns:a16="http://schemas.microsoft.com/office/drawing/2014/main" id="{00000000-0008-0000-1F00-000017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80" name="Text Box 14">
          <a:extLst>
            <a:ext uri="{FF2B5EF4-FFF2-40B4-BE49-F238E27FC236}">
              <a16:creationId xmlns:a16="http://schemas.microsoft.com/office/drawing/2014/main" id="{00000000-0008-0000-1F00-000018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81" name="Text Box 1">
          <a:extLst>
            <a:ext uri="{FF2B5EF4-FFF2-40B4-BE49-F238E27FC236}">
              <a16:creationId xmlns:a16="http://schemas.microsoft.com/office/drawing/2014/main" id="{00000000-0008-0000-1F00-000019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282" name="Text Box 8">
          <a:extLst>
            <a:ext uri="{FF2B5EF4-FFF2-40B4-BE49-F238E27FC236}">
              <a16:creationId xmlns:a16="http://schemas.microsoft.com/office/drawing/2014/main" id="{00000000-0008-0000-1F00-00001A01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3" name="Text Box 8">
          <a:extLst>
            <a:ext uri="{FF2B5EF4-FFF2-40B4-BE49-F238E27FC236}">
              <a16:creationId xmlns:a16="http://schemas.microsoft.com/office/drawing/2014/main" id="{00000000-0008-0000-1F00-00001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3042180</xdr:colOff>
      <xdr:row>26</xdr:row>
      <xdr:rowOff>44450</xdr:rowOff>
    </xdr:from>
    <xdr:ext cx="114300" cy="285750"/>
    <xdr:sp macro="" textlink="">
      <xdr:nvSpPr>
        <xdr:cNvPr id="284" name="Text Box 8">
          <a:extLst>
            <a:ext uri="{FF2B5EF4-FFF2-40B4-BE49-F238E27FC236}">
              <a16:creationId xmlns:a16="http://schemas.microsoft.com/office/drawing/2014/main" id="{00000000-0008-0000-1F00-00001C010000}"/>
            </a:ext>
          </a:extLst>
        </xdr:cNvPr>
        <xdr:cNvSpPr txBox="1">
          <a:spLocks noChangeArrowheads="1"/>
        </xdr:cNvSpPr>
      </xdr:nvSpPr>
      <xdr:spPr bwMode="auto">
        <a:xfrm>
          <a:off x="626640" y="47993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41</xdr:row>
      <xdr:rowOff>0</xdr:rowOff>
    </xdr:from>
    <xdr:ext cx="114300" cy="285750"/>
    <xdr:sp macro="" textlink="">
      <xdr:nvSpPr>
        <xdr:cNvPr id="285" name="Text Box 8">
          <a:extLst>
            <a:ext uri="{FF2B5EF4-FFF2-40B4-BE49-F238E27FC236}">
              <a16:creationId xmlns:a16="http://schemas.microsoft.com/office/drawing/2014/main" id="{00000000-0008-0000-1F00-00001D010000}"/>
            </a:ext>
          </a:extLst>
        </xdr:cNvPr>
        <xdr:cNvSpPr txBox="1">
          <a:spLocks noChangeArrowheads="1"/>
        </xdr:cNvSpPr>
      </xdr:nvSpPr>
      <xdr:spPr bwMode="auto">
        <a:xfrm>
          <a:off x="1260264"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51</xdr:row>
      <xdr:rowOff>169334</xdr:rowOff>
    </xdr:from>
    <xdr:ext cx="114300" cy="285750"/>
    <xdr:sp macro="" textlink="">
      <xdr:nvSpPr>
        <xdr:cNvPr id="286" name="Text Box 8">
          <a:extLst>
            <a:ext uri="{FF2B5EF4-FFF2-40B4-BE49-F238E27FC236}">
              <a16:creationId xmlns:a16="http://schemas.microsoft.com/office/drawing/2014/main" id="{00000000-0008-0000-1F00-00001E010000}"/>
            </a:ext>
          </a:extLst>
        </xdr:cNvPr>
        <xdr:cNvSpPr txBox="1">
          <a:spLocks noChangeArrowheads="1"/>
        </xdr:cNvSpPr>
      </xdr:nvSpPr>
      <xdr:spPr bwMode="auto">
        <a:xfrm>
          <a:off x="2501053" y="94962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7" name="Text Box 1">
          <a:extLst>
            <a:ext uri="{FF2B5EF4-FFF2-40B4-BE49-F238E27FC236}">
              <a16:creationId xmlns:a16="http://schemas.microsoft.com/office/drawing/2014/main" id="{00000000-0008-0000-1F00-00001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8" name="Text Box 2">
          <a:extLst>
            <a:ext uri="{FF2B5EF4-FFF2-40B4-BE49-F238E27FC236}">
              <a16:creationId xmlns:a16="http://schemas.microsoft.com/office/drawing/2014/main" id="{00000000-0008-0000-1F00-00002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9" name="Text Box 3">
          <a:extLst>
            <a:ext uri="{FF2B5EF4-FFF2-40B4-BE49-F238E27FC236}">
              <a16:creationId xmlns:a16="http://schemas.microsoft.com/office/drawing/2014/main" id="{00000000-0008-0000-1F00-00002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0" name="Text Box 4">
          <a:extLst>
            <a:ext uri="{FF2B5EF4-FFF2-40B4-BE49-F238E27FC236}">
              <a16:creationId xmlns:a16="http://schemas.microsoft.com/office/drawing/2014/main" id="{00000000-0008-0000-1F00-00002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1" name="Text Box 5">
          <a:extLst>
            <a:ext uri="{FF2B5EF4-FFF2-40B4-BE49-F238E27FC236}">
              <a16:creationId xmlns:a16="http://schemas.microsoft.com/office/drawing/2014/main" id="{00000000-0008-0000-1F00-00002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2" name="Text Box 6">
          <a:extLst>
            <a:ext uri="{FF2B5EF4-FFF2-40B4-BE49-F238E27FC236}">
              <a16:creationId xmlns:a16="http://schemas.microsoft.com/office/drawing/2014/main" id="{00000000-0008-0000-1F00-00002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3" name="Text Box 8">
          <a:extLst>
            <a:ext uri="{FF2B5EF4-FFF2-40B4-BE49-F238E27FC236}">
              <a16:creationId xmlns:a16="http://schemas.microsoft.com/office/drawing/2014/main" id="{00000000-0008-0000-1F00-00002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4" name="Text Box 9">
          <a:extLst>
            <a:ext uri="{FF2B5EF4-FFF2-40B4-BE49-F238E27FC236}">
              <a16:creationId xmlns:a16="http://schemas.microsoft.com/office/drawing/2014/main" id="{00000000-0008-0000-1F00-00002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5" name="Text Box 10">
          <a:extLst>
            <a:ext uri="{FF2B5EF4-FFF2-40B4-BE49-F238E27FC236}">
              <a16:creationId xmlns:a16="http://schemas.microsoft.com/office/drawing/2014/main" id="{00000000-0008-0000-1F00-00002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2047874</xdr:colOff>
      <xdr:row>52</xdr:row>
      <xdr:rowOff>66675</xdr:rowOff>
    </xdr:from>
    <xdr:ext cx="114300" cy="285750"/>
    <xdr:sp macro="" textlink="">
      <xdr:nvSpPr>
        <xdr:cNvPr id="296" name="Text Box 1">
          <a:extLst>
            <a:ext uri="{FF2B5EF4-FFF2-40B4-BE49-F238E27FC236}">
              <a16:creationId xmlns:a16="http://schemas.microsoft.com/office/drawing/2014/main" id="{00000000-0008-0000-1F00-000028010000}"/>
            </a:ext>
          </a:extLst>
        </xdr:cNvPr>
        <xdr:cNvSpPr txBox="1">
          <a:spLocks noChangeArrowheads="1"/>
        </xdr:cNvSpPr>
      </xdr:nvSpPr>
      <xdr:spPr bwMode="auto">
        <a:xfrm>
          <a:off x="622934" y="95764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53</xdr:row>
      <xdr:rowOff>171450</xdr:rowOff>
    </xdr:from>
    <xdr:ext cx="114300" cy="285750"/>
    <xdr:sp macro="" textlink="">
      <xdr:nvSpPr>
        <xdr:cNvPr id="297" name="Text Box 2">
          <a:extLst>
            <a:ext uri="{FF2B5EF4-FFF2-40B4-BE49-F238E27FC236}">
              <a16:creationId xmlns:a16="http://schemas.microsoft.com/office/drawing/2014/main" id="{00000000-0008-0000-1F00-000029010000}"/>
            </a:ext>
          </a:extLst>
        </xdr:cNvPr>
        <xdr:cNvSpPr txBox="1">
          <a:spLocks noChangeArrowheads="1"/>
        </xdr:cNvSpPr>
      </xdr:nvSpPr>
      <xdr:spPr bwMode="auto">
        <a:xfrm>
          <a:off x="1519555" y="986409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8" name="Text Box 8">
          <a:extLst>
            <a:ext uri="{FF2B5EF4-FFF2-40B4-BE49-F238E27FC236}">
              <a16:creationId xmlns:a16="http://schemas.microsoft.com/office/drawing/2014/main" id="{00000000-0008-0000-1F00-00002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70</xdr:row>
      <xdr:rowOff>0</xdr:rowOff>
    </xdr:from>
    <xdr:ext cx="114300" cy="285750"/>
    <xdr:sp macro="" textlink="">
      <xdr:nvSpPr>
        <xdr:cNvPr id="299" name="Text Box 13">
          <a:extLst>
            <a:ext uri="{FF2B5EF4-FFF2-40B4-BE49-F238E27FC236}">
              <a16:creationId xmlns:a16="http://schemas.microsoft.com/office/drawing/2014/main" id="{00000000-0008-0000-1F00-00002B010000}"/>
            </a:ext>
          </a:extLst>
        </xdr:cNvPr>
        <xdr:cNvSpPr txBox="1">
          <a:spLocks noChangeArrowheads="1"/>
        </xdr:cNvSpPr>
      </xdr:nvSpPr>
      <xdr:spPr bwMode="auto">
        <a:xfrm>
          <a:off x="625686"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0" name="Text Box 8">
          <a:extLst>
            <a:ext uri="{FF2B5EF4-FFF2-40B4-BE49-F238E27FC236}">
              <a16:creationId xmlns:a16="http://schemas.microsoft.com/office/drawing/2014/main" id="{00000000-0008-0000-1F00-00002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1" name="Text Box 8">
          <a:extLst>
            <a:ext uri="{FF2B5EF4-FFF2-40B4-BE49-F238E27FC236}">
              <a16:creationId xmlns:a16="http://schemas.microsoft.com/office/drawing/2014/main" id="{00000000-0008-0000-1F00-00002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2" name="Text Box 1">
          <a:extLst>
            <a:ext uri="{FF2B5EF4-FFF2-40B4-BE49-F238E27FC236}">
              <a16:creationId xmlns:a16="http://schemas.microsoft.com/office/drawing/2014/main" id="{00000000-0008-0000-1F00-00002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3" name="Text Box 2">
          <a:extLst>
            <a:ext uri="{FF2B5EF4-FFF2-40B4-BE49-F238E27FC236}">
              <a16:creationId xmlns:a16="http://schemas.microsoft.com/office/drawing/2014/main" id="{00000000-0008-0000-1F00-00002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4" name="Text Box 3">
          <a:extLst>
            <a:ext uri="{FF2B5EF4-FFF2-40B4-BE49-F238E27FC236}">
              <a16:creationId xmlns:a16="http://schemas.microsoft.com/office/drawing/2014/main" id="{00000000-0008-0000-1F00-00003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5" name="Text Box 4">
          <a:extLst>
            <a:ext uri="{FF2B5EF4-FFF2-40B4-BE49-F238E27FC236}">
              <a16:creationId xmlns:a16="http://schemas.microsoft.com/office/drawing/2014/main" id="{00000000-0008-0000-1F00-00003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6" name="Text Box 5">
          <a:extLst>
            <a:ext uri="{FF2B5EF4-FFF2-40B4-BE49-F238E27FC236}">
              <a16:creationId xmlns:a16="http://schemas.microsoft.com/office/drawing/2014/main" id="{00000000-0008-0000-1F00-00003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7" name="Text Box 6">
          <a:extLst>
            <a:ext uri="{FF2B5EF4-FFF2-40B4-BE49-F238E27FC236}">
              <a16:creationId xmlns:a16="http://schemas.microsoft.com/office/drawing/2014/main" id="{00000000-0008-0000-1F00-00003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8" name="Text Box 8">
          <a:extLst>
            <a:ext uri="{FF2B5EF4-FFF2-40B4-BE49-F238E27FC236}">
              <a16:creationId xmlns:a16="http://schemas.microsoft.com/office/drawing/2014/main" id="{00000000-0008-0000-1F00-00003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9" name="Text Box 9">
          <a:extLst>
            <a:ext uri="{FF2B5EF4-FFF2-40B4-BE49-F238E27FC236}">
              <a16:creationId xmlns:a16="http://schemas.microsoft.com/office/drawing/2014/main" id="{00000000-0008-0000-1F00-00003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0" name="Text Box 10">
          <a:extLst>
            <a:ext uri="{FF2B5EF4-FFF2-40B4-BE49-F238E27FC236}">
              <a16:creationId xmlns:a16="http://schemas.microsoft.com/office/drawing/2014/main" id="{00000000-0008-0000-1F00-00003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1" name="Text Box 1">
          <a:extLst>
            <a:ext uri="{FF2B5EF4-FFF2-40B4-BE49-F238E27FC236}">
              <a16:creationId xmlns:a16="http://schemas.microsoft.com/office/drawing/2014/main" id="{00000000-0008-0000-1F00-00003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2" name="Text Box 2">
          <a:extLst>
            <a:ext uri="{FF2B5EF4-FFF2-40B4-BE49-F238E27FC236}">
              <a16:creationId xmlns:a16="http://schemas.microsoft.com/office/drawing/2014/main" id="{00000000-0008-0000-1F00-00003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3" name="Text Box 8">
          <a:extLst>
            <a:ext uri="{FF2B5EF4-FFF2-40B4-BE49-F238E27FC236}">
              <a16:creationId xmlns:a16="http://schemas.microsoft.com/office/drawing/2014/main" id="{00000000-0008-0000-1F00-00003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4" name="Text Box 1">
          <a:extLst>
            <a:ext uri="{FF2B5EF4-FFF2-40B4-BE49-F238E27FC236}">
              <a16:creationId xmlns:a16="http://schemas.microsoft.com/office/drawing/2014/main" id="{00000000-0008-0000-1F00-00003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5" name="Text Box 2">
          <a:extLst>
            <a:ext uri="{FF2B5EF4-FFF2-40B4-BE49-F238E27FC236}">
              <a16:creationId xmlns:a16="http://schemas.microsoft.com/office/drawing/2014/main" id="{00000000-0008-0000-1F00-00003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6" name="Text Box 3">
          <a:extLst>
            <a:ext uri="{FF2B5EF4-FFF2-40B4-BE49-F238E27FC236}">
              <a16:creationId xmlns:a16="http://schemas.microsoft.com/office/drawing/2014/main" id="{00000000-0008-0000-1F00-00003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7" name="Text Box 4">
          <a:extLst>
            <a:ext uri="{FF2B5EF4-FFF2-40B4-BE49-F238E27FC236}">
              <a16:creationId xmlns:a16="http://schemas.microsoft.com/office/drawing/2014/main" id="{00000000-0008-0000-1F00-00003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8" name="Text Box 5">
          <a:extLst>
            <a:ext uri="{FF2B5EF4-FFF2-40B4-BE49-F238E27FC236}">
              <a16:creationId xmlns:a16="http://schemas.microsoft.com/office/drawing/2014/main" id="{00000000-0008-0000-1F00-00003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9" name="Text Box 6">
          <a:extLst>
            <a:ext uri="{FF2B5EF4-FFF2-40B4-BE49-F238E27FC236}">
              <a16:creationId xmlns:a16="http://schemas.microsoft.com/office/drawing/2014/main" id="{00000000-0008-0000-1F00-00003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0" name="Text Box 8">
          <a:extLst>
            <a:ext uri="{FF2B5EF4-FFF2-40B4-BE49-F238E27FC236}">
              <a16:creationId xmlns:a16="http://schemas.microsoft.com/office/drawing/2014/main" id="{00000000-0008-0000-1F00-00004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1" name="Text Box 9">
          <a:extLst>
            <a:ext uri="{FF2B5EF4-FFF2-40B4-BE49-F238E27FC236}">
              <a16:creationId xmlns:a16="http://schemas.microsoft.com/office/drawing/2014/main" id="{00000000-0008-0000-1F00-00004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2" name="Text Box 10">
          <a:extLst>
            <a:ext uri="{FF2B5EF4-FFF2-40B4-BE49-F238E27FC236}">
              <a16:creationId xmlns:a16="http://schemas.microsoft.com/office/drawing/2014/main" id="{00000000-0008-0000-1F00-00004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3" name="Text Box 1">
          <a:extLst>
            <a:ext uri="{FF2B5EF4-FFF2-40B4-BE49-F238E27FC236}">
              <a16:creationId xmlns:a16="http://schemas.microsoft.com/office/drawing/2014/main" id="{00000000-0008-0000-1F00-00004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4" name="Text Box 2">
          <a:extLst>
            <a:ext uri="{FF2B5EF4-FFF2-40B4-BE49-F238E27FC236}">
              <a16:creationId xmlns:a16="http://schemas.microsoft.com/office/drawing/2014/main" id="{00000000-0008-0000-1F00-00004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5" name="Text Box 8">
          <a:extLst>
            <a:ext uri="{FF2B5EF4-FFF2-40B4-BE49-F238E27FC236}">
              <a16:creationId xmlns:a16="http://schemas.microsoft.com/office/drawing/2014/main" id="{00000000-0008-0000-1F00-00004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6" name="Text Box 8">
          <a:extLst>
            <a:ext uri="{FF2B5EF4-FFF2-40B4-BE49-F238E27FC236}">
              <a16:creationId xmlns:a16="http://schemas.microsoft.com/office/drawing/2014/main" id="{00000000-0008-0000-1F00-00004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7" name="Text Box 1">
          <a:extLst>
            <a:ext uri="{FF2B5EF4-FFF2-40B4-BE49-F238E27FC236}">
              <a16:creationId xmlns:a16="http://schemas.microsoft.com/office/drawing/2014/main" id="{00000000-0008-0000-1F00-00004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8" name="Text Box 2">
          <a:extLst>
            <a:ext uri="{FF2B5EF4-FFF2-40B4-BE49-F238E27FC236}">
              <a16:creationId xmlns:a16="http://schemas.microsoft.com/office/drawing/2014/main" id="{00000000-0008-0000-1F00-00004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9" name="Text Box 3">
          <a:extLst>
            <a:ext uri="{FF2B5EF4-FFF2-40B4-BE49-F238E27FC236}">
              <a16:creationId xmlns:a16="http://schemas.microsoft.com/office/drawing/2014/main" id="{00000000-0008-0000-1F00-00004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0" name="Text Box 4">
          <a:extLst>
            <a:ext uri="{FF2B5EF4-FFF2-40B4-BE49-F238E27FC236}">
              <a16:creationId xmlns:a16="http://schemas.microsoft.com/office/drawing/2014/main" id="{00000000-0008-0000-1F00-00004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1" name="Text Box 5">
          <a:extLst>
            <a:ext uri="{FF2B5EF4-FFF2-40B4-BE49-F238E27FC236}">
              <a16:creationId xmlns:a16="http://schemas.microsoft.com/office/drawing/2014/main" id="{00000000-0008-0000-1F00-00004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2" name="Text Box 6">
          <a:extLst>
            <a:ext uri="{FF2B5EF4-FFF2-40B4-BE49-F238E27FC236}">
              <a16:creationId xmlns:a16="http://schemas.microsoft.com/office/drawing/2014/main" id="{00000000-0008-0000-1F00-00004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3" name="Text Box 8">
          <a:extLst>
            <a:ext uri="{FF2B5EF4-FFF2-40B4-BE49-F238E27FC236}">
              <a16:creationId xmlns:a16="http://schemas.microsoft.com/office/drawing/2014/main" id="{00000000-0008-0000-1F00-00004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4" name="Text Box 9">
          <a:extLst>
            <a:ext uri="{FF2B5EF4-FFF2-40B4-BE49-F238E27FC236}">
              <a16:creationId xmlns:a16="http://schemas.microsoft.com/office/drawing/2014/main" id="{00000000-0008-0000-1F00-00004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5" name="Text Box 10">
          <a:extLst>
            <a:ext uri="{FF2B5EF4-FFF2-40B4-BE49-F238E27FC236}">
              <a16:creationId xmlns:a16="http://schemas.microsoft.com/office/drawing/2014/main" id="{00000000-0008-0000-1F00-00004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6" name="Text Box 1">
          <a:extLst>
            <a:ext uri="{FF2B5EF4-FFF2-40B4-BE49-F238E27FC236}">
              <a16:creationId xmlns:a16="http://schemas.microsoft.com/office/drawing/2014/main" id="{00000000-0008-0000-1F00-00005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7" name="Text Box 2">
          <a:extLst>
            <a:ext uri="{FF2B5EF4-FFF2-40B4-BE49-F238E27FC236}">
              <a16:creationId xmlns:a16="http://schemas.microsoft.com/office/drawing/2014/main" id="{00000000-0008-0000-1F00-00005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8" name="Text Box 8">
          <a:extLst>
            <a:ext uri="{FF2B5EF4-FFF2-40B4-BE49-F238E27FC236}">
              <a16:creationId xmlns:a16="http://schemas.microsoft.com/office/drawing/2014/main" id="{00000000-0008-0000-1F00-00005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9" name="Text Box 1">
          <a:extLst>
            <a:ext uri="{FF2B5EF4-FFF2-40B4-BE49-F238E27FC236}">
              <a16:creationId xmlns:a16="http://schemas.microsoft.com/office/drawing/2014/main" id="{00000000-0008-0000-1F00-00005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0" name="Text Box 2">
          <a:extLst>
            <a:ext uri="{FF2B5EF4-FFF2-40B4-BE49-F238E27FC236}">
              <a16:creationId xmlns:a16="http://schemas.microsoft.com/office/drawing/2014/main" id="{00000000-0008-0000-1F00-00005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1" name="Text Box 3">
          <a:extLst>
            <a:ext uri="{FF2B5EF4-FFF2-40B4-BE49-F238E27FC236}">
              <a16:creationId xmlns:a16="http://schemas.microsoft.com/office/drawing/2014/main" id="{00000000-0008-0000-1F00-00005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2" name="Text Box 4">
          <a:extLst>
            <a:ext uri="{FF2B5EF4-FFF2-40B4-BE49-F238E27FC236}">
              <a16:creationId xmlns:a16="http://schemas.microsoft.com/office/drawing/2014/main" id="{00000000-0008-0000-1F00-00005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3" name="Text Box 5">
          <a:extLst>
            <a:ext uri="{FF2B5EF4-FFF2-40B4-BE49-F238E27FC236}">
              <a16:creationId xmlns:a16="http://schemas.microsoft.com/office/drawing/2014/main" id="{00000000-0008-0000-1F00-00005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4" name="Text Box 6">
          <a:extLst>
            <a:ext uri="{FF2B5EF4-FFF2-40B4-BE49-F238E27FC236}">
              <a16:creationId xmlns:a16="http://schemas.microsoft.com/office/drawing/2014/main" id="{00000000-0008-0000-1F00-00005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5" name="Text Box 8">
          <a:extLst>
            <a:ext uri="{FF2B5EF4-FFF2-40B4-BE49-F238E27FC236}">
              <a16:creationId xmlns:a16="http://schemas.microsoft.com/office/drawing/2014/main" id="{00000000-0008-0000-1F00-00005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6" name="Text Box 9">
          <a:extLst>
            <a:ext uri="{FF2B5EF4-FFF2-40B4-BE49-F238E27FC236}">
              <a16:creationId xmlns:a16="http://schemas.microsoft.com/office/drawing/2014/main" id="{00000000-0008-0000-1F00-00005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7" name="Text Box 10">
          <a:extLst>
            <a:ext uri="{FF2B5EF4-FFF2-40B4-BE49-F238E27FC236}">
              <a16:creationId xmlns:a16="http://schemas.microsoft.com/office/drawing/2014/main" id="{00000000-0008-0000-1F00-00005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8" name="Text Box 1">
          <a:extLst>
            <a:ext uri="{FF2B5EF4-FFF2-40B4-BE49-F238E27FC236}">
              <a16:creationId xmlns:a16="http://schemas.microsoft.com/office/drawing/2014/main" id="{00000000-0008-0000-1F00-00005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53</xdr:row>
      <xdr:rowOff>0</xdr:rowOff>
    </xdr:from>
    <xdr:ext cx="114300" cy="285750"/>
    <xdr:sp macro="" textlink="">
      <xdr:nvSpPr>
        <xdr:cNvPr id="349" name="Text Box 8">
          <a:extLst>
            <a:ext uri="{FF2B5EF4-FFF2-40B4-BE49-F238E27FC236}">
              <a16:creationId xmlns:a16="http://schemas.microsoft.com/office/drawing/2014/main" id="{00000000-0008-0000-1F00-00005D010000}"/>
            </a:ext>
          </a:extLst>
        </xdr:cNvPr>
        <xdr:cNvSpPr txBox="1">
          <a:spLocks noChangeArrowheads="1"/>
        </xdr:cNvSpPr>
      </xdr:nvSpPr>
      <xdr:spPr bwMode="auto">
        <a:xfrm>
          <a:off x="37490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50" name="Text Box 8">
          <a:extLst>
            <a:ext uri="{FF2B5EF4-FFF2-40B4-BE49-F238E27FC236}">
              <a16:creationId xmlns:a16="http://schemas.microsoft.com/office/drawing/2014/main" id="{00000000-0008-0000-1F00-00005E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1" name="Text Box 11">
          <a:extLst>
            <a:ext uri="{FF2B5EF4-FFF2-40B4-BE49-F238E27FC236}">
              <a16:creationId xmlns:a16="http://schemas.microsoft.com/office/drawing/2014/main" id="{00000000-0008-0000-1F00-00005F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2" name="Text Box 12">
          <a:extLst>
            <a:ext uri="{FF2B5EF4-FFF2-40B4-BE49-F238E27FC236}">
              <a16:creationId xmlns:a16="http://schemas.microsoft.com/office/drawing/2014/main" id="{00000000-0008-0000-1F00-000060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3" name="Text Box 11">
          <a:extLst>
            <a:ext uri="{FF2B5EF4-FFF2-40B4-BE49-F238E27FC236}">
              <a16:creationId xmlns:a16="http://schemas.microsoft.com/office/drawing/2014/main" id="{00000000-0008-0000-1F00-000061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4" name="Text Box 12">
          <a:extLst>
            <a:ext uri="{FF2B5EF4-FFF2-40B4-BE49-F238E27FC236}">
              <a16:creationId xmlns:a16="http://schemas.microsoft.com/office/drawing/2014/main" id="{00000000-0008-0000-1F00-000062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5" name="Text Box 11">
          <a:extLst>
            <a:ext uri="{FF2B5EF4-FFF2-40B4-BE49-F238E27FC236}">
              <a16:creationId xmlns:a16="http://schemas.microsoft.com/office/drawing/2014/main" id="{00000000-0008-0000-1F00-000063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6" name="Text Box 12">
          <a:extLst>
            <a:ext uri="{FF2B5EF4-FFF2-40B4-BE49-F238E27FC236}">
              <a16:creationId xmlns:a16="http://schemas.microsoft.com/office/drawing/2014/main" id="{00000000-0008-0000-1F00-000064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7" name="Text Box 13">
          <a:extLst>
            <a:ext uri="{FF2B5EF4-FFF2-40B4-BE49-F238E27FC236}">
              <a16:creationId xmlns:a16="http://schemas.microsoft.com/office/drawing/2014/main" id="{00000000-0008-0000-1F00-000065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8" name="Text Box 14">
          <a:extLst>
            <a:ext uri="{FF2B5EF4-FFF2-40B4-BE49-F238E27FC236}">
              <a16:creationId xmlns:a16="http://schemas.microsoft.com/office/drawing/2014/main" id="{00000000-0008-0000-1F00-000066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9" name="Text Box 11">
          <a:extLst>
            <a:ext uri="{FF2B5EF4-FFF2-40B4-BE49-F238E27FC236}">
              <a16:creationId xmlns:a16="http://schemas.microsoft.com/office/drawing/2014/main" id="{00000000-0008-0000-1F00-000067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638175</xdr:colOff>
      <xdr:row>69</xdr:row>
      <xdr:rowOff>9525</xdr:rowOff>
    </xdr:from>
    <xdr:ext cx="171450" cy="304800"/>
    <xdr:sp macro="" textlink="">
      <xdr:nvSpPr>
        <xdr:cNvPr id="360" name="Text Box 12">
          <a:extLst>
            <a:ext uri="{FF2B5EF4-FFF2-40B4-BE49-F238E27FC236}">
              <a16:creationId xmlns:a16="http://schemas.microsoft.com/office/drawing/2014/main" id="{00000000-0008-0000-1F00-000068010000}"/>
            </a:ext>
          </a:extLst>
        </xdr:cNvPr>
        <xdr:cNvSpPr txBox="1">
          <a:spLocks noChangeArrowheads="1"/>
        </xdr:cNvSpPr>
      </xdr:nvSpPr>
      <xdr:spPr bwMode="auto">
        <a:xfrm>
          <a:off x="1872615" y="12628245"/>
          <a:ext cx="1714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1" name="Text Box 11">
          <a:extLst>
            <a:ext uri="{FF2B5EF4-FFF2-40B4-BE49-F238E27FC236}">
              <a16:creationId xmlns:a16="http://schemas.microsoft.com/office/drawing/2014/main" id="{00000000-0008-0000-1F00-000069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2" name="Text Box 12">
          <a:extLst>
            <a:ext uri="{FF2B5EF4-FFF2-40B4-BE49-F238E27FC236}">
              <a16:creationId xmlns:a16="http://schemas.microsoft.com/office/drawing/2014/main" id="{00000000-0008-0000-1F00-00006A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3" name="Text Box 11">
          <a:extLst>
            <a:ext uri="{FF2B5EF4-FFF2-40B4-BE49-F238E27FC236}">
              <a16:creationId xmlns:a16="http://schemas.microsoft.com/office/drawing/2014/main" id="{00000000-0008-0000-1F00-00006B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4" name="Text Box 12">
          <a:extLst>
            <a:ext uri="{FF2B5EF4-FFF2-40B4-BE49-F238E27FC236}">
              <a16:creationId xmlns:a16="http://schemas.microsoft.com/office/drawing/2014/main" id="{00000000-0008-0000-1F00-00006C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72</xdr:row>
      <xdr:rowOff>9525</xdr:rowOff>
    </xdr:from>
    <xdr:ext cx="114300" cy="285750"/>
    <xdr:sp macro="" textlink="">
      <xdr:nvSpPr>
        <xdr:cNvPr id="365" name="Text Box 8">
          <a:extLst>
            <a:ext uri="{FF2B5EF4-FFF2-40B4-BE49-F238E27FC236}">
              <a16:creationId xmlns:a16="http://schemas.microsoft.com/office/drawing/2014/main" id="{00000000-0008-0000-1F00-00006D010000}"/>
            </a:ext>
          </a:extLst>
        </xdr:cNvPr>
        <xdr:cNvSpPr txBox="1">
          <a:spLocks noChangeArrowheads="1"/>
        </xdr:cNvSpPr>
      </xdr:nvSpPr>
      <xdr:spPr bwMode="auto">
        <a:xfrm>
          <a:off x="1668780" y="1317688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6" name="Text Box 13">
          <a:extLst>
            <a:ext uri="{FF2B5EF4-FFF2-40B4-BE49-F238E27FC236}">
              <a16:creationId xmlns:a16="http://schemas.microsoft.com/office/drawing/2014/main" id="{00000000-0008-0000-1F00-00006E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67" name="Text Box 11">
          <a:extLst>
            <a:ext uri="{FF2B5EF4-FFF2-40B4-BE49-F238E27FC236}">
              <a16:creationId xmlns:a16="http://schemas.microsoft.com/office/drawing/2014/main" id="{00000000-0008-0000-1F00-00006F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68" name="Text Box 12">
          <a:extLst>
            <a:ext uri="{FF2B5EF4-FFF2-40B4-BE49-F238E27FC236}">
              <a16:creationId xmlns:a16="http://schemas.microsoft.com/office/drawing/2014/main" id="{00000000-0008-0000-1F00-000070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69" name="Text Box 11">
          <a:extLst>
            <a:ext uri="{FF2B5EF4-FFF2-40B4-BE49-F238E27FC236}">
              <a16:creationId xmlns:a16="http://schemas.microsoft.com/office/drawing/2014/main" id="{00000000-0008-0000-1F00-000071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0" name="Text Box 12">
          <a:extLst>
            <a:ext uri="{FF2B5EF4-FFF2-40B4-BE49-F238E27FC236}">
              <a16:creationId xmlns:a16="http://schemas.microsoft.com/office/drawing/2014/main" id="{00000000-0008-0000-1F00-000072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1" name="Text Box 11">
          <a:extLst>
            <a:ext uri="{FF2B5EF4-FFF2-40B4-BE49-F238E27FC236}">
              <a16:creationId xmlns:a16="http://schemas.microsoft.com/office/drawing/2014/main" id="{00000000-0008-0000-1F00-000073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2" name="Text Box 12">
          <a:extLst>
            <a:ext uri="{FF2B5EF4-FFF2-40B4-BE49-F238E27FC236}">
              <a16:creationId xmlns:a16="http://schemas.microsoft.com/office/drawing/2014/main" id="{00000000-0008-0000-1F00-000074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3" name="Text Box 13">
          <a:extLst>
            <a:ext uri="{FF2B5EF4-FFF2-40B4-BE49-F238E27FC236}">
              <a16:creationId xmlns:a16="http://schemas.microsoft.com/office/drawing/2014/main" id="{00000000-0008-0000-1F00-000075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4" name="Text Box 14">
          <a:extLst>
            <a:ext uri="{FF2B5EF4-FFF2-40B4-BE49-F238E27FC236}">
              <a16:creationId xmlns:a16="http://schemas.microsoft.com/office/drawing/2014/main" id="{00000000-0008-0000-1F00-000076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5" name="Text Box 11">
          <a:extLst>
            <a:ext uri="{FF2B5EF4-FFF2-40B4-BE49-F238E27FC236}">
              <a16:creationId xmlns:a16="http://schemas.microsoft.com/office/drawing/2014/main" id="{00000000-0008-0000-1F00-000077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6" name="Text Box 12">
          <a:extLst>
            <a:ext uri="{FF2B5EF4-FFF2-40B4-BE49-F238E27FC236}">
              <a16:creationId xmlns:a16="http://schemas.microsoft.com/office/drawing/2014/main" id="{00000000-0008-0000-1F00-000078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7" name="Text Box 11">
          <a:extLst>
            <a:ext uri="{FF2B5EF4-FFF2-40B4-BE49-F238E27FC236}">
              <a16:creationId xmlns:a16="http://schemas.microsoft.com/office/drawing/2014/main" id="{00000000-0008-0000-1F00-000079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8" name="Text Box 12">
          <a:extLst>
            <a:ext uri="{FF2B5EF4-FFF2-40B4-BE49-F238E27FC236}">
              <a16:creationId xmlns:a16="http://schemas.microsoft.com/office/drawing/2014/main" id="{00000000-0008-0000-1F00-00007A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9" name="Text Box 11">
          <a:extLst>
            <a:ext uri="{FF2B5EF4-FFF2-40B4-BE49-F238E27FC236}">
              <a16:creationId xmlns:a16="http://schemas.microsoft.com/office/drawing/2014/main" id="{00000000-0008-0000-1F00-00007B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0" name="Text Box 12">
          <a:extLst>
            <a:ext uri="{FF2B5EF4-FFF2-40B4-BE49-F238E27FC236}">
              <a16:creationId xmlns:a16="http://schemas.microsoft.com/office/drawing/2014/main" id="{00000000-0008-0000-1F00-00007C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1" name="Text Box 11">
          <a:extLst>
            <a:ext uri="{FF2B5EF4-FFF2-40B4-BE49-F238E27FC236}">
              <a16:creationId xmlns:a16="http://schemas.microsoft.com/office/drawing/2014/main" id="{00000000-0008-0000-1F00-00007D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2" name="Text Box 12">
          <a:extLst>
            <a:ext uri="{FF2B5EF4-FFF2-40B4-BE49-F238E27FC236}">
              <a16:creationId xmlns:a16="http://schemas.microsoft.com/office/drawing/2014/main" id="{00000000-0008-0000-1F00-00007E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3" name="Text Box 11">
          <a:extLst>
            <a:ext uri="{FF2B5EF4-FFF2-40B4-BE49-F238E27FC236}">
              <a16:creationId xmlns:a16="http://schemas.microsoft.com/office/drawing/2014/main" id="{00000000-0008-0000-1F00-00007F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4" name="Text Box 12">
          <a:extLst>
            <a:ext uri="{FF2B5EF4-FFF2-40B4-BE49-F238E27FC236}">
              <a16:creationId xmlns:a16="http://schemas.microsoft.com/office/drawing/2014/main" id="{00000000-0008-0000-1F00-000080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5" name="Text Box 11">
          <a:extLst>
            <a:ext uri="{FF2B5EF4-FFF2-40B4-BE49-F238E27FC236}">
              <a16:creationId xmlns:a16="http://schemas.microsoft.com/office/drawing/2014/main" id="{00000000-0008-0000-1F00-000081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6" name="Text Box 12">
          <a:extLst>
            <a:ext uri="{FF2B5EF4-FFF2-40B4-BE49-F238E27FC236}">
              <a16:creationId xmlns:a16="http://schemas.microsoft.com/office/drawing/2014/main" id="{00000000-0008-0000-1F00-000082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7" name="Text Box 13">
          <a:extLst>
            <a:ext uri="{FF2B5EF4-FFF2-40B4-BE49-F238E27FC236}">
              <a16:creationId xmlns:a16="http://schemas.microsoft.com/office/drawing/2014/main" id="{00000000-0008-0000-1F00-000083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8" name="Text Box 14">
          <a:extLst>
            <a:ext uri="{FF2B5EF4-FFF2-40B4-BE49-F238E27FC236}">
              <a16:creationId xmlns:a16="http://schemas.microsoft.com/office/drawing/2014/main" id="{00000000-0008-0000-1F00-000084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9" name="Text Box 11">
          <a:extLst>
            <a:ext uri="{FF2B5EF4-FFF2-40B4-BE49-F238E27FC236}">
              <a16:creationId xmlns:a16="http://schemas.microsoft.com/office/drawing/2014/main" id="{00000000-0008-0000-1F00-000085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69</xdr:row>
      <xdr:rowOff>158750</xdr:rowOff>
    </xdr:from>
    <xdr:ext cx="114300" cy="285750"/>
    <xdr:sp macro="" textlink="">
      <xdr:nvSpPr>
        <xdr:cNvPr id="390" name="Text Box 12">
          <a:extLst>
            <a:ext uri="{FF2B5EF4-FFF2-40B4-BE49-F238E27FC236}">
              <a16:creationId xmlns:a16="http://schemas.microsoft.com/office/drawing/2014/main" id="{00000000-0008-0000-1F00-000086010000}"/>
            </a:ext>
          </a:extLst>
        </xdr:cNvPr>
        <xdr:cNvSpPr txBox="1">
          <a:spLocks noChangeArrowheads="1"/>
        </xdr:cNvSpPr>
      </xdr:nvSpPr>
      <xdr:spPr bwMode="auto">
        <a:xfrm>
          <a:off x="3388783" y="127774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1" name="Text Box 11">
          <a:extLst>
            <a:ext uri="{FF2B5EF4-FFF2-40B4-BE49-F238E27FC236}">
              <a16:creationId xmlns:a16="http://schemas.microsoft.com/office/drawing/2014/main" id="{00000000-0008-0000-1F00-000087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2" name="Text Box 12">
          <a:extLst>
            <a:ext uri="{FF2B5EF4-FFF2-40B4-BE49-F238E27FC236}">
              <a16:creationId xmlns:a16="http://schemas.microsoft.com/office/drawing/2014/main" id="{00000000-0008-0000-1F00-000088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3" name="Text Box 11">
          <a:extLst>
            <a:ext uri="{FF2B5EF4-FFF2-40B4-BE49-F238E27FC236}">
              <a16:creationId xmlns:a16="http://schemas.microsoft.com/office/drawing/2014/main" id="{00000000-0008-0000-1F00-000089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4" name="Text Box 12">
          <a:extLst>
            <a:ext uri="{FF2B5EF4-FFF2-40B4-BE49-F238E27FC236}">
              <a16:creationId xmlns:a16="http://schemas.microsoft.com/office/drawing/2014/main" id="{00000000-0008-0000-1F00-00008A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5" name="Text Box 13">
          <a:extLst>
            <a:ext uri="{FF2B5EF4-FFF2-40B4-BE49-F238E27FC236}">
              <a16:creationId xmlns:a16="http://schemas.microsoft.com/office/drawing/2014/main" id="{00000000-0008-0000-1F00-00008B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396" name="Text Box 11">
          <a:extLst>
            <a:ext uri="{FF2B5EF4-FFF2-40B4-BE49-F238E27FC236}">
              <a16:creationId xmlns:a16="http://schemas.microsoft.com/office/drawing/2014/main" id="{00000000-0008-0000-1F00-00008C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397" name="Text Box 12">
          <a:extLst>
            <a:ext uri="{FF2B5EF4-FFF2-40B4-BE49-F238E27FC236}">
              <a16:creationId xmlns:a16="http://schemas.microsoft.com/office/drawing/2014/main" id="{00000000-0008-0000-1F00-00008D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8" name="Text Box 11">
          <a:extLst>
            <a:ext uri="{FF2B5EF4-FFF2-40B4-BE49-F238E27FC236}">
              <a16:creationId xmlns:a16="http://schemas.microsoft.com/office/drawing/2014/main" id="{00000000-0008-0000-1F00-00008E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9" name="Text Box 12">
          <a:extLst>
            <a:ext uri="{FF2B5EF4-FFF2-40B4-BE49-F238E27FC236}">
              <a16:creationId xmlns:a16="http://schemas.microsoft.com/office/drawing/2014/main" id="{00000000-0008-0000-1F00-00008F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0" name="Text Box 11">
          <a:extLst>
            <a:ext uri="{FF2B5EF4-FFF2-40B4-BE49-F238E27FC236}">
              <a16:creationId xmlns:a16="http://schemas.microsoft.com/office/drawing/2014/main" id="{00000000-0008-0000-1F00-000090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1" name="Text Box 12">
          <a:extLst>
            <a:ext uri="{FF2B5EF4-FFF2-40B4-BE49-F238E27FC236}">
              <a16:creationId xmlns:a16="http://schemas.microsoft.com/office/drawing/2014/main" id="{00000000-0008-0000-1F00-000091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2" name="Text Box 13">
          <a:extLst>
            <a:ext uri="{FF2B5EF4-FFF2-40B4-BE49-F238E27FC236}">
              <a16:creationId xmlns:a16="http://schemas.microsoft.com/office/drawing/2014/main" id="{00000000-0008-0000-1F00-000092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3" name="Text Box 14">
          <a:extLst>
            <a:ext uri="{FF2B5EF4-FFF2-40B4-BE49-F238E27FC236}">
              <a16:creationId xmlns:a16="http://schemas.microsoft.com/office/drawing/2014/main" id="{00000000-0008-0000-1F00-000093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4" name="Text Box 11">
          <a:extLst>
            <a:ext uri="{FF2B5EF4-FFF2-40B4-BE49-F238E27FC236}">
              <a16:creationId xmlns:a16="http://schemas.microsoft.com/office/drawing/2014/main" id="{00000000-0008-0000-1F00-000094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5" name="Text Box 12">
          <a:extLst>
            <a:ext uri="{FF2B5EF4-FFF2-40B4-BE49-F238E27FC236}">
              <a16:creationId xmlns:a16="http://schemas.microsoft.com/office/drawing/2014/main" id="{00000000-0008-0000-1F00-000095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6" name="Text Box 11">
          <a:extLst>
            <a:ext uri="{FF2B5EF4-FFF2-40B4-BE49-F238E27FC236}">
              <a16:creationId xmlns:a16="http://schemas.microsoft.com/office/drawing/2014/main" id="{00000000-0008-0000-1F00-000096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7" name="Text Box 12">
          <a:extLst>
            <a:ext uri="{FF2B5EF4-FFF2-40B4-BE49-F238E27FC236}">
              <a16:creationId xmlns:a16="http://schemas.microsoft.com/office/drawing/2014/main" id="{00000000-0008-0000-1F00-000097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8" name="Text Box 11">
          <a:extLst>
            <a:ext uri="{FF2B5EF4-FFF2-40B4-BE49-F238E27FC236}">
              <a16:creationId xmlns:a16="http://schemas.microsoft.com/office/drawing/2014/main" id="{00000000-0008-0000-1F00-000098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9" name="Text Box 12">
          <a:extLst>
            <a:ext uri="{FF2B5EF4-FFF2-40B4-BE49-F238E27FC236}">
              <a16:creationId xmlns:a16="http://schemas.microsoft.com/office/drawing/2014/main" id="{00000000-0008-0000-1F00-000099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10" name="Text Box 13">
          <a:extLst>
            <a:ext uri="{FF2B5EF4-FFF2-40B4-BE49-F238E27FC236}">
              <a16:creationId xmlns:a16="http://schemas.microsoft.com/office/drawing/2014/main" id="{00000000-0008-0000-1F00-00009A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1" name="Text Box 11">
          <a:extLst>
            <a:ext uri="{FF2B5EF4-FFF2-40B4-BE49-F238E27FC236}">
              <a16:creationId xmlns:a16="http://schemas.microsoft.com/office/drawing/2014/main" id="{00000000-0008-0000-1F00-00009B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2" name="Text Box 12">
          <a:extLst>
            <a:ext uri="{FF2B5EF4-FFF2-40B4-BE49-F238E27FC236}">
              <a16:creationId xmlns:a16="http://schemas.microsoft.com/office/drawing/2014/main" id="{00000000-0008-0000-1F00-00009C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3" name="Text Box 11">
          <a:extLst>
            <a:ext uri="{FF2B5EF4-FFF2-40B4-BE49-F238E27FC236}">
              <a16:creationId xmlns:a16="http://schemas.microsoft.com/office/drawing/2014/main" id="{00000000-0008-0000-1F00-00009D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4" name="Text Box 12">
          <a:extLst>
            <a:ext uri="{FF2B5EF4-FFF2-40B4-BE49-F238E27FC236}">
              <a16:creationId xmlns:a16="http://schemas.microsoft.com/office/drawing/2014/main" id="{00000000-0008-0000-1F00-00009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5" name="Text Box 11">
          <a:extLst>
            <a:ext uri="{FF2B5EF4-FFF2-40B4-BE49-F238E27FC236}">
              <a16:creationId xmlns:a16="http://schemas.microsoft.com/office/drawing/2014/main" id="{00000000-0008-0000-1F00-00009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6" name="Text Box 12">
          <a:extLst>
            <a:ext uri="{FF2B5EF4-FFF2-40B4-BE49-F238E27FC236}">
              <a16:creationId xmlns:a16="http://schemas.microsoft.com/office/drawing/2014/main" id="{00000000-0008-0000-1F00-0000A0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7" name="Text Box 13">
          <a:extLst>
            <a:ext uri="{FF2B5EF4-FFF2-40B4-BE49-F238E27FC236}">
              <a16:creationId xmlns:a16="http://schemas.microsoft.com/office/drawing/2014/main" id="{00000000-0008-0000-1F00-0000A1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8" name="Text Box 14">
          <a:extLst>
            <a:ext uri="{FF2B5EF4-FFF2-40B4-BE49-F238E27FC236}">
              <a16:creationId xmlns:a16="http://schemas.microsoft.com/office/drawing/2014/main" id="{00000000-0008-0000-1F00-0000A2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9" name="Text Box 11">
          <a:extLst>
            <a:ext uri="{FF2B5EF4-FFF2-40B4-BE49-F238E27FC236}">
              <a16:creationId xmlns:a16="http://schemas.microsoft.com/office/drawing/2014/main" id="{00000000-0008-0000-1F00-0000A3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0" name="Text Box 12">
          <a:extLst>
            <a:ext uri="{FF2B5EF4-FFF2-40B4-BE49-F238E27FC236}">
              <a16:creationId xmlns:a16="http://schemas.microsoft.com/office/drawing/2014/main" id="{00000000-0008-0000-1F00-0000A4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1" name="Text Box 11">
          <a:extLst>
            <a:ext uri="{FF2B5EF4-FFF2-40B4-BE49-F238E27FC236}">
              <a16:creationId xmlns:a16="http://schemas.microsoft.com/office/drawing/2014/main" id="{00000000-0008-0000-1F00-0000A5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2" name="Text Box 12">
          <a:extLst>
            <a:ext uri="{FF2B5EF4-FFF2-40B4-BE49-F238E27FC236}">
              <a16:creationId xmlns:a16="http://schemas.microsoft.com/office/drawing/2014/main" id="{00000000-0008-0000-1F00-0000A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3" name="Text Box 11">
          <a:extLst>
            <a:ext uri="{FF2B5EF4-FFF2-40B4-BE49-F238E27FC236}">
              <a16:creationId xmlns:a16="http://schemas.microsoft.com/office/drawing/2014/main" id="{00000000-0008-0000-1F00-0000A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4" name="Text Box 12">
          <a:extLst>
            <a:ext uri="{FF2B5EF4-FFF2-40B4-BE49-F238E27FC236}">
              <a16:creationId xmlns:a16="http://schemas.microsoft.com/office/drawing/2014/main" id="{00000000-0008-0000-1F00-0000A8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104775</xdr:rowOff>
    </xdr:from>
    <xdr:ext cx="114300" cy="285750"/>
    <xdr:sp macro="" textlink="">
      <xdr:nvSpPr>
        <xdr:cNvPr id="425" name="Text Box 8">
          <a:extLst>
            <a:ext uri="{FF2B5EF4-FFF2-40B4-BE49-F238E27FC236}">
              <a16:creationId xmlns:a16="http://schemas.microsoft.com/office/drawing/2014/main" id="{00000000-0008-0000-1F00-0000A9010000}"/>
            </a:ext>
          </a:extLst>
        </xdr:cNvPr>
        <xdr:cNvSpPr txBox="1">
          <a:spLocks noChangeArrowheads="1"/>
        </xdr:cNvSpPr>
      </xdr:nvSpPr>
      <xdr:spPr bwMode="auto">
        <a:xfrm>
          <a:off x="3749040" y="1272349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6" name="Text Box 13">
          <a:extLst>
            <a:ext uri="{FF2B5EF4-FFF2-40B4-BE49-F238E27FC236}">
              <a16:creationId xmlns:a16="http://schemas.microsoft.com/office/drawing/2014/main" id="{00000000-0008-0000-1F00-0000AA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7" name="Text Box 11">
          <a:extLst>
            <a:ext uri="{FF2B5EF4-FFF2-40B4-BE49-F238E27FC236}">
              <a16:creationId xmlns:a16="http://schemas.microsoft.com/office/drawing/2014/main" id="{00000000-0008-0000-1F00-0000AB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8" name="Text Box 12">
          <a:extLst>
            <a:ext uri="{FF2B5EF4-FFF2-40B4-BE49-F238E27FC236}">
              <a16:creationId xmlns:a16="http://schemas.microsoft.com/office/drawing/2014/main" id="{00000000-0008-0000-1F00-0000AC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9" name="Text Box 11">
          <a:extLst>
            <a:ext uri="{FF2B5EF4-FFF2-40B4-BE49-F238E27FC236}">
              <a16:creationId xmlns:a16="http://schemas.microsoft.com/office/drawing/2014/main" id="{00000000-0008-0000-1F00-0000AD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0" name="Text Box 12">
          <a:extLst>
            <a:ext uri="{FF2B5EF4-FFF2-40B4-BE49-F238E27FC236}">
              <a16:creationId xmlns:a16="http://schemas.microsoft.com/office/drawing/2014/main" id="{00000000-0008-0000-1F00-0000A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1" name="Text Box 11">
          <a:extLst>
            <a:ext uri="{FF2B5EF4-FFF2-40B4-BE49-F238E27FC236}">
              <a16:creationId xmlns:a16="http://schemas.microsoft.com/office/drawing/2014/main" id="{00000000-0008-0000-1F00-0000A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2" name="Text Box 12">
          <a:extLst>
            <a:ext uri="{FF2B5EF4-FFF2-40B4-BE49-F238E27FC236}">
              <a16:creationId xmlns:a16="http://schemas.microsoft.com/office/drawing/2014/main" id="{00000000-0008-0000-1F00-0000B0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3" name="Text Box 13">
          <a:extLst>
            <a:ext uri="{FF2B5EF4-FFF2-40B4-BE49-F238E27FC236}">
              <a16:creationId xmlns:a16="http://schemas.microsoft.com/office/drawing/2014/main" id="{00000000-0008-0000-1F00-0000B1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4" name="Text Box 14">
          <a:extLst>
            <a:ext uri="{FF2B5EF4-FFF2-40B4-BE49-F238E27FC236}">
              <a16:creationId xmlns:a16="http://schemas.microsoft.com/office/drawing/2014/main" id="{00000000-0008-0000-1F00-0000B2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5" name="Text Box 11">
          <a:extLst>
            <a:ext uri="{FF2B5EF4-FFF2-40B4-BE49-F238E27FC236}">
              <a16:creationId xmlns:a16="http://schemas.microsoft.com/office/drawing/2014/main" id="{00000000-0008-0000-1F00-0000B3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6" name="Text Box 12">
          <a:extLst>
            <a:ext uri="{FF2B5EF4-FFF2-40B4-BE49-F238E27FC236}">
              <a16:creationId xmlns:a16="http://schemas.microsoft.com/office/drawing/2014/main" id="{00000000-0008-0000-1F00-0000B4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69</xdr:row>
      <xdr:rowOff>0</xdr:rowOff>
    </xdr:from>
    <xdr:ext cx="114300" cy="285750"/>
    <xdr:sp macro="" textlink="">
      <xdr:nvSpPr>
        <xdr:cNvPr id="437" name="Text Box 11">
          <a:extLst>
            <a:ext uri="{FF2B5EF4-FFF2-40B4-BE49-F238E27FC236}">
              <a16:creationId xmlns:a16="http://schemas.microsoft.com/office/drawing/2014/main" id="{00000000-0008-0000-1F00-0000B5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8" name="Text Box 12">
          <a:extLst>
            <a:ext uri="{FF2B5EF4-FFF2-40B4-BE49-F238E27FC236}">
              <a16:creationId xmlns:a16="http://schemas.microsoft.com/office/drawing/2014/main" id="{00000000-0008-0000-1F00-0000B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9" name="Text Box 11">
          <a:extLst>
            <a:ext uri="{FF2B5EF4-FFF2-40B4-BE49-F238E27FC236}">
              <a16:creationId xmlns:a16="http://schemas.microsoft.com/office/drawing/2014/main" id="{00000000-0008-0000-1F00-0000B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71</xdr:row>
      <xdr:rowOff>21166</xdr:rowOff>
    </xdr:from>
    <xdr:ext cx="114300" cy="285750"/>
    <xdr:sp macro="" textlink="">
      <xdr:nvSpPr>
        <xdr:cNvPr id="440" name="Text Box 12">
          <a:extLst>
            <a:ext uri="{FF2B5EF4-FFF2-40B4-BE49-F238E27FC236}">
              <a16:creationId xmlns:a16="http://schemas.microsoft.com/office/drawing/2014/main" id="{00000000-0008-0000-1F00-0000B8010000}"/>
            </a:ext>
          </a:extLst>
        </xdr:cNvPr>
        <xdr:cNvSpPr txBox="1">
          <a:spLocks noChangeArrowheads="1"/>
        </xdr:cNvSpPr>
      </xdr:nvSpPr>
      <xdr:spPr bwMode="auto">
        <a:xfrm>
          <a:off x="3749464" y="1300564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41" name="Text Box 13">
          <a:extLst>
            <a:ext uri="{FF2B5EF4-FFF2-40B4-BE49-F238E27FC236}">
              <a16:creationId xmlns:a16="http://schemas.microsoft.com/office/drawing/2014/main" id="{00000000-0008-0000-1F00-0000B9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2" name="Text Box 11">
          <a:extLst>
            <a:ext uri="{FF2B5EF4-FFF2-40B4-BE49-F238E27FC236}">
              <a16:creationId xmlns:a16="http://schemas.microsoft.com/office/drawing/2014/main" id="{00000000-0008-0000-1F00-0000BA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3" name="Text Box 12">
          <a:extLst>
            <a:ext uri="{FF2B5EF4-FFF2-40B4-BE49-F238E27FC236}">
              <a16:creationId xmlns:a16="http://schemas.microsoft.com/office/drawing/2014/main" id="{00000000-0008-0000-1F00-0000BB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4" name="Text Box 11">
          <a:extLst>
            <a:ext uri="{FF2B5EF4-FFF2-40B4-BE49-F238E27FC236}">
              <a16:creationId xmlns:a16="http://schemas.microsoft.com/office/drawing/2014/main" id="{00000000-0008-0000-1F00-0000BC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5" name="Text Box 12">
          <a:extLst>
            <a:ext uri="{FF2B5EF4-FFF2-40B4-BE49-F238E27FC236}">
              <a16:creationId xmlns:a16="http://schemas.microsoft.com/office/drawing/2014/main" id="{00000000-0008-0000-1F00-0000BD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6" name="Text Box 11">
          <a:extLst>
            <a:ext uri="{FF2B5EF4-FFF2-40B4-BE49-F238E27FC236}">
              <a16:creationId xmlns:a16="http://schemas.microsoft.com/office/drawing/2014/main" id="{00000000-0008-0000-1F00-0000BE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7" name="Text Box 12">
          <a:extLst>
            <a:ext uri="{FF2B5EF4-FFF2-40B4-BE49-F238E27FC236}">
              <a16:creationId xmlns:a16="http://schemas.microsoft.com/office/drawing/2014/main" id="{00000000-0008-0000-1F00-0000BF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8" name="Text Box 13">
          <a:extLst>
            <a:ext uri="{FF2B5EF4-FFF2-40B4-BE49-F238E27FC236}">
              <a16:creationId xmlns:a16="http://schemas.microsoft.com/office/drawing/2014/main" id="{00000000-0008-0000-1F00-0000C0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9" name="Text Box 14">
          <a:extLst>
            <a:ext uri="{FF2B5EF4-FFF2-40B4-BE49-F238E27FC236}">
              <a16:creationId xmlns:a16="http://schemas.microsoft.com/office/drawing/2014/main" id="{00000000-0008-0000-1F00-0000C1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0" name="Text Box 11">
          <a:extLst>
            <a:ext uri="{FF2B5EF4-FFF2-40B4-BE49-F238E27FC236}">
              <a16:creationId xmlns:a16="http://schemas.microsoft.com/office/drawing/2014/main" id="{00000000-0008-0000-1F00-0000C2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1" name="Text Box 12">
          <a:extLst>
            <a:ext uri="{FF2B5EF4-FFF2-40B4-BE49-F238E27FC236}">
              <a16:creationId xmlns:a16="http://schemas.microsoft.com/office/drawing/2014/main" id="{00000000-0008-0000-1F00-0000C3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2" name="Text Box 11">
          <a:extLst>
            <a:ext uri="{FF2B5EF4-FFF2-40B4-BE49-F238E27FC236}">
              <a16:creationId xmlns:a16="http://schemas.microsoft.com/office/drawing/2014/main" id="{00000000-0008-0000-1F00-0000C4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3" name="Text Box 12">
          <a:extLst>
            <a:ext uri="{FF2B5EF4-FFF2-40B4-BE49-F238E27FC236}">
              <a16:creationId xmlns:a16="http://schemas.microsoft.com/office/drawing/2014/main" id="{00000000-0008-0000-1F00-0000C5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4" name="Text Box 11">
          <a:extLst>
            <a:ext uri="{FF2B5EF4-FFF2-40B4-BE49-F238E27FC236}">
              <a16:creationId xmlns:a16="http://schemas.microsoft.com/office/drawing/2014/main" id="{00000000-0008-0000-1F00-0000C6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5" name="Text Box 12">
          <a:extLst>
            <a:ext uri="{FF2B5EF4-FFF2-40B4-BE49-F238E27FC236}">
              <a16:creationId xmlns:a16="http://schemas.microsoft.com/office/drawing/2014/main" id="{00000000-0008-0000-1F00-0000C7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492125</xdr:colOff>
      <xdr:row>70</xdr:row>
      <xdr:rowOff>115358</xdr:rowOff>
    </xdr:from>
    <xdr:ext cx="114300" cy="285750"/>
    <xdr:sp macro="" textlink="">
      <xdr:nvSpPr>
        <xdr:cNvPr id="456" name="Text Box 8">
          <a:extLst>
            <a:ext uri="{FF2B5EF4-FFF2-40B4-BE49-F238E27FC236}">
              <a16:creationId xmlns:a16="http://schemas.microsoft.com/office/drawing/2014/main" id="{00000000-0008-0000-1F00-0000C8010000}"/>
            </a:ext>
          </a:extLst>
        </xdr:cNvPr>
        <xdr:cNvSpPr txBox="1">
          <a:spLocks noChangeArrowheads="1"/>
        </xdr:cNvSpPr>
      </xdr:nvSpPr>
      <xdr:spPr bwMode="auto">
        <a:xfrm>
          <a:off x="4866005" y="129169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179917</xdr:rowOff>
    </xdr:from>
    <xdr:ext cx="114300" cy="285750"/>
    <xdr:sp macro="" textlink="">
      <xdr:nvSpPr>
        <xdr:cNvPr id="457" name="Text Box 13">
          <a:extLst>
            <a:ext uri="{FF2B5EF4-FFF2-40B4-BE49-F238E27FC236}">
              <a16:creationId xmlns:a16="http://schemas.microsoft.com/office/drawing/2014/main" id="{00000000-0008-0000-1F00-0000C9010000}"/>
            </a:ext>
          </a:extLst>
        </xdr:cNvPr>
        <xdr:cNvSpPr txBox="1">
          <a:spLocks noChangeArrowheads="1"/>
        </xdr:cNvSpPr>
      </xdr:nvSpPr>
      <xdr:spPr bwMode="auto">
        <a:xfrm>
          <a:off x="7498080" y="102383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58" name="Text Box 13">
          <a:extLst>
            <a:ext uri="{FF2B5EF4-FFF2-40B4-BE49-F238E27FC236}">
              <a16:creationId xmlns:a16="http://schemas.microsoft.com/office/drawing/2014/main" id="{00000000-0008-0000-1F00-0000CA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59" name="Text Box 14">
          <a:extLst>
            <a:ext uri="{FF2B5EF4-FFF2-40B4-BE49-F238E27FC236}">
              <a16:creationId xmlns:a16="http://schemas.microsoft.com/office/drawing/2014/main" id="{00000000-0008-0000-1F00-0000CB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0" name="Text Box 13">
          <a:extLst>
            <a:ext uri="{FF2B5EF4-FFF2-40B4-BE49-F238E27FC236}">
              <a16:creationId xmlns:a16="http://schemas.microsoft.com/office/drawing/2014/main" id="{00000000-0008-0000-1F00-0000CC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1" name="Text Box 14">
          <a:extLst>
            <a:ext uri="{FF2B5EF4-FFF2-40B4-BE49-F238E27FC236}">
              <a16:creationId xmlns:a16="http://schemas.microsoft.com/office/drawing/2014/main" id="{00000000-0008-0000-1F00-0000CD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2" name="Text Box 13">
          <a:extLst>
            <a:ext uri="{FF2B5EF4-FFF2-40B4-BE49-F238E27FC236}">
              <a16:creationId xmlns:a16="http://schemas.microsoft.com/office/drawing/2014/main" id="{00000000-0008-0000-1F00-0000CE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3" name="Text Box 14">
          <a:extLst>
            <a:ext uri="{FF2B5EF4-FFF2-40B4-BE49-F238E27FC236}">
              <a16:creationId xmlns:a16="http://schemas.microsoft.com/office/drawing/2014/main" id="{00000000-0008-0000-1F00-0000CF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4" name="Text Box 13">
          <a:extLst>
            <a:ext uri="{FF2B5EF4-FFF2-40B4-BE49-F238E27FC236}">
              <a16:creationId xmlns:a16="http://schemas.microsoft.com/office/drawing/2014/main" id="{00000000-0008-0000-1F00-0000D0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5" name="Text Box 14">
          <a:extLst>
            <a:ext uri="{FF2B5EF4-FFF2-40B4-BE49-F238E27FC236}">
              <a16:creationId xmlns:a16="http://schemas.microsoft.com/office/drawing/2014/main" id="{00000000-0008-0000-1F00-0000D1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114300" cy="285750"/>
    <xdr:sp macro="" textlink="">
      <xdr:nvSpPr>
        <xdr:cNvPr id="466" name="Text Box 8">
          <a:extLst>
            <a:ext uri="{FF2B5EF4-FFF2-40B4-BE49-F238E27FC236}">
              <a16:creationId xmlns:a16="http://schemas.microsoft.com/office/drawing/2014/main" id="{00000000-0008-0000-1F00-0000D2010000}"/>
            </a:ext>
          </a:extLst>
        </xdr:cNvPr>
        <xdr:cNvSpPr txBox="1">
          <a:spLocks noChangeArrowheads="1"/>
        </xdr:cNvSpPr>
      </xdr:nvSpPr>
      <xdr:spPr bwMode="auto">
        <a:xfrm>
          <a:off x="6248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114300" cy="285750"/>
    <xdr:sp macro="" textlink="">
      <xdr:nvSpPr>
        <xdr:cNvPr id="467" name="Text Box 8">
          <a:extLst>
            <a:ext uri="{FF2B5EF4-FFF2-40B4-BE49-F238E27FC236}">
              <a16:creationId xmlns:a16="http://schemas.microsoft.com/office/drawing/2014/main" id="{00000000-0008-0000-1F00-0000D3010000}"/>
            </a:ext>
          </a:extLst>
        </xdr:cNvPr>
        <xdr:cNvSpPr txBox="1">
          <a:spLocks noChangeArrowheads="1"/>
        </xdr:cNvSpPr>
      </xdr:nvSpPr>
      <xdr:spPr bwMode="auto">
        <a:xfrm>
          <a:off x="6248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68" name="Text Box 8">
          <a:extLst>
            <a:ext uri="{FF2B5EF4-FFF2-40B4-BE49-F238E27FC236}">
              <a16:creationId xmlns:a16="http://schemas.microsoft.com/office/drawing/2014/main" id="{00000000-0008-0000-1F00-0000D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69" name="Text Box 8">
          <a:extLst>
            <a:ext uri="{FF2B5EF4-FFF2-40B4-BE49-F238E27FC236}">
              <a16:creationId xmlns:a16="http://schemas.microsoft.com/office/drawing/2014/main" id="{00000000-0008-0000-1F00-0000D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0" name="Text Box 1">
          <a:extLst>
            <a:ext uri="{FF2B5EF4-FFF2-40B4-BE49-F238E27FC236}">
              <a16:creationId xmlns:a16="http://schemas.microsoft.com/office/drawing/2014/main" id="{00000000-0008-0000-1F00-0000D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1" name="Text Box 2">
          <a:extLst>
            <a:ext uri="{FF2B5EF4-FFF2-40B4-BE49-F238E27FC236}">
              <a16:creationId xmlns:a16="http://schemas.microsoft.com/office/drawing/2014/main" id="{00000000-0008-0000-1F00-0000D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2" name="Text Box 3">
          <a:extLst>
            <a:ext uri="{FF2B5EF4-FFF2-40B4-BE49-F238E27FC236}">
              <a16:creationId xmlns:a16="http://schemas.microsoft.com/office/drawing/2014/main" id="{00000000-0008-0000-1F00-0000D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3" name="Text Box 4">
          <a:extLst>
            <a:ext uri="{FF2B5EF4-FFF2-40B4-BE49-F238E27FC236}">
              <a16:creationId xmlns:a16="http://schemas.microsoft.com/office/drawing/2014/main" id="{00000000-0008-0000-1F00-0000D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4" name="Text Box 5">
          <a:extLst>
            <a:ext uri="{FF2B5EF4-FFF2-40B4-BE49-F238E27FC236}">
              <a16:creationId xmlns:a16="http://schemas.microsoft.com/office/drawing/2014/main" id="{00000000-0008-0000-1F00-0000D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5" name="Text Box 6">
          <a:extLst>
            <a:ext uri="{FF2B5EF4-FFF2-40B4-BE49-F238E27FC236}">
              <a16:creationId xmlns:a16="http://schemas.microsoft.com/office/drawing/2014/main" id="{00000000-0008-0000-1F00-0000D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6" name="Text Box 8">
          <a:extLst>
            <a:ext uri="{FF2B5EF4-FFF2-40B4-BE49-F238E27FC236}">
              <a16:creationId xmlns:a16="http://schemas.microsoft.com/office/drawing/2014/main" id="{00000000-0008-0000-1F00-0000D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7" name="Text Box 9">
          <a:extLst>
            <a:ext uri="{FF2B5EF4-FFF2-40B4-BE49-F238E27FC236}">
              <a16:creationId xmlns:a16="http://schemas.microsoft.com/office/drawing/2014/main" id="{00000000-0008-0000-1F00-0000D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8" name="Text Box 10">
          <a:extLst>
            <a:ext uri="{FF2B5EF4-FFF2-40B4-BE49-F238E27FC236}">
              <a16:creationId xmlns:a16="http://schemas.microsoft.com/office/drawing/2014/main" id="{00000000-0008-0000-1F00-0000D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9" name="Text Box 1">
          <a:extLst>
            <a:ext uri="{FF2B5EF4-FFF2-40B4-BE49-F238E27FC236}">
              <a16:creationId xmlns:a16="http://schemas.microsoft.com/office/drawing/2014/main" id="{00000000-0008-0000-1F00-0000D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0" name="Text Box 2">
          <a:extLst>
            <a:ext uri="{FF2B5EF4-FFF2-40B4-BE49-F238E27FC236}">
              <a16:creationId xmlns:a16="http://schemas.microsoft.com/office/drawing/2014/main" id="{00000000-0008-0000-1F00-0000E0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1" name="Text Box 8">
          <a:extLst>
            <a:ext uri="{FF2B5EF4-FFF2-40B4-BE49-F238E27FC236}">
              <a16:creationId xmlns:a16="http://schemas.microsoft.com/office/drawing/2014/main" id="{00000000-0008-0000-1F00-0000E1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2" name="Text Box 1">
          <a:extLst>
            <a:ext uri="{FF2B5EF4-FFF2-40B4-BE49-F238E27FC236}">
              <a16:creationId xmlns:a16="http://schemas.microsoft.com/office/drawing/2014/main" id="{00000000-0008-0000-1F00-0000E2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 name="Text Box 2">
          <a:extLst>
            <a:ext uri="{FF2B5EF4-FFF2-40B4-BE49-F238E27FC236}">
              <a16:creationId xmlns:a16="http://schemas.microsoft.com/office/drawing/2014/main" id="{00000000-0008-0000-1F00-0000E3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 name="Text Box 3">
          <a:extLst>
            <a:ext uri="{FF2B5EF4-FFF2-40B4-BE49-F238E27FC236}">
              <a16:creationId xmlns:a16="http://schemas.microsoft.com/office/drawing/2014/main" id="{00000000-0008-0000-1F00-0000E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 name="Text Box 4">
          <a:extLst>
            <a:ext uri="{FF2B5EF4-FFF2-40B4-BE49-F238E27FC236}">
              <a16:creationId xmlns:a16="http://schemas.microsoft.com/office/drawing/2014/main" id="{00000000-0008-0000-1F00-0000E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 name="Text Box 5">
          <a:extLst>
            <a:ext uri="{FF2B5EF4-FFF2-40B4-BE49-F238E27FC236}">
              <a16:creationId xmlns:a16="http://schemas.microsoft.com/office/drawing/2014/main" id="{00000000-0008-0000-1F00-0000E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 name="Text Box 6">
          <a:extLst>
            <a:ext uri="{FF2B5EF4-FFF2-40B4-BE49-F238E27FC236}">
              <a16:creationId xmlns:a16="http://schemas.microsoft.com/office/drawing/2014/main" id="{00000000-0008-0000-1F00-0000E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 name="Text Box 8">
          <a:extLst>
            <a:ext uri="{FF2B5EF4-FFF2-40B4-BE49-F238E27FC236}">
              <a16:creationId xmlns:a16="http://schemas.microsoft.com/office/drawing/2014/main" id="{00000000-0008-0000-1F00-0000E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 name="Text Box 9">
          <a:extLst>
            <a:ext uri="{FF2B5EF4-FFF2-40B4-BE49-F238E27FC236}">
              <a16:creationId xmlns:a16="http://schemas.microsoft.com/office/drawing/2014/main" id="{00000000-0008-0000-1F00-0000E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0" name="Text Box 10">
          <a:extLst>
            <a:ext uri="{FF2B5EF4-FFF2-40B4-BE49-F238E27FC236}">
              <a16:creationId xmlns:a16="http://schemas.microsoft.com/office/drawing/2014/main" id="{00000000-0008-0000-1F00-0000E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1" name="Text Box 1">
          <a:extLst>
            <a:ext uri="{FF2B5EF4-FFF2-40B4-BE49-F238E27FC236}">
              <a16:creationId xmlns:a16="http://schemas.microsoft.com/office/drawing/2014/main" id="{00000000-0008-0000-1F00-0000E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2" name="Text Box 2">
          <a:extLst>
            <a:ext uri="{FF2B5EF4-FFF2-40B4-BE49-F238E27FC236}">
              <a16:creationId xmlns:a16="http://schemas.microsoft.com/office/drawing/2014/main" id="{00000000-0008-0000-1F00-0000E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3" name="Text Box 8">
          <a:extLst>
            <a:ext uri="{FF2B5EF4-FFF2-40B4-BE49-F238E27FC236}">
              <a16:creationId xmlns:a16="http://schemas.microsoft.com/office/drawing/2014/main" id="{00000000-0008-0000-1F00-0000E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4" name="Text Box 8">
          <a:extLst>
            <a:ext uri="{FF2B5EF4-FFF2-40B4-BE49-F238E27FC236}">
              <a16:creationId xmlns:a16="http://schemas.microsoft.com/office/drawing/2014/main" id="{00000000-0008-0000-1F00-0000E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5" name="Text Box 1">
          <a:extLst>
            <a:ext uri="{FF2B5EF4-FFF2-40B4-BE49-F238E27FC236}">
              <a16:creationId xmlns:a16="http://schemas.microsoft.com/office/drawing/2014/main" id="{00000000-0008-0000-1F00-0000E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6" name="Text Box 2">
          <a:extLst>
            <a:ext uri="{FF2B5EF4-FFF2-40B4-BE49-F238E27FC236}">
              <a16:creationId xmlns:a16="http://schemas.microsoft.com/office/drawing/2014/main" id="{00000000-0008-0000-1F00-0000F0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7" name="Text Box 3">
          <a:extLst>
            <a:ext uri="{FF2B5EF4-FFF2-40B4-BE49-F238E27FC236}">
              <a16:creationId xmlns:a16="http://schemas.microsoft.com/office/drawing/2014/main" id="{00000000-0008-0000-1F00-0000F1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8" name="Text Box 4">
          <a:extLst>
            <a:ext uri="{FF2B5EF4-FFF2-40B4-BE49-F238E27FC236}">
              <a16:creationId xmlns:a16="http://schemas.microsoft.com/office/drawing/2014/main" id="{00000000-0008-0000-1F00-0000F2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9" name="Text Box 5">
          <a:extLst>
            <a:ext uri="{FF2B5EF4-FFF2-40B4-BE49-F238E27FC236}">
              <a16:creationId xmlns:a16="http://schemas.microsoft.com/office/drawing/2014/main" id="{00000000-0008-0000-1F00-0000F3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0" name="Text Box 6">
          <a:extLst>
            <a:ext uri="{FF2B5EF4-FFF2-40B4-BE49-F238E27FC236}">
              <a16:creationId xmlns:a16="http://schemas.microsoft.com/office/drawing/2014/main" id="{00000000-0008-0000-1F00-0000F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1" name="Text Box 8">
          <a:extLst>
            <a:ext uri="{FF2B5EF4-FFF2-40B4-BE49-F238E27FC236}">
              <a16:creationId xmlns:a16="http://schemas.microsoft.com/office/drawing/2014/main" id="{00000000-0008-0000-1F00-0000F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2" name="Text Box 9">
          <a:extLst>
            <a:ext uri="{FF2B5EF4-FFF2-40B4-BE49-F238E27FC236}">
              <a16:creationId xmlns:a16="http://schemas.microsoft.com/office/drawing/2014/main" id="{00000000-0008-0000-1F00-0000F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3" name="Text Box 10">
          <a:extLst>
            <a:ext uri="{FF2B5EF4-FFF2-40B4-BE49-F238E27FC236}">
              <a16:creationId xmlns:a16="http://schemas.microsoft.com/office/drawing/2014/main" id="{00000000-0008-0000-1F00-0000F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4" name="Text Box 1">
          <a:extLst>
            <a:ext uri="{FF2B5EF4-FFF2-40B4-BE49-F238E27FC236}">
              <a16:creationId xmlns:a16="http://schemas.microsoft.com/office/drawing/2014/main" id="{00000000-0008-0000-1F00-0000F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5" name="Text Box 2">
          <a:extLst>
            <a:ext uri="{FF2B5EF4-FFF2-40B4-BE49-F238E27FC236}">
              <a16:creationId xmlns:a16="http://schemas.microsoft.com/office/drawing/2014/main" id="{00000000-0008-0000-1F00-0000F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6" name="Text Box 8">
          <a:extLst>
            <a:ext uri="{FF2B5EF4-FFF2-40B4-BE49-F238E27FC236}">
              <a16:creationId xmlns:a16="http://schemas.microsoft.com/office/drawing/2014/main" id="{00000000-0008-0000-1F00-0000F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7" name="Text Box 1">
          <a:extLst>
            <a:ext uri="{FF2B5EF4-FFF2-40B4-BE49-F238E27FC236}">
              <a16:creationId xmlns:a16="http://schemas.microsoft.com/office/drawing/2014/main" id="{00000000-0008-0000-1F00-0000F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8" name="Text Box 2">
          <a:extLst>
            <a:ext uri="{FF2B5EF4-FFF2-40B4-BE49-F238E27FC236}">
              <a16:creationId xmlns:a16="http://schemas.microsoft.com/office/drawing/2014/main" id="{00000000-0008-0000-1F00-0000F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9" name="Text Box 3">
          <a:extLst>
            <a:ext uri="{FF2B5EF4-FFF2-40B4-BE49-F238E27FC236}">
              <a16:creationId xmlns:a16="http://schemas.microsoft.com/office/drawing/2014/main" id="{00000000-0008-0000-1F00-0000F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0" name="Text Box 4">
          <a:extLst>
            <a:ext uri="{FF2B5EF4-FFF2-40B4-BE49-F238E27FC236}">
              <a16:creationId xmlns:a16="http://schemas.microsoft.com/office/drawing/2014/main" id="{00000000-0008-0000-1F00-0000F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1" name="Text Box 5">
          <a:extLst>
            <a:ext uri="{FF2B5EF4-FFF2-40B4-BE49-F238E27FC236}">
              <a16:creationId xmlns:a16="http://schemas.microsoft.com/office/drawing/2014/main" id="{00000000-0008-0000-1F00-0000F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2" name="Text Box 6">
          <a:extLst>
            <a:ext uri="{FF2B5EF4-FFF2-40B4-BE49-F238E27FC236}">
              <a16:creationId xmlns:a16="http://schemas.microsoft.com/office/drawing/2014/main" id="{00000000-0008-0000-1F00-00000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3" name="Text Box 8">
          <a:extLst>
            <a:ext uri="{FF2B5EF4-FFF2-40B4-BE49-F238E27FC236}">
              <a16:creationId xmlns:a16="http://schemas.microsoft.com/office/drawing/2014/main" id="{00000000-0008-0000-1F00-00000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4" name="Text Box 9">
          <a:extLst>
            <a:ext uri="{FF2B5EF4-FFF2-40B4-BE49-F238E27FC236}">
              <a16:creationId xmlns:a16="http://schemas.microsoft.com/office/drawing/2014/main" id="{00000000-0008-0000-1F00-00000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5" name="Text Box 10">
          <a:extLst>
            <a:ext uri="{FF2B5EF4-FFF2-40B4-BE49-F238E27FC236}">
              <a16:creationId xmlns:a16="http://schemas.microsoft.com/office/drawing/2014/main" id="{00000000-0008-0000-1F00-00000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53</xdr:row>
      <xdr:rowOff>42333</xdr:rowOff>
    </xdr:from>
    <xdr:ext cx="114300" cy="285750"/>
    <xdr:sp macro="" textlink="">
      <xdr:nvSpPr>
        <xdr:cNvPr id="516" name="Text Box 1">
          <a:extLst>
            <a:ext uri="{FF2B5EF4-FFF2-40B4-BE49-F238E27FC236}">
              <a16:creationId xmlns:a16="http://schemas.microsoft.com/office/drawing/2014/main" id="{00000000-0008-0000-1F00-000004020000}"/>
            </a:ext>
          </a:extLst>
        </xdr:cNvPr>
        <xdr:cNvSpPr txBox="1">
          <a:spLocks noChangeArrowheads="1"/>
        </xdr:cNvSpPr>
      </xdr:nvSpPr>
      <xdr:spPr bwMode="auto">
        <a:xfrm>
          <a:off x="628226" y="973497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7" name="Text Box 1">
          <a:extLst>
            <a:ext uri="{FF2B5EF4-FFF2-40B4-BE49-F238E27FC236}">
              <a16:creationId xmlns:a16="http://schemas.microsoft.com/office/drawing/2014/main" id="{00000000-0008-0000-1F00-00000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8" name="Text Box 2">
          <a:extLst>
            <a:ext uri="{FF2B5EF4-FFF2-40B4-BE49-F238E27FC236}">
              <a16:creationId xmlns:a16="http://schemas.microsoft.com/office/drawing/2014/main" id="{00000000-0008-0000-1F00-00000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9" name="Text Box 3">
          <a:extLst>
            <a:ext uri="{FF2B5EF4-FFF2-40B4-BE49-F238E27FC236}">
              <a16:creationId xmlns:a16="http://schemas.microsoft.com/office/drawing/2014/main" id="{00000000-0008-0000-1F00-00000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0" name="Text Box 4">
          <a:extLst>
            <a:ext uri="{FF2B5EF4-FFF2-40B4-BE49-F238E27FC236}">
              <a16:creationId xmlns:a16="http://schemas.microsoft.com/office/drawing/2014/main" id="{00000000-0008-0000-1F00-00000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1" name="Text Box 5">
          <a:extLst>
            <a:ext uri="{FF2B5EF4-FFF2-40B4-BE49-F238E27FC236}">
              <a16:creationId xmlns:a16="http://schemas.microsoft.com/office/drawing/2014/main" id="{00000000-0008-0000-1F00-00000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2" name="Text Box 6">
          <a:extLst>
            <a:ext uri="{FF2B5EF4-FFF2-40B4-BE49-F238E27FC236}">
              <a16:creationId xmlns:a16="http://schemas.microsoft.com/office/drawing/2014/main" id="{00000000-0008-0000-1F00-00000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3" name="Text Box 8">
          <a:extLst>
            <a:ext uri="{FF2B5EF4-FFF2-40B4-BE49-F238E27FC236}">
              <a16:creationId xmlns:a16="http://schemas.microsoft.com/office/drawing/2014/main" id="{00000000-0008-0000-1F00-00000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4" name="Text Box 9">
          <a:extLst>
            <a:ext uri="{FF2B5EF4-FFF2-40B4-BE49-F238E27FC236}">
              <a16:creationId xmlns:a16="http://schemas.microsoft.com/office/drawing/2014/main" id="{00000000-0008-0000-1F00-00000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5" name="Text Box 10">
          <a:extLst>
            <a:ext uri="{FF2B5EF4-FFF2-40B4-BE49-F238E27FC236}">
              <a16:creationId xmlns:a16="http://schemas.microsoft.com/office/drawing/2014/main" id="{00000000-0008-0000-1F00-00000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6" name="Text Box 1">
          <a:extLst>
            <a:ext uri="{FF2B5EF4-FFF2-40B4-BE49-F238E27FC236}">
              <a16:creationId xmlns:a16="http://schemas.microsoft.com/office/drawing/2014/main" id="{00000000-0008-0000-1F00-00000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7" name="Text Box 2">
          <a:extLst>
            <a:ext uri="{FF2B5EF4-FFF2-40B4-BE49-F238E27FC236}">
              <a16:creationId xmlns:a16="http://schemas.microsoft.com/office/drawing/2014/main" id="{00000000-0008-0000-1F00-00000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8" name="Text Box 1">
          <a:extLst>
            <a:ext uri="{FF2B5EF4-FFF2-40B4-BE49-F238E27FC236}">
              <a16:creationId xmlns:a16="http://schemas.microsoft.com/office/drawing/2014/main" id="{00000000-0008-0000-1F00-00001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9" name="Text Box 2">
          <a:extLst>
            <a:ext uri="{FF2B5EF4-FFF2-40B4-BE49-F238E27FC236}">
              <a16:creationId xmlns:a16="http://schemas.microsoft.com/office/drawing/2014/main" id="{00000000-0008-0000-1F00-00001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0" name="Text Box 3">
          <a:extLst>
            <a:ext uri="{FF2B5EF4-FFF2-40B4-BE49-F238E27FC236}">
              <a16:creationId xmlns:a16="http://schemas.microsoft.com/office/drawing/2014/main" id="{00000000-0008-0000-1F00-00001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1" name="Text Box 4">
          <a:extLst>
            <a:ext uri="{FF2B5EF4-FFF2-40B4-BE49-F238E27FC236}">
              <a16:creationId xmlns:a16="http://schemas.microsoft.com/office/drawing/2014/main" id="{00000000-0008-0000-1F00-00001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2" name="Text Box 5">
          <a:extLst>
            <a:ext uri="{FF2B5EF4-FFF2-40B4-BE49-F238E27FC236}">
              <a16:creationId xmlns:a16="http://schemas.microsoft.com/office/drawing/2014/main" id="{00000000-0008-0000-1F00-00001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3" name="Text Box 6">
          <a:extLst>
            <a:ext uri="{FF2B5EF4-FFF2-40B4-BE49-F238E27FC236}">
              <a16:creationId xmlns:a16="http://schemas.microsoft.com/office/drawing/2014/main" id="{00000000-0008-0000-1F00-00001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4" name="Text Box 8">
          <a:extLst>
            <a:ext uri="{FF2B5EF4-FFF2-40B4-BE49-F238E27FC236}">
              <a16:creationId xmlns:a16="http://schemas.microsoft.com/office/drawing/2014/main" id="{00000000-0008-0000-1F00-00001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5" name="Text Box 9">
          <a:extLst>
            <a:ext uri="{FF2B5EF4-FFF2-40B4-BE49-F238E27FC236}">
              <a16:creationId xmlns:a16="http://schemas.microsoft.com/office/drawing/2014/main" id="{00000000-0008-0000-1F00-00001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6" name="Text Box 10">
          <a:extLst>
            <a:ext uri="{FF2B5EF4-FFF2-40B4-BE49-F238E27FC236}">
              <a16:creationId xmlns:a16="http://schemas.microsoft.com/office/drawing/2014/main" id="{00000000-0008-0000-1F00-00001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7" name="Text Box 1">
          <a:extLst>
            <a:ext uri="{FF2B5EF4-FFF2-40B4-BE49-F238E27FC236}">
              <a16:creationId xmlns:a16="http://schemas.microsoft.com/office/drawing/2014/main" id="{00000000-0008-0000-1F00-00001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8" name="Text Box 2">
          <a:extLst>
            <a:ext uri="{FF2B5EF4-FFF2-40B4-BE49-F238E27FC236}">
              <a16:creationId xmlns:a16="http://schemas.microsoft.com/office/drawing/2014/main" id="{00000000-0008-0000-1F00-00001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 name="Text Box 8">
          <a:extLst>
            <a:ext uri="{FF2B5EF4-FFF2-40B4-BE49-F238E27FC236}">
              <a16:creationId xmlns:a16="http://schemas.microsoft.com/office/drawing/2014/main" id="{00000000-0008-0000-1F00-00001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 name="Text Box 8">
          <a:extLst>
            <a:ext uri="{FF2B5EF4-FFF2-40B4-BE49-F238E27FC236}">
              <a16:creationId xmlns:a16="http://schemas.microsoft.com/office/drawing/2014/main" id="{00000000-0008-0000-1F00-00001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1" name="Text Box 1">
          <a:extLst>
            <a:ext uri="{FF2B5EF4-FFF2-40B4-BE49-F238E27FC236}">
              <a16:creationId xmlns:a16="http://schemas.microsoft.com/office/drawing/2014/main" id="{00000000-0008-0000-1F00-00001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2" name="Text Box 2">
          <a:extLst>
            <a:ext uri="{FF2B5EF4-FFF2-40B4-BE49-F238E27FC236}">
              <a16:creationId xmlns:a16="http://schemas.microsoft.com/office/drawing/2014/main" id="{00000000-0008-0000-1F00-00001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3" name="Text Box 3">
          <a:extLst>
            <a:ext uri="{FF2B5EF4-FFF2-40B4-BE49-F238E27FC236}">
              <a16:creationId xmlns:a16="http://schemas.microsoft.com/office/drawing/2014/main" id="{00000000-0008-0000-1F00-00001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4" name="Text Box 4">
          <a:extLst>
            <a:ext uri="{FF2B5EF4-FFF2-40B4-BE49-F238E27FC236}">
              <a16:creationId xmlns:a16="http://schemas.microsoft.com/office/drawing/2014/main" id="{00000000-0008-0000-1F00-00002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5" name="Text Box 5">
          <a:extLst>
            <a:ext uri="{FF2B5EF4-FFF2-40B4-BE49-F238E27FC236}">
              <a16:creationId xmlns:a16="http://schemas.microsoft.com/office/drawing/2014/main" id="{00000000-0008-0000-1F00-00002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6" name="Text Box 6">
          <a:extLst>
            <a:ext uri="{FF2B5EF4-FFF2-40B4-BE49-F238E27FC236}">
              <a16:creationId xmlns:a16="http://schemas.microsoft.com/office/drawing/2014/main" id="{00000000-0008-0000-1F00-00002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7" name="Text Box 8">
          <a:extLst>
            <a:ext uri="{FF2B5EF4-FFF2-40B4-BE49-F238E27FC236}">
              <a16:creationId xmlns:a16="http://schemas.microsoft.com/office/drawing/2014/main" id="{00000000-0008-0000-1F00-00002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8" name="Text Box 9">
          <a:extLst>
            <a:ext uri="{FF2B5EF4-FFF2-40B4-BE49-F238E27FC236}">
              <a16:creationId xmlns:a16="http://schemas.microsoft.com/office/drawing/2014/main" id="{00000000-0008-0000-1F00-00002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9" name="Text Box 10">
          <a:extLst>
            <a:ext uri="{FF2B5EF4-FFF2-40B4-BE49-F238E27FC236}">
              <a16:creationId xmlns:a16="http://schemas.microsoft.com/office/drawing/2014/main" id="{00000000-0008-0000-1F00-00002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0" name="Text Box 1">
          <a:extLst>
            <a:ext uri="{FF2B5EF4-FFF2-40B4-BE49-F238E27FC236}">
              <a16:creationId xmlns:a16="http://schemas.microsoft.com/office/drawing/2014/main" id="{00000000-0008-0000-1F00-00002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1" name="Text Box 2">
          <a:extLst>
            <a:ext uri="{FF2B5EF4-FFF2-40B4-BE49-F238E27FC236}">
              <a16:creationId xmlns:a16="http://schemas.microsoft.com/office/drawing/2014/main" id="{00000000-0008-0000-1F00-00002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52" name="Text Box 8">
          <a:extLst>
            <a:ext uri="{FF2B5EF4-FFF2-40B4-BE49-F238E27FC236}">
              <a16:creationId xmlns:a16="http://schemas.microsoft.com/office/drawing/2014/main" id="{00000000-0008-0000-1F00-00002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3" name="Text Box 1">
          <a:extLst>
            <a:ext uri="{FF2B5EF4-FFF2-40B4-BE49-F238E27FC236}">
              <a16:creationId xmlns:a16="http://schemas.microsoft.com/office/drawing/2014/main" id="{00000000-0008-0000-1F00-00002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4" name="Text Box 2">
          <a:extLst>
            <a:ext uri="{FF2B5EF4-FFF2-40B4-BE49-F238E27FC236}">
              <a16:creationId xmlns:a16="http://schemas.microsoft.com/office/drawing/2014/main" id="{00000000-0008-0000-1F00-00002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5" name="Text Box 3">
          <a:extLst>
            <a:ext uri="{FF2B5EF4-FFF2-40B4-BE49-F238E27FC236}">
              <a16:creationId xmlns:a16="http://schemas.microsoft.com/office/drawing/2014/main" id="{00000000-0008-0000-1F00-00002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6" name="Text Box 4">
          <a:extLst>
            <a:ext uri="{FF2B5EF4-FFF2-40B4-BE49-F238E27FC236}">
              <a16:creationId xmlns:a16="http://schemas.microsoft.com/office/drawing/2014/main" id="{00000000-0008-0000-1F00-00002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7" name="Text Box 5">
          <a:extLst>
            <a:ext uri="{FF2B5EF4-FFF2-40B4-BE49-F238E27FC236}">
              <a16:creationId xmlns:a16="http://schemas.microsoft.com/office/drawing/2014/main" id="{00000000-0008-0000-1F00-00002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8" name="Text Box 6">
          <a:extLst>
            <a:ext uri="{FF2B5EF4-FFF2-40B4-BE49-F238E27FC236}">
              <a16:creationId xmlns:a16="http://schemas.microsoft.com/office/drawing/2014/main" id="{00000000-0008-0000-1F00-00002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9" name="Text Box 8">
          <a:extLst>
            <a:ext uri="{FF2B5EF4-FFF2-40B4-BE49-F238E27FC236}">
              <a16:creationId xmlns:a16="http://schemas.microsoft.com/office/drawing/2014/main" id="{00000000-0008-0000-1F00-00002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0" name="Text Box 9">
          <a:extLst>
            <a:ext uri="{FF2B5EF4-FFF2-40B4-BE49-F238E27FC236}">
              <a16:creationId xmlns:a16="http://schemas.microsoft.com/office/drawing/2014/main" id="{00000000-0008-0000-1F00-00003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1" name="Text Box 10">
          <a:extLst>
            <a:ext uri="{FF2B5EF4-FFF2-40B4-BE49-F238E27FC236}">
              <a16:creationId xmlns:a16="http://schemas.microsoft.com/office/drawing/2014/main" id="{00000000-0008-0000-1F00-00003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2" name="Text Box 1">
          <a:extLst>
            <a:ext uri="{FF2B5EF4-FFF2-40B4-BE49-F238E27FC236}">
              <a16:creationId xmlns:a16="http://schemas.microsoft.com/office/drawing/2014/main" id="{00000000-0008-0000-1F00-00003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3" name="Text Box 2">
          <a:extLst>
            <a:ext uri="{FF2B5EF4-FFF2-40B4-BE49-F238E27FC236}">
              <a16:creationId xmlns:a16="http://schemas.microsoft.com/office/drawing/2014/main" id="{00000000-0008-0000-1F00-00003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64" name="Text Box 8">
          <a:extLst>
            <a:ext uri="{FF2B5EF4-FFF2-40B4-BE49-F238E27FC236}">
              <a16:creationId xmlns:a16="http://schemas.microsoft.com/office/drawing/2014/main" id="{00000000-0008-0000-1F00-00003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65" name="Text Box 8">
          <a:extLst>
            <a:ext uri="{FF2B5EF4-FFF2-40B4-BE49-F238E27FC236}">
              <a16:creationId xmlns:a16="http://schemas.microsoft.com/office/drawing/2014/main" id="{00000000-0008-0000-1F00-00003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6" name="Text Box 1">
          <a:extLst>
            <a:ext uri="{FF2B5EF4-FFF2-40B4-BE49-F238E27FC236}">
              <a16:creationId xmlns:a16="http://schemas.microsoft.com/office/drawing/2014/main" id="{00000000-0008-0000-1F00-00003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7" name="Text Box 2">
          <a:extLst>
            <a:ext uri="{FF2B5EF4-FFF2-40B4-BE49-F238E27FC236}">
              <a16:creationId xmlns:a16="http://schemas.microsoft.com/office/drawing/2014/main" id="{00000000-0008-0000-1F00-00003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8" name="Text Box 3">
          <a:extLst>
            <a:ext uri="{FF2B5EF4-FFF2-40B4-BE49-F238E27FC236}">
              <a16:creationId xmlns:a16="http://schemas.microsoft.com/office/drawing/2014/main" id="{00000000-0008-0000-1F00-00003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9" name="Text Box 4">
          <a:extLst>
            <a:ext uri="{FF2B5EF4-FFF2-40B4-BE49-F238E27FC236}">
              <a16:creationId xmlns:a16="http://schemas.microsoft.com/office/drawing/2014/main" id="{00000000-0008-0000-1F00-00003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0" name="Text Box 5">
          <a:extLst>
            <a:ext uri="{FF2B5EF4-FFF2-40B4-BE49-F238E27FC236}">
              <a16:creationId xmlns:a16="http://schemas.microsoft.com/office/drawing/2014/main" id="{00000000-0008-0000-1F00-00003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1" name="Text Box 6">
          <a:extLst>
            <a:ext uri="{FF2B5EF4-FFF2-40B4-BE49-F238E27FC236}">
              <a16:creationId xmlns:a16="http://schemas.microsoft.com/office/drawing/2014/main" id="{00000000-0008-0000-1F00-00003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2" name="Text Box 8">
          <a:extLst>
            <a:ext uri="{FF2B5EF4-FFF2-40B4-BE49-F238E27FC236}">
              <a16:creationId xmlns:a16="http://schemas.microsoft.com/office/drawing/2014/main" id="{00000000-0008-0000-1F00-00003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3" name="Text Box 9">
          <a:extLst>
            <a:ext uri="{FF2B5EF4-FFF2-40B4-BE49-F238E27FC236}">
              <a16:creationId xmlns:a16="http://schemas.microsoft.com/office/drawing/2014/main" id="{00000000-0008-0000-1F00-00003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4" name="Text Box 10">
          <a:extLst>
            <a:ext uri="{FF2B5EF4-FFF2-40B4-BE49-F238E27FC236}">
              <a16:creationId xmlns:a16="http://schemas.microsoft.com/office/drawing/2014/main" id="{00000000-0008-0000-1F00-00003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5" name="Text Box 1">
          <a:extLst>
            <a:ext uri="{FF2B5EF4-FFF2-40B4-BE49-F238E27FC236}">
              <a16:creationId xmlns:a16="http://schemas.microsoft.com/office/drawing/2014/main" id="{00000000-0008-0000-1F00-00003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6" name="Text Box 2">
          <a:extLst>
            <a:ext uri="{FF2B5EF4-FFF2-40B4-BE49-F238E27FC236}">
              <a16:creationId xmlns:a16="http://schemas.microsoft.com/office/drawing/2014/main" id="{00000000-0008-0000-1F00-00004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77" name="Text Box 8">
          <a:extLst>
            <a:ext uri="{FF2B5EF4-FFF2-40B4-BE49-F238E27FC236}">
              <a16:creationId xmlns:a16="http://schemas.microsoft.com/office/drawing/2014/main" id="{00000000-0008-0000-1F00-00004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8" name="Text Box 1">
          <a:extLst>
            <a:ext uri="{FF2B5EF4-FFF2-40B4-BE49-F238E27FC236}">
              <a16:creationId xmlns:a16="http://schemas.microsoft.com/office/drawing/2014/main" id="{00000000-0008-0000-1F00-00004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9" name="Text Box 2">
          <a:extLst>
            <a:ext uri="{FF2B5EF4-FFF2-40B4-BE49-F238E27FC236}">
              <a16:creationId xmlns:a16="http://schemas.microsoft.com/office/drawing/2014/main" id="{00000000-0008-0000-1F00-00004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0" name="Text Box 3">
          <a:extLst>
            <a:ext uri="{FF2B5EF4-FFF2-40B4-BE49-F238E27FC236}">
              <a16:creationId xmlns:a16="http://schemas.microsoft.com/office/drawing/2014/main" id="{00000000-0008-0000-1F00-00004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1" name="Text Box 4">
          <a:extLst>
            <a:ext uri="{FF2B5EF4-FFF2-40B4-BE49-F238E27FC236}">
              <a16:creationId xmlns:a16="http://schemas.microsoft.com/office/drawing/2014/main" id="{00000000-0008-0000-1F00-00004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2" name="Text Box 5">
          <a:extLst>
            <a:ext uri="{FF2B5EF4-FFF2-40B4-BE49-F238E27FC236}">
              <a16:creationId xmlns:a16="http://schemas.microsoft.com/office/drawing/2014/main" id="{00000000-0008-0000-1F00-00004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3" name="Text Box 6">
          <a:extLst>
            <a:ext uri="{FF2B5EF4-FFF2-40B4-BE49-F238E27FC236}">
              <a16:creationId xmlns:a16="http://schemas.microsoft.com/office/drawing/2014/main" id="{00000000-0008-0000-1F00-00004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4" name="Text Box 8">
          <a:extLst>
            <a:ext uri="{FF2B5EF4-FFF2-40B4-BE49-F238E27FC236}">
              <a16:creationId xmlns:a16="http://schemas.microsoft.com/office/drawing/2014/main" id="{00000000-0008-0000-1F00-00004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41</xdr:row>
      <xdr:rowOff>114300</xdr:rowOff>
    </xdr:from>
    <xdr:ext cx="114300" cy="285750"/>
    <xdr:sp macro="" textlink="">
      <xdr:nvSpPr>
        <xdr:cNvPr id="585" name="Text Box 9">
          <a:extLst>
            <a:ext uri="{FF2B5EF4-FFF2-40B4-BE49-F238E27FC236}">
              <a16:creationId xmlns:a16="http://schemas.microsoft.com/office/drawing/2014/main" id="{00000000-0008-0000-1F00-000049020000}"/>
            </a:ext>
          </a:extLst>
        </xdr:cNvPr>
        <xdr:cNvSpPr txBox="1">
          <a:spLocks noChangeArrowheads="1"/>
        </xdr:cNvSpPr>
      </xdr:nvSpPr>
      <xdr:spPr bwMode="auto">
        <a:xfrm>
          <a:off x="653415" y="76123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42</xdr:row>
      <xdr:rowOff>52918</xdr:rowOff>
    </xdr:from>
    <xdr:ext cx="114300" cy="285750"/>
    <xdr:sp macro="" textlink="">
      <xdr:nvSpPr>
        <xdr:cNvPr id="586" name="Text Box 10">
          <a:extLst>
            <a:ext uri="{FF2B5EF4-FFF2-40B4-BE49-F238E27FC236}">
              <a16:creationId xmlns:a16="http://schemas.microsoft.com/office/drawing/2014/main" id="{00000000-0008-0000-1F00-00004A020000}"/>
            </a:ext>
          </a:extLst>
        </xdr:cNvPr>
        <xdr:cNvSpPr txBox="1">
          <a:spLocks noChangeArrowheads="1"/>
        </xdr:cNvSpPr>
      </xdr:nvSpPr>
      <xdr:spPr bwMode="auto">
        <a:xfrm>
          <a:off x="7391824" y="773387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45</xdr:row>
      <xdr:rowOff>107949</xdr:rowOff>
    </xdr:from>
    <xdr:ext cx="114300" cy="285750"/>
    <xdr:sp macro="" textlink="">
      <xdr:nvSpPr>
        <xdr:cNvPr id="587" name="Text Box 1">
          <a:extLst>
            <a:ext uri="{FF2B5EF4-FFF2-40B4-BE49-F238E27FC236}">
              <a16:creationId xmlns:a16="http://schemas.microsoft.com/office/drawing/2014/main" id="{00000000-0008-0000-1F00-00004B020000}"/>
            </a:ext>
          </a:extLst>
        </xdr:cNvPr>
        <xdr:cNvSpPr txBox="1">
          <a:spLocks noChangeArrowheads="1"/>
        </xdr:cNvSpPr>
      </xdr:nvSpPr>
      <xdr:spPr bwMode="auto">
        <a:xfrm>
          <a:off x="698923" y="833754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88" name="Text Box 1">
          <a:extLst>
            <a:ext uri="{FF2B5EF4-FFF2-40B4-BE49-F238E27FC236}">
              <a16:creationId xmlns:a16="http://schemas.microsoft.com/office/drawing/2014/main" id="{00000000-0008-0000-1F00-00004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89" name="Text Box 2">
          <a:extLst>
            <a:ext uri="{FF2B5EF4-FFF2-40B4-BE49-F238E27FC236}">
              <a16:creationId xmlns:a16="http://schemas.microsoft.com/office/drawing/2014/main" id="{00000000-0008-0000-1F00-00004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0" name="Text Box 3">
          <a:extLst>
            <a:ext uri="{FF2B5EF4-FFF2-40B4-BE49-F238E27FC236}">
              <a16:creationId xmlns:a16="http://schemas.microsoft.com/office/drawing/2014/main" id="{00000000-0008-0000-1F00-00004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1" name="Text Box 4">
          <a:extLst>
            <a:ext uri="{FF2B5EF4-FFF2-40B4-BE49-F238E27FC236}">
              <a16:creationId xmlns:a16="http://schemas.microsoft.com/office/drawing/2014/main" id="{00000000-0008-0000-1F00-00004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2" name="Text Box 5">
          <a:extLst>
            <a:ext uri="{FF2B5EF4-FFF2-40B4-BE49-F238E27FC236}">
              <a16:creationId xmlns:a16="http://schemas.microsoft.com/office/drawing/2014/main" id="{00000000-0008-0000-1F00-00005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3" name="Text Box 6">
          <a:extLst>
            <a:ext uri="{FF2B5EF4-FFF2-40B4-BE49-F238E27FC236}">
              <a16:creationId xmlns:a16="http://schemas.microsoft.com/office/drawing/2014/main" id="{00000000-0008-0000-1F00-00005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4" name="Text Box 8">
          <a:extLst>
            <a:ext uri="{FF2B5EF4-FFF2-40B4-BE49-F238E27FC236}">
              <a16:creationId xmlns:a16="http://schemas.microsoft.com/office/drawing/2014/main" id="{00000000-0008-0000-1F00-00005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5" name="Text Box 9">
          <a:extLst>
            <a:ext uri="{FF2B5EF4-FFF2-40B4-BE49-F238E27FC236}">
              <a16:creationId xmlns:a16="http://schemas.microsoft.com/office/drawing/2014/main" id="{00000000-0008-0000-1F00-00005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6" name="Text Box 10">
          <a:extLst>
            <a:ext uri="{FF2B5EF4-FFF2-40B4-BE49-F238E27FC236}">
              <a16:creationId xmlns:a16="http://schemas.microsoft.com/office/drawing/2014/main" id="{00000000-0008-0000-1F00-00005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7" name="Text Box 1">
          <a:extLst>
            <a:ext uri="{FF2B5EF4-FFF2-40B4-BE49-F238E27FC236}">
              <a16:creationId xmlns:a16="http://schemas.microsoft.com/office/drawing/2014/main" id="{00000000-0008-0000-1F00-00005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8" name="Text Box 2">
          <a:extLst>
            <a:ext uri="{FF2B5EF4-FFF2-40B4-BE49-F238E27FC236}">
              <a16:creationId xmlns:a16="http://schemas.microsoft.com/office/drawing/2014/main" id="{00000000-0008-0000-1F00-00005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9" name="Text Box 1">
          <a:extLst>
            <a:ext uri="{FF2B5EF4-FFF2-40B4-BE49-F238E27FC236}">
              <a16:creationId xmlns:a16="http://schemas.microsoft.com/office/drawing/2014/main" id="{00000000-0008-0000-1F00-00005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0" name="Text Box 2">
          <a:extLst>
            <a:ext uri="{FF2B5EF4-FFF2-40B4-BE49-F238E27FC236}">
              <a16:creationId xmlns:a16="http://schemas.microsoft.com/office/drawing/2014/main" id="{00000000-0008-0000-1F00-00005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1" name="Text Box 3">
          <a:extLst>
            <a:ext uri="{FF2B5EF4-FFF2-40B4-BE49-F238E27FC236}">
              <a16:creationId xmlns:a16="http://schemas.microsoft.com/office/drawing/2014/main" id="{00000000-0008-0000-1F00-00005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2" name="Text Box 4">
          <a:extLst>
            <a:ext uri="{FF2B5EF4-FFF2-40B4-BE49-F238E27FC236}">
              <a16:creationId xmlns:a16="http://schemas.microsoft.com/office/drawing/2014/main" id="{00000000-0008-0000-1F00-00005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3" name="Text Box 5">
          <a:extLst>
            <a:ext uri="{FF2B5EF4-FFF2-40B4-BE49-F238E27FC236}">
              <a16:creationId xmlns:a16="http://schemas.microsoft.com/office/drawing/2014/main" id="{00000000-0008-0000-1F00-00005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4" name="Text Box 6">
          <a:extLst>
            <a:ext uri="{FF2B5EF4-FFF2-40B4-BE49-F238E27FC236}">
              <a16:creationId xmlns:a16="http://schemas.microsoft.com/office/drawing/2014/main" id="{00000000-0008-0000-1F00-00005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5" name="Text Box 8">
          <a:extLst>
            <a:ext uri="{FF2B5EF4-FFF2-40B4-BE49-F238E27FC236}">
              <a16:creationId xmlns:a16="http://schemas.microsoft.com/office/drawing/2014/main" id="{00000000-0008-0000-1F00-00005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6" name="Text Box 9">
          <a:extLst>
            <a:ext uri="{FF2B5EF4-FFF2-40B4-BE49-F238E27FC236}">
              <a16:creationId xmlns:a16="http://schemas.microsoft.com/office/drawing/2014/main" id="{00000000-0008-0000-1F00-00005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7" name="Text Box 10">
          <a:extLst>
            <a:ext uri="{FF2B5EF4-FFF2-40B4-BE49-F238E27FC236}">
              <a16:creationId xmlns:a16="http://schemas.microsoft.com/office/drawing/2014/main" id="{00000000-0008-0000-1F00-00005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8" name="Text Box 1">
          <a:extLst>
            <a:ext uri="{FF2B5EF4-FFF2-40B4-BE49-F238E27FC236}">
              <a16:creationId xmlns:a16="http://schemas.microsoft.com/office/drawing/2014/main" id="{00000000-0008-0000-1F00-00006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9" name="Text Box 2">
          <a:extLst>
            <a:ext uri="{FF2B5EF4-FFF2-40B4-BE49-F238E27FC236}">
              <a16:creationId xmlns:a16="http://schemas.microsoft.com/office/drawing/2014/main" id="{00000000-0008-0000-1F00-00006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10" name="Text Box 8">
          <a:extLst>
            <a:ext uri="{FF2B5EF4-FFF2-40B4-BE49-F238E27FC236}">
              <a16:creationId xmlns:a16="http://schemas.microsoft.com/office/drawing/2014/main" id="{00000000-0008-0000-1F00-00006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11" name="Text Box 8">
          <a:extLst>
            <a:ext uri="{FF2B5EF4-FFF2-40B4-BE49-F238E27FC236}">
              <a16:creationId xmlns:a16="http://schemas.microsoft.com/office/drawing/2014/main" id="{00000000-0008-0000-1F00-00006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2" name="Text Box 1">
          <a:extLst>
            <a:ext uri="{FF2B5EF4-FFF2-40B4-BE49-F238E27FC236}">
              <a16:creationId xmlns:a16="http://schemas.microsoft.com/office/drawing/2014/main" id="{00000000-0008-0000-1F00-00006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3" name="Text Box 2">
          <a:extLst>
            <a:ext uri="{FF2B5EF4-FFF2-40B4-BE49-F238E27FC236}">
              <a16:creationId xmlns:a16="http://schemas.microsoft.com/office/drawing/2014/main" id="{00000000-0008-0000-1F00-00006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4" name="Text Box 3">
          <a:extLst>
            <a:ext uri="{FF2B5EF4-FFF2-40B4-BE49-F238E27FC236}">
              <a16:creationId xmlns:a16="http://schemas.microsoft.com/office/drawing/2014/main" id="{00000000-0008-0000-1F00-00006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5" name="Text Box 4">
          <a:extLst>
            <a:ext uri="{FF2B5EF4-FFF2-40B4-BE49-F238E27FC236}">
              <a16:creationId xmlns:a16="http://schemas.microsoft.com/office/drawing/2014/main" id="{00000000-0008-0000-1F00-00006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6" name="Text Box 5">
          <a:extLst>
            <a:ext uri="{FF2B5EF4-FFF2-40B4-BE49-F238E27FC236}">
              <a16:creationId xmlns:a16="http://schemas.microsoft.com/office/drawing/2014/main" id="{00000000-0008-0000-1F00-00006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7" name="Text Box 6">
          <a:extLst>
            <a:ext uri="{FF2B5EF4-FFF2-40B4-BE49-F238E27FC236}">
              <a16:creationId xmlns:a16="http://schemas.microsoft.com/office/drawing/2014/main" id="{00000000-0008-0000-1F00-00006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8" name="Text Box 8">
          <a:extLst>
            <a:ext uri="{FF2B5EF4-FFF2-40B4-BE49-F238E27FC236}">
              <a16:creationId xmlns:a16="http://schemas.microsoft.com/office/drawing/2014/main" id="{00000000-0008-0000-1F00-00006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9" name="Text Box 9">
          <a:extLst>
            <a:ext uri="{FF2B5EF4-FFF2-40B4-BE49-F238E27FC236}">
              <a16:creationId xmlns:a16="http://schemas.microsoft.com/office/drawing/2014/main" id="{00000000-0008-0000-1F00-00006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0" name="Text Box 10">
          <a:extLst>
            <a:ext uri="{FF2B5EF4-FFF2-40B4-BE49-F238E27FC236}">
              <a16:creationId xmlns:a16="http://schemas.microsoft.com/office/drawing/2014/main" id="{00000000-0008-0000-1F00-00006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1" name="Text Box 1">
          <a:extLst>
            <a:ext uri="{FF2B5EF4-FFF2-40B4-BE49-F238E27FC236}">
              <a16:creationId xmlns:a16="http://schemas.microsoft.com/office/drawing/2014/main" id="{00000000-0008-0000-1F00-00006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2" name="Text Box 2">
          <a:extLst>
            <a:ext uri="{FF2B5EF4-FFF2-40B4-BE49-F238E27FC236}">
              <a16:creationId xmlns:a16="http://schemas.microsoft.com/office/drawing/2014/main" id="{00000000-0008-0000-1F00-00006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23" name="Text Box 8">
          <a:extLst>
            <a:ext uri="{FF2B5EF4-FFF2-40B4-BE49-F238E27FC236}">
              <a16:creationId xmlns:a16="http://schemas.microsoft.com/office/drawing/2014/main" id="{00000000-0008-0000-1F00-00006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4" name="Text Box 1">
          <a:extLst>
            <a:ext uri="{FF2B5EF4-FFF2-40B4-BE49-F238E27FC236}">
              <a16:creationId xmlns:a16="http://schemas.microsoft.com/office/drawing/2014/main" id="{00000000-0008-0000-1F00-00007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5" name="Text Box 2">
          <a:extLst>
            <a:ext uri="{FF2B5EF4-FFF2-40B4-BE49-F238E27FC236}">
              <a16:creationId xmlns:a16="http://schemas.microsoft.com/office/drawing/2014/main" id="{00000000-0008-0000-1F00-00007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6" name="Text Box 3">
          <a:extLst>
            <a:ext uri="{FF2B5EF4-FFF2-40B4-BE49-F238E27FC236}">
              <a16:creationId xmlns:a16="http://schemas.microsoft.com/office/drawing/2014/main" id="{00000000-0008-0000-1F00-00007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7" name="Text Box 4">
          <a:extLst>
            <a:ext uri="{FF2B5EF4-FFF2-40B4-BE49-F238E27FC236}">
              <a16:creationId xmlns:a16="http://schemas.microsoft.com/office/drawing/2014/main" id="{00000000-0008-0000-1F00-00007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8" name="Text Box 5">
          <a:extLst>
            <a:ext uri="{FF2B5EF4-FFF2-40B4-BE49-F238E27FC236}">
              <a16:creationId xmlns:a16="http://schemas.microsoft.com/office/drawing/2014/main" id="{00000000-0008-0000-1F00-00007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9" name="Text Box 6">
          <a:extLst>
            <a:ext uri="{FF2B5EF4-FFF2-40B4-BE49-F238E27FC236}">
              <a16:creationId xmlns:a16="http://schemas.microsoft.com/office/drawing/2014/main" id="{00000000-0008-0000-1F00-00007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0" name="Text Box 8">
          <a:extLst>
            <a:ext uri="{FF2B5EF4-FFF2-40B4-BE49-F238E27FC236}">
              <a16:creationId xmlns:a16="http://schemas.microsoft.com/office/drawing/2014/main" id="{00000000-0008-0000-1F00-00007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1" name="Text Box 9">
          <a:extLst>
            <a:ext uri="{FF2B5EF4-FFF2-40B4-BE49-F238E27FC236}">
              <a16:creationId xmlns:a16="http://schemas.microsoft.com/office/drawing/2014/main" id="{00000000-0008-0000-1F00-00007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2" name="Text Box 10">
          <a:extLst>
            <a:ext uri="{FF2B5EF4-FFF2-40B4-BE49-F238E27FC236}">
              <a16:creationId xmlns:a16="http://schemas.microsoft.com/office/drawing/2014/main" id="{00000000-0008-0000-1F00-00007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3" name="Text Box 1">
          <a:extLst>
            <a:ext uri="{FF2B5EF4-FFF2-40B4-BE49-F238E27FC236}">
              <a16:creationId xmlns:a16="http://schemas.microsoft.com/office/drawing/2014/main" id="{00000000-0008-0000-1F00-00007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4" name="Text Box 2">
          <a:extLst>
            <a:ext uri="{FF2B5EF4-FFF2-40B4-BE49-F238E27FC236}">
              <a16:creationId xmlns:a16="http://schemas.microsoft.com/office/drawing/2014/main" id="{00000000-0008-0000-1F00-00007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35" name="Text Box 8">
          <a:extLst>
            <a:ext uri="{FF2B5EF4-FFF2-40B4-BE49-F238E27FC236}">
              <a16:creationId xmlns:a16="http://schemas.microsoft.com/office/drawing/2014/main" id="{00000000-0008-0000-1F00-00007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36" name="Text Box 8">
          <a:extLst>
            <a:ext uri="{FF2B5EF4-FFF2-40B4-BE49-F238E27FC236}">
              <a16:creationId xmlns:a16="http://schemas.microsoft.com/office/drawing/2014/main" id="{00000000-0008-0000-1F00-00007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7" name="Text Box 1">
          <a:extLst>
            <a:ext uri="{FF2B5EF4-FFF2-40B4-BE49-F238E27FC236}">
              <a16:creationId xmlns:a16="http://schemas.microsoft.com/office/drawing/2014/main" id="{00000000-0008-0000-1F00-00007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8" name="Text Box 2">
          <a:extLst>
            <a:ext uri="{FF2B5EF4-FFF2-40B4-BE49-F238E27FC236}">
              <a16:creationId xmlns:a16="http://schemas.microsoft.com/office/drawing/2014/main" id="{00000000-0008-0000-1F00-00007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9" name="Text Box 3">
          <a:extLst>
            <a:ext uri="{FF2B5EF4-FFF2-40B4-BE49-F238E27FC236}">
              <a16:creationId xmlns:a16="http://schemas.microsoft.com/office/drawing/2014/main" id="{00000000-0008-0000-1F00-00007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0" name="Text Box 4">
          <a:extLst>
            <a:ext uri="{FF2B5EF4-FFF2-40B4-BE49-F238E27FC236}">
              <a16:creationId xmlns:a16="http://schemas.microsoft.com/office/drawing/2014/main" id="{00000000-0008-0000-1F00-00008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1" name="Text Box 5">
          <a:extLst>
            <a:ext uri="{FF2B5EF4-FFF2-40B4-BE49-F238E27FC236}">
              <a16:creationId xmlns:a16="http://schemas.microsoft.com/office/drawing/2014/main" id="{00000000-0008-0000-1F00-00008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2" name="Text Box 6">
          <a:extLst>
            <a:ext uri="{FF2B5EF4-FFF2-40B4-BE49-F238E27FC236}">
              <a16:creationId xmlns:a16="http://schemas.microsoft.com/office/drawing/2014/main" id="{00000000-0008-0000-1F00-00008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3" name="Text Box 8">
          <a:extLst>
            <a:ext uri="{FF2B5EF4-FFF2-40B4-BE49-F238E27FC236}">
              <a16:creationId xmlns:a16="http://schemas.microsoft.com/office/drawing/2014/main" id="{00000000-0008-0000-1F00-00008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4" name="Text Box 9">
          <a:extLst>
            <a:ext uri="{FF2B5EF4-FFF2-40B4-BE49-F238E27FC236}">
              <a16:creationId xmlns:a16="http://schemas.microsoft.com/office/drawing/2014/main" id="{00000000-0008-0000-1F00-00008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5" name="Text Box 10">
          <a:extLst>
            <a:ext uri="{FF2B5EF4-FFF2-40B4-BE49-F238E27FC236}">
              <a16:creationId xmlns:a16="http://schemas.microsoft.com/office/drawing/2014/main" id="{00000000-0008-0000-1F00-00008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6" name="Text Box 1">
          <a:extLst>
            <a:ext uri="{FF2B5EF4-FFF2-40B4-BE49-F238E27FC236}">
              <a16:creationId xmlns:a16="http://schemas.microsoft.com/office/drawing/2014/main" id="{00000000-0008-0000-1F00-00008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7" name="Text Box 2">
          <a:extLst>
            <a:ext uri="{FF2B5EF4-FFF2-40B4-BE49-F238E27FC236}">
              <a16:creationId xmlns:a16="http://schemas.microsoft.com/office/drawing/2014/main" id="{00000000-0008-0000-1F00-00008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48" name="Text Box 8">
          <a:extLst>
            <a:ext uri="{FF2B5EF4-FFF2-40B4-BE49-F238E27FC236}">
              <a16:creationId xmlns:a16="http://schemas.microsoft.com/office/drawing/2014/main" id="{00000000-0008-0000-1F00-00008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9" name="Text Box 1">
          <a:extLst>
            <a:ext uri="{FF2B5EF4-FFF2-40B4-BE49-F238E27FC236}">
              <a16:creationId xmlns:a16="http://schemas.microsoft.com/office/drawing/2014/main" id="{00000000-0008-0000-1F00-00008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0" name="Text Box 2">
          <a:extLst>
            <a:ext uri="{FF2B5EF4-FFF2-40B4-BE49-F238E27FC236}">
              <a16:creationId xmlns:a16="http://schemas.microsoft.com/office/drawing/2014/main" id="{00000000-0008-0000-1F00-00008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1" name="Text Box 3">
          <a:extLst>
            <a:ext uri="{FF2B5EF4-FFF2-40B4-BE49-F238E27FC236}">
              <a16:creationId xmlns:a16="http://schemas.microsoft.com/office/drawing/2014/main" id="{00000000-0008-0000-1F00-00008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2" name="Text Box 4">
          <a:extLst>
            <a:ext uri="{FF2B5EF4-FFF2-40B4-BE49-F238E27FC236}">
              <a16:creationId xmlns:a16="http://schemas.microsoft.com/office/drawing/2014/main" id="{00000000-0008-0000-1F00-00008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3" name="Text Box 5">
          <a:extLst>
            <a:ext uri="{FF2B5EF4-FFF2-40B4-BE49-F238E27FC236}">
              <a16:creationId xmlns:a16="http://schemas.microsoft.com/office/drawing/2014/main" id="{00000000-0008-0000-1F00-00008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4" name="Text Box 6">
          <a:extLst>
            <a:ext uri="{FF2B5EF4-FFF2-40B4-BE49-F238E27FC236}">
              <a16:creationId xmlns:a16="http://schemas.microsoft.com/office/drawing/2014/main" id="{00000000-0008-0000-1F00-00008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5" name="Text Box 8">
          <a:extLst>
            <a:ext uri="{FF2B5EF4-FFF2-40B4-BE49-F238E27FC236}">
              <a16:creationId xmlns:a16="http://schemas.microsoft.com/office/drawing/2014/main" id="{00000000-0008-0000-1F00-00008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6" name="Text Box 9">
          <a:extLst>
            <a:ext uri="{FF2B5EF4-FFF2-40B4-BE49-F238E27FC236}">
              <a16:creationId xmlns:a16="http://schemas.microsoft.com/office/drawing/2014/main" id="{00000000-0008-0000-1F00-00009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19050</xdr:colOff>
      <xdr:row>35</xdr:row>
      <xdr:rowOff>171450</xdr:rowOff>
    </xdr:from>
    <xdr:ext cx="114300" cy="285750"/>
    <xdr:sp macro="" textlink="">
      <xdr:nvSpPr>
        <xdr:cNvPr id="657" name="Text Box 10">
          <a:extLst>
            <a:ext uri="{FF2B5EF4-FFF2-40B4-BE49-F238E27FC236}">
              <a16:creationId xmlns:a16="http://schemas.microsoft.com/office/drawing/2014/main" id="{00000000-0008-0000-1F00-000091020000}"/>
            </a:ext>
          </a:extLst>
        </xdr:cNvPr>
        <xdr:cNvSpPr txBox="1">
          <a:spLocks noChangeArrowheads="1"/>
        </xdr:cNvSpPr>
      </xdr:nvSpPr>
      <xdr:spPr bwMode="auto">
        <a:xfrm>
          <a:off x="1268730" y="65722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117475</xdr:colOff>
      <xdr:row>48</xdr:row>
      <xdr:rowOff>97367</xdr:rowOff>
    </xdr:from>
    <xdr:ext cx="114300" cy="285750"/>
    <xdr:sp macro="" textlink="">
      <xdr:nvSpPr>
        <xdr:cNvPr id="658" name="Text Box 1">
          <a:extLst>
            <a:ext uri="{FF2B5EF4-FFF2-40B4-BE49-F238E27FC236}">
              <a16:creationId xmlns:a16="http://schemas.microsoft.com/office/drawing/2014/main" id="{00000000-0008-0000-1F00-000092020000}"/>
            </a:ext>
          </a:extLst>
        </xdr:cNvPr>
        <xdr:cNvSpPr txBox="1">
          <a:spLocks noChangeArrowheads="1"/>
        </xdr:cNvSpPr>
      </xdr:nvSpPr>
      <xdr:spPr bwMode="auto">
        <a:xfrm>
          <a:off x="742315" y="887560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59" name="Text Box 1">
          <a:extLst>
            <a:ext uri="{FF2B5EF4-FFF2-40B4-BE49-F238E27FC236}">
              <a16:creationId xmlns:a16="http://schemas.microsoft.com/office/drawing/2014/main" id="{00000000-0008-0000-1F00-00009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0" name="Text Box 2">
          <a:extLst>
            <a:ext uri="{FF2B5EF4-FFF2-40B4-BE49-F238E27FC236}">
              <a16:creationId xmlns:a16="http://schemas.microsoft.com/office/drawing/2014/main" id="{00000000-0008-0000-1F00-00009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1" name="Text Box 3">
          <a:extLst>
            <a:ext uri="{FF2B5EF4-FFF2-40B4-BE49-F238E27FC236}">
              <a16:creationId xmlns:a16="http://schemas.microsoft.com/office/drawing/2014/main" id="{00000000-0008-0000-1F00-00009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2" name="Text Box 4">
          <a:extLst>
            <a:ext uri="{FF2B5EF4-FFF2-40B4-BE49-F238E27FC236}">
              <a16:creationId xmlns:a16="http://schemas.microsoft.com/office/drawing/2014/main" id="{00000000-0008-0000-1F00-00009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3" name="Text Box 5">
          <a:extLst>
            <a:ext uri="{FF2B5EF4-FFF2-40B4-BE49-F238E27FC236}">
              <a16:creationId xmlns:a16="http://schemas.microsoft.com/office/drawing/2014/main" id="{00000000-0008-0000-1F00-00009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4" name="Text Box 6">
          <a:extLst>
            <a:ext uri="{FF2B5EF4-FFF2-40B4-BE49-F238E27FC236}">
              <a16:creationId xmlns:a16="http://schemas.microsoft.com/office/drawing/2014/main" id="{00000000-0008-0000-1F00-00009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5" name="Text Box 8">
          <a:extLst>
            <a:ext uri="{FF2B5EF4-FFF2-40B4-BE49-F238E27FC236}">
              <a16:creationId xmlns:a16="http://schemas.microsoft.com/office/drawing/2014/main" id="{00000000-0008-0000-1F00-00009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6" name="Text Box 9">
          <a:extLst>
            <a:ext uri="{FF2B5EF4-FFF2-40B4-BE49-F238E27FC236}">
              <a16:creationId xmlns:a16="http://schemas.microsoft.com/office/drawing/2014/main" id="{00000000-0008-0000-1F00-00009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7" name="Text Box 10">
          <a:extLst>
            <a:ext uri="{FF2B5EF4-FFF2-40B4-BE49-F238E27FC236}">
              <a16:creationId xmlns:a16="http://schemas.microsoft.com/office/drawing/2014/main" id="{00000000-0008-0000-1F00-00009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8" name="Text Box 1">
          <a:extLst>
            <a:ext uri="{FF2B5EF4-FFF2-40B4-BE49-F238E27FC236}">
              <a16:creationId xmlns:a16="http://schemas.microsoft.com/office/drawing/2014/main" id="{00000000-0008-0000-1F00-00009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9" name="Text Box 2">
          <a:extLst>
            <a:ext uri="{FF2B5EF4-FFF2-40B4-BE49-F238E27FC236}">
              <a16:creationId xmlns:a16="http://schemas.microsoft.com/office/drawing/2014/main" id="{00000000-0008-0000-1F00-00009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0" name="Text Box 1">
          <a:extLst>
            <a:ext uri="{FF2B5EF4-FFF2-40B4-BE49-F238E27FC236}">
              <a16:creationId xmlns:a16="http://schemas.microsoft.com/office/drawing/2014/main" id="{00000000-0008-0000-1F00-00009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1" name="Text Box 2">
          <a:extLst>
            <a:ext uri="{FF2B5EF4-FFF2-40B4-BE49-F238E27FC236}">
              <a16:creationId xmlns:a16="http://schemas.microsoft.com/office/drawing/2014/main" id="{00000000-0008-0000-1F00-00009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2" name="Text Box 3">
          <a:extLst>
            <a:ext uri="{FF2B5EF4-FFF2-40B4-BE49-F238E27FC236}">
              <a16:creationId xmlns:a16="http://schemas.microsoft.com/office/drawing/2014/main" id="{00000000-0008-0000-1F00-0000A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3" name="Text Box 4">
          <a:extLst>
            <a:ext uri="{FF2B5EF4-FFF2-40B4-BE49-F238E27FC236}">
              <a16:creationId xmlns:a16="http://schemas.microsoft.com/office/drawing/2014/main" id="{00000000-0008-0000-1F00-0000A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4" name="Text Box 5">
          <a:extLst>
            <a:ext uri="{FF2B5EF4-FFF2-40B4-BE49-F238E27FC236}">
              <a16:creationId xmlns:a16="http://schemas.microsoft.com/office/drawing/2014/main" id="{00000000-0008-0000-1F00-0000A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5" name="Text Box 6">
          <a:extLst>
            <a:ext uri="{FF2B5EF4-FFF2-40B4-BE49-F238E27FC236}">
              <a16:creationId xmlns:a16="http://schemas.microsoft.com/office/drawing/2014/main" id="{00000000-0008-0000-1F00-0000A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6" name="Text Box 8">
          <a:extLst>
            <a:ext uri="{FF2B5EF4-FFF2-40B4-BE49-F238E27FC236}">
              <a16:creationId xmlns:a16="http://schemas.microsoft.com/office/drawing/2014/main" id="{00000000-0008-0000-1F00-0000A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7" name="Text Box 9">
          <a:extLst>
            <a:ext uri="{FF2B5EF4-FFF2-40B4-BE49-F238E27FC236}">
              <a16:creationId xmlns:a16="http://schemas.microsoft.com/office/drawing/2014/main" id="{00000000-0008-0000-1F00-0000A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8" name="Text Box 10">
          <a:extLst>
            <a:ext uri="{FF2B5EF4-FFF2-40B4-BE49-F238E27FC236}">
              <a16:creationId xmlns:a16="http://schemas.microsoft.com/office/drawing/2014/main" id="{00000000-0008-0000-1F00-0000A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9" name="Text Box 1">
          <a:extLst>
            <a:ext uri="{FF2B5EF4-FFF2-40B4-BE49-F238E27FC236}">
              <a16:creationId xmlns:a16="http://schemas.microsoft.com/office/drawing/2014/main" id="{00000000-0008-0000-1F00-0000A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0" name="Text Box 2">
          <a:extLst>
            <a:ext uri="{FF2B5EF4-FFF2-40B4-BE49-F238E27FC236}">
              <a16:creationId xmlns:a16="http://schemas.microsoft.com/office/drawing/2014/main" id="{00000000-0008-0000-1F00-0000A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1" name="Text Box 1">
          <a:extLst>
            <a:ext uri="{FF2B5EF4-FFF2-40B4-BE49-F238E27FC236}">
              <a16:creationId xmlns:a16="http://schemas.microsoft.com/office/drawing/2014/main" id="{00000000-0008-0000-1F00-0000A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2" name="Text Box 2">
          <a:extLst>
            <a:ext uri="{FF2B5EF4-FFF2-40B4-BE49-F238E27FC236}">
              <a16:creationId xmlns:a16="http://schemas.microsoft.com/office/drawing/2014/main" id="{00000000-0008-0000-1F00-0000A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3" name="Text Box 3">
          <a:extLst>
            <a:ext uri="{FF2B5EF4-FFF2-40B4-BE49-F238E27FC236}">
              <a16:creationId xmlns:a16="http://schemas.microsoft.com/office/drawing/2014/main" id="{00000000-0008-0000-1F00-0000A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4" name="Text Box 4">
          <a:extLst>
            <a:ext uri="{FF2B5EF4-FFF2-40B4-BE49-F238E27FC236}">
              <a16:creationId xmlns:a16="http://schemas.microsoft.com/office/drawing/2014/main" id="{00000000-0008-0000-1F00-0000A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5" name="Text Box 5">
          <a:extLst>
            <a:ext uri="{FF2B5EF4-FFF2-40B4-BE49-F238E27FC236}">
              <a16:creationId xmlns:a16="http://schemas.microsoft.com/office/drawing/2014/main" id="{00000000-0008-0000-1F00-0000A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6" name="Text Box 6">
          <a:extLst>
            <a:ext uri="{FF2B5EF4-FFF2-40B4-BE49-F238E27FC236}">
              <a16:creationId xmlns:a16="http://schemas.microsoft.com/office/drawing/2014/main" id="{00000000-0008-0000-1F00-0000A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7" name="Text Box 8">
          <a:extLst>
            <a:ext uri="{FF2B5EF4-FFF2-40B4-BE49-F238E27FC236}">
              <a16:creationId xmlns:a16="http://schemas.microsoft.com/office/drawing/2014/main" id="{00000000-0008-0000-1F00-0000A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8" name="Text Box 9">
          <a:extLst>
            <a:ext uri="{FF2B5EF4-FFF2-40B4-BE49-F238E27FC236}">
              <a16:creationId xmlns:a16="http://schemas.microsoft.com/office/drawing/2014/main" id="{00000000-0008-0000-1F00-0000B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9" name="Text Box 10">
          <a:extLst>
            <a:ext uri="{FF2B5EF4-FFF2-40B4-BE49-F238E27FC236}">
              <a16:creationId xmlns:a16="http://schemas.microsoft.com/office/drawing/2014/main" id="{00000000-0008-0000-1F00-0000B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0" name="Text Box 1">
          <a:extLst>
            <a:ext uri="{FF2B5EF4-FFF2-40B4-BE49-F238E27FC236}">
              <a16:creationId xmlns:a16="http://schemas.microsoft.com/office/drawing/2014/main" id="{00000000-0008-0000-1F00-0000B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1" name="Text Box 2">
          <a:extLst>
            <a:ext uri="{FF2B5EF4-FFF2-40B4-BE49-F238E27FC236}">
              <a16:creationId xmlns:a16="http://schemas.microsoft.com/office/drawing/2014/main" id="{00000000-0008-0000-1F00-0000B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2" name="Text Box 1">
          <a:extLst>
            <a:ext uri="{FF2B5EF4-FFF2-40B4-BE49-F238E27FC236}">
              <a16:creationId xmlns:a16="http://schemas.microsoft.com/office/drawing/2014/main" id="{00000000-0008-0000-1F00-0000B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3" name="Text Box 2">
          <a:extLst>
            <a:ext uri="{FF2B5EF4-FFF2-40B4-BE49-F238E27FC236}">
              <a16:creationId xmlns:a16="http://schemas.microsoft.com/office/drawing/2014/main" id="{00000000-0008-0000-1F00-0000B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4" name="Text Box 3">
          <a:extLst>
            <a:ext uri="{FF2B5EF4-FFF2-40B4-BE49-F238E27FC236}">
              <a16:creationId xmlns:a16="http://schemas.microsoft.com/office/drawing/2014/main" id="{00000000-0008-0000-1F00-0000B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5" name="Text Box 4">
          <a:extLst>
            <a:ext uri="{FF2B5EF4-FFF2-40B4-BE49-F238E27FC236}">
              <a16:creationId xmlns:a16="http://schemas.microsoft.com/office/drawing/2014/main" id="{00000000-0008-0000-1F00-0000B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6" name="Text Box 5">
          <a:extLst>
            <a:ext uri="{FF2B5EF4-FFF2-40B4-BE49-F238E27FC236}">
              <a16:creationId xmlns:a16="http://schemas.microsoft.com/office/drawing/2014/main" id="{00000000-0008-0000-1F00-0000B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7" name="Text Box 6">
          <a:extLst>
            <a:ext uri="{FF2B5EF4-FFF2-40B4-BE49-F238E27FC236}">
              <a16:creationId xmlns:a16="http://schemas.microsoft.com/office/drawing/2014/main" id="{00000000-0008-0000-1F00-0000B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8" name="Text Box 8">
          <a:extLst>
            <a:ext uri="{FF2B5EF4-FFF2-40B4-BE49-F238E27FC236}">
              <a16:creationId xmlns:a16="http://schemas.microsoft.com/office/drawing/2014/main" id="{00000000-0008-0000-1F00-0000B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9" name="Text Box 9">
          <a:extLst>
            <a:ext uri="{FF2B5EF4-FFF2-40B4-BE49-F238E27FC236}">
              <a16:creationId xmlns:a16="http://schemas.microsoft.com/office/drawing/2014/main" id="{00000000-0008-0000-1F00-0000B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0" name="Text Box 10">
          <a:extLst>
            <a:ext uri="{FF2B5EF4-FFF2-40B4-BE49-F238E27FC236}">
              <a16:creationId xmlns:a16="http://schemas.microsoft.com/office/drawing/2014/main" id="{00000000-0008-0000-1F00-0000B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1" name="Text Box 1">
          <a:extLst>
            <a:ext uri="{FF2B5EF4-FFF2-40B4-BE49-F238E27FC236}">
              <a16:creationId xmlns:a16="http://schemas.microsoft.com/office/drawing/2014/main" id="{00000000-0008-0000-1F00-0000B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2" name="Text Box 2">
          <a:extLst>
            <a:ext uri="{FF2B5EF4-FFF2-40B4-BE49-F238E27FC236}">
              <a16:creationId xmlns:a16="http://schemas.microsoft.com/office/drawing/2014/main" id="{00000000-0008-0000-1F00-0000B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3" name="Text Box 1">
          <a:extLst>
            <a:ext uri="{FF2B5EF4-FFF2-40B4-BE49-F238E27FC236}">
              <a16:creationId xmlns:a16="http://schemas.microsoft.com/office/drawing/2014/main" id="{00000000-0008-0000-1F00-0000B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4" name="Text Box 2">
          <a:extLst>
            <a:ext uri="{FF2B5EF4-FFF2-40B4-BE49-F238E27FC236}">
              <a16:creationId xmlns:a16="http://schemas.microsoft.com/office/drawing/2014/main" id="{00000000-0008-0000-1F00-0000C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5" name="Text Box 3">
          <a:extLst>
            <a:ext uri="{FF2B5EF4-FFF2-40B4-BE49-F238E27FC236}">
              <a16:creationId xmlns:a16="http://schemas.microsoft.com/office/drawing/2014/main" id="{00000000-0008-0000-1F00-0000C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6" name="Text Box 4">
          <a:extLst>
            <a:ext uri="{FF2B5EF4-FFF2-40B4-BE49-F238E27FC236}">
              <a16:creationId xmlns:a16="http://schemas.microsoft.com/office/drawing/2014/main" id="{00000000-0008-0000-1F00-0000C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7" name="Text Box 5">
          <a:extLst>
            <a:ext uri="{FF2B5EF4-FFF2-40B4-BE49-F238E27FC236}">
              <a16:creationId xmlns:a16="http://schemas.microsoft.com/office/drawing/2014/main" id="{00000000-0008-0000-1F00-0000C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8" name="Text Box 6">
          <a:extLst>
            <a:ext uri="{FF2B5EF4-FFF2-40B4-BE49-F238E27FC236}">
              <a16:creationId xmlns:a16="http://schemas.microsoft.com/office/drawing/2014/main" id="{00000000-0008-0000-1F00-0000C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9" name="Text Box 8">
          <a:extLst>
            <a:ext uri="{FF2B5EF4-FFF2-40B4-BE49-F238E27FC236}">
              <a16:creationId xmlns:a16="http://schemas.microsoft.com/office/drawing/2014/main" id="{00000000-0008-0000-1F00-0000C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0" name="Text Box 9">
          <a:extLst>
            <a:ext uri="{FF2B5EF4-FFF2-40B4-BE49-F238E27FC236}">
              <a16:creationId xmlns:a16="http://schemas.microsoft.com/office/drawing/2014/main" id="{00000000-0008-0000-1F00-0000C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1" name="Text Box 10">
          <a:extLst>
            <a:ext uri="{FF2B5EF4-FFF2-40B4-BE49-F238E27FC236}">
              <a16:creationId xmlns:a16="http://schemas.microsoft.com/office/drawing/2014/main" id="{00000000-0008-0000-1F00-0000C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2" name="Text Box 1">
          <a:extLst>
            <a:ext uri="{FF2B5EF4-FFF2-40B4-BE49-F238E27FC236}">
              <a16:creationId xmlns:a16="http://schemas.microsoft.com/office/drawing/2014/main" id="{00000000-0008-0000-1F00-0000C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3" name="Text Box 2">
          <a:extLst>
            <a:ext uri="{FF2B5EF4-FFF2-40B4-BE49-F238E27FC236}">
              <a16:creationId xmlns:a16="http://schemas.microsoft.com/office/drawing/2014/main" id="{00000000-0008-0000-1F00-0000C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4" name="Text Box 1">
          <a:extLst>
            <a:ext uri="{FF2B5EF4-FFF2-40B4-BE49-F238E27FC236}">
              <a16:creationId xmlns:a16="http://schemas.microsoft.com/office/drawing/2014/main" id="{00000000-0008-0000-1F00-0000C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5" name="Text Box 2">
          <a:extLst>
            <a:ext uri="{FF2B5EF4-FFF2-40B4-BE49-F238E27FC236}">
              <a16:creationId xmlns:a16="http://schemas.microsoft.com/office/drawing/2014/main" id="{00000000-0008-0000-1F00-0000C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6" name="Text Box 3">
          <a:extLst>
            <a:ext uri="{FF2B5EF4-FFF2-40B4-BE49-F238E27FC236}">
              <a16:creationId xmlns:a16="http://schemas.microsoft.com/office/drawing/2014/main" id="{00000000-0008-0000-1F00-0000C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7" name="Text Box 4">
          <a:extLst>
            <a:ext uri="{FF2B5EF4-FFF2-40B4-BE49-F238E27FC236}">
              <a16:creationId xmlns:a16="http://schemas.microsoft.com/office/drawing/2014/main" id="{00000000-0008-0000-1F00-0000C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8" name="Text Box 5">
          <a:extLst>
            <a:ext uri="{FF2B5EF4-FFF2-40B4-BE49-F238E27FC236}">
              <a16:creationId xmlns:a16="http://schemas.microsoft.com/office/drawing/2014/main" id="{00000000-0008-0000-1F00-0000C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9" name="Text Box 6">
          <a:extLst>
            <a:ext uri="{FF2B5EF4-FFF2-40B4-BE49-F238E27FC236}">
              <a16:creationId xmlns:a16="http://schemas.microsoft.com/office/drawing/2014/main" id="{00000000-0008-0000-1F00-0000C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0" name="Text Box 8">
          <a:extLst>
            <a:ext uri="{FF2B5EF4-FFF2-40B4-BE49-F238E27FC236}">
              <a16:creationId xmlns:a16="http://schemas.microsoft.com/office/drawing/2014/main" id="{00000000-0008-0000-1F00-0000D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1" name="Text Box 9">
          <a:extLst>
            <a:ext uri="{FF2B5EF4-FFF2-40B4-BE49-F238E27FC236}">
              <a16:creationId xmlns:a16="http://schemas.microsoft.com/office/drawing/2014/main" id="{00000000-0008-0000-1F00-0000D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2" name="Text Box 10">
          <a:extLst>
            <a:ext uri="{FF2B5EF4-FFF2-40B4-BE49-F238E27FC236}">
              <a16:creationId xmlns:a16="http://schemas.microsoft.com/office/drawing/2014/main" id="{00000000-0008-0000-1F00-0000D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46</xdr:row>
      <xdr:rowOff>42333</xdr:rowOff>
    </xdr:from>
    <xdr:ext cx="114300" cy="285750"/>
    <xdr:sp macro="" textlink="">
      <xdr:nvSpPr>
        <xdr:cNvPr id="723" name="Text Box 1">
          <a:extLst>
            <a:ext uri="{FF2B5EF4-FFF2-40B4-BE49-F238E27FC236}">
              <a16:creationId xmlns:a16="http://schemas.microsoft.com/office/drawing/2014/main" id="{00000000-0008-0000-1F00-0000D3020000}"/>
            </a:ext>
          </a:extLst>
        </xdr:cNvPr>
        <xdr:cNvSpPr txBox="1">
          <a:spLocks noChangeArrowheads="1"/>
        </xdr:cNvSpPr>
      </xdr:nvSpPr>
      <xdr:spPr bwMode="auto">
        <a:xfrm>
          <a:off x="635423" y="845481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24" name="Text Box 8">
          <a:extLst>
            <a:ext uri="{FF2B5EF4-FFF2-40B4-BE49-F238E27FC236}">
              <a16:creationId xmlns:a16="http://schemas.microsoft.com/office/drawing/2014/main" id="{00000000-0008-0000-1F00-0000D4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25" name="Text Box 8">
          <a:extLst>
            <a:ext uri="{FF2B5EF4-FFF2-40B4-BE49-F238E27FC236}">
              <a16:creationId xmlns:a16="http://schemas.microsoft.com/office/drawing/2014/main" id="{00000000-0008-0000-1F00-0000D5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6" name="Text Box 1">
          <a:extLst>
            <a:ext uri="{FF2B5EF4-FFF2-40B4-BE49-F238E27FC236}">
              <a16:creationId xmlns:a16="http://schemas.microsoft.com/office/drawing/2014/main" id="{00000000-0008-0000-1F00-0000D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7" name="Text Box 2">
          <a:extLst>
            <a:ext uri="{FF2B5EF4-FFF2-40B4-BE49-F238E27FC236}">
              <a16:creationId xmlns:a16="http://schemas.microsoft.com/office/drawing/2014/main" id="{00000000-0008-0000-1F00-0000D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8" name="Text Box 3">
          <a:extLst>
            <a:ext uri="{FF2B5EF4-FFF2-40B4-BE49-F238E27FC236}">
              <a16:creationId xmlns:a16="http://schemas.microsoft.com/office/drawing/2014/main" id="{00000000-0008-0000-1F00-0000D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9" name="Text Box 4">
          <a:extLst>
            <a:ext uri="{FF2B5EF4-FFF2-40B4-BE49-F238E27FC236}">
              <a16:creationId xmlns:a16="http://schemas.microsoft.com/office/drawing/2014/main" id="{00000000-0008-0000-1F00-0000D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0" name="Text Box 5">
          <a:extLst>
            <a:ext uri="{FF2B5EF4-FFF2-40B4-BE49-F238E27FC236}">
              <a16:creationId xmlns:a16="http://schemas.microsoft.com/office/drawing/2014/main" id="{00000000-0008-0000-1F00-0000D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1" name="Text Box 6">
          <a:extLst>
            <a:ext uri="{FF2B5EF4-FFF2-40B4-BE49-F238E27FC236}">
              <a16:creationId xmlns:a16="http://schemas.microsoft.com/office/drawing/2014/main" id="{00000000-0008-0000-1F00-0000D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2" name="Text Box 8">
          <a:extLst>
            <a:ext uri="{FF2B5EF4-FFF2-40B4-BE49-F238E27FC236}">
              <a16:creationId xmlns:a16="http://schemas.microsoft.com/office/drawing/2014/main" id="{00000000-0008-0000-1F00-0000D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3" name="Text Box 9">
          <a:extLst>
            <a:ext uri="{FF2B5EF4-FFF2-40B4-BE49-F238E27FC236}">
              <a16:creationId xmlns:a16="http://schemas.microsoft.com/office/drawing/2014/main" id="{00000000-0008-0000-1F00-0000D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4" name="Text Box 10">
          <a:extLst>
            <a:ext uri="{FF2B5EF4-FFF2-40B4-BE49-F238E27FC236}">
              <a16:creationId xmlns:a16="http://schemas.microsoft.com/office/drawing/2014/main" id="{00000000-0008-0000-1F00-0000D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5" name="Text Box 1">
          <a:extLst>
            <a:ext uri="{FF2B5EF4-FFF2-40B4-BE49-F238E27FC236}">
              <a16:creationId xmlns:a16="http://schemas.microsoft.com/office/drawing/2014/main" id="{00000000-0008-0000-1F00-0000D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6" name="Text Box 2">
          <a:extLst>
            <a:ext uri="{FF2B5EF4-FFF2-40B4-BE49-F238E27FC236}">
              <a16:creationId xmlns:a16="http://schemas.microsoft.com/office/drawing/2014/main" id="{00000000-0008-0000-1F00-0000E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37" name="Text Box 8">
          <a:extLst>
            <a:ext uri="{FF2B5EF4-FFF2-40B4-BE49-F238E27FC236}">
              <a16:creationId xmlns:a16="http://schemas.microsoft.com/office/drawing/2014/main" id="{00000000-0008-0000-1F00-0000E1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8" name="Text Box 1">
          <a:extLst>
            <a:ext uri="{FF2B5EF4-FFF2-40B4-BE49-F238E27FC236}">
              <a16:creationId xmlns:a16="http://schemas.microsoft.com/office/drawing/2014/main" id="{00000000-0008-0000-1F00-0000E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9" name="Text Box 2">
          <a:extLst>
            <a:ext uri="{FF2B5EF4-FFF2-40B4-BE49-F238E27FC236}">
              <a16:creationId xmlns:a16="http://schemas.microsoft.com/office/drawing/2014/main" id="{00000000-0008-0000-1F00-0000E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0" name="Text Box 3">
          <a:extLst>
            <a:ext uri="{FF2B5EF4-FFF2-40B4-BE49-F238E27FC236}">
              <a16:creationId xmlns:a16="http://schemas.microsoft.com/office/drawing/2014/main" id="{00000000-0008-0000-1F00-0000E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1" name="Text Box 4">
          <a:extLst>
            <a:ext uri="{FF2B5EF4-FFF2-40B4-BE49-F238E27FC236}">
              <a16:creationId xmlns:a16="http://schemas.microsoft.com/office/drawing/2014/main" id="{00000000-0008-0000-1F00-0000E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2" name="Text Box 5">
          <a:extLst>
            <a:ext uri="{FF2B5EF4-FFF2-40B4-BE49-F238E27FC236}">
              <a16:creationId xmlns:a16="http://schemas.microsoft.com/office/drawing/2014/main" id="{00000000-0008-0000-1F00-0000E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3" name="Text Box 6">
          <a:extLst>
            <a:ext uri="{FF2B5EF4-FFF2-40B4-BE49-F238E27FC236}">
              <a16:creationId xmlns:a16="http://schemas.microsoft.com/office/drawing/2014/main" id="{00000000-0008-0000-1F00-0000E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4" name="Text Box 8">
          <a:extLst>
            <a:ext uri="{FF2B5EF4-FFF2-40B4-BE49-F238E27FC236}">
              <a16:creationId xmlns:a16="http://schemas.microsoft.com/office/drawing/2014/main" id="{00000000-0008-0000-1F00-0000E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5" name="Text Box 9">
          <a:extLst>
            <a:ext uri="{FF2B5EF4-FFF2-40B4-BE49-F238E27FC236}">
              <a16:creationId xmlns:a16="http://schemas.microsoft.com/office/drawing/2014/main" id="{00000000-0008-0000-1F00-0000E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6" name="Text Box 10">
          <a:extLst>
            <a:ext uri="{FF2B5EF4-FFF2-40B4-BE49-F238E27FC236}">
              <a16:creationId xmlns:a16="http://schemas.microsoft.com/office/drawing/2014/main" id="{00000000-0008-0000-1F00-0000E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7" name="Text Box 1">
          <a:extLst>
            <a:ext uri="{FF2B5EF4-FFF2-40B4-BE49-F238E27FC236}">
              <a16:creationId xmlns:a16="http://schemas.microsoft.com/office/drawing/2014/main" id="{00000000-0008-0000-1F00-0000E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8" name="Text Box 2">
          <a:extLst>
            <a:ext uri="{FF2B5EF4-FFF2-40B4-BE49-F238E27FC236}">
              <a16:creationId xmlns:a16="http://schemas.microsoft.com/office/drawing/2014/main" id="{00000000-0008-0000-1F00-0000E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49" name="Text Box 8">
          <a:extLst>
            <a:ext uri="{FF2B5EF4-FFF2-40B4-BE49-F238E27FC236}">
              <a16:creationId xmlns:a16="http://schemas.microsoft.com/office/drawing/2014/main" id="{00000000-0008-0000-1F00-0000ED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50" name="Text Box 8">
          <a:extLst>
            <a:ext uri="{FF2B5EF4-FFF2-40B4-BE49-F238E27FC236}">
              <a16:creationId xmlns:a16="http://schemas.microsoft.com/office/drawing/2014/main" id="{00000000-0008-0000-1F00-0000EE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1" name="Text Box 1">
          <a:extLst>
            <a:ext uri="{FF2B5EF4-FFF2-40B4-BE49-F238E27FC236}">
              <a16:creationId xmlns:a16="http://schemas.microsoft.com/office/drawing/2014/main" id="{00000000-0008-0000-1F00-0000E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2" name="Text Box 2">
          <a:extLst>
            <a:ext uri="{FF2B5EF4-FFF2-40B4-BE49-F238E27FC236}">
              <a16:creationId xmlns:a16="http://schemas.microsoft.com/office/drawing/2014/main" id="{00000000-0008-0000-1F00-0000F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3" name="Text Box 3">
          <a:extLst>
            <a:ext uri="{FF2B5EF4-FFF2-40B4-BE49-F238E27FC236}">
              <a16:creationId xmlns:a16="http://schemas.microsoft.com/office/drawing/2014/main" id="{00000000-0008-0000-1F00-0000F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4" name="Text Box 4">
          <a:extLst>
            <a:ext uri="{FF2B5EF4-FFF2-40B4-BE49-F238E27FC236}">
              <a16:creationId xmlns:a16="http://schemas.microsoft.com/office/drawing/2014/main" id="{00000000-0008-0000-1F00-0000F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5" name="Text Box 5">
          <a:extLst>
            <a:ext uri="{FF2B5EF4-FFF2-40B4-BE49-F238E27FC236}">
              <a16:creationId xmlns:a16="http://schemas.microsoft.com/office/drawing/2014/main" id="{00000000-0008-0000-1F00-0000F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6" name="Text Box 6">
          <a:extLst>
            <a:ext uri="{FF2B5EF4-FFF2-40B4-BE49-F238E27FC236}">
              <a16:creationId xmlns:a16="http://schemas.microsoft.com/office/drawing/2014/main" id="{00000000-0008-0000-1F00-0000F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7" name="Text Box 8">
          <a:extLst>
            <a:ext uri="{FF2B5EF4-FFF2-40B4-BE49-F238E27FC236}">
              <a16:creationId xmlns:a16="http://schemas.microsoft.com/office/drawing/2014/main" id="{00000000-0008-0000-1F00-0000F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8" name="Text Box 9">
          <a:extLst>
            <a:ext uri="{FF2B5EF4-FFF2-40B4-BE49-F238E27FC236}">
              <a16:creationId xmlns:a16="http://schemas.microsoft.com/office/drawing/2014/main" id="{00000000-0008-0000-1F00-0000F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9" name="Text Box 10">
          <a:extLst>
            <a:ext uri="{FF2B5EF4-FFF2-40B4-BE49-F238E27FC236}">
              <a16:creationId xmlns:a16="http://schemas.microsoft.com/office/drawing/2014/main" id="{00000000-0008-0000-1F00-0000F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0" name="Text Box 1">
          <a:extLst>
            <a:ext uri="{FF2B5EF4-FFF2-40B4-BE49-F238E27FC236}">
              <a16:creationId xmlns:a16="http://schemas.microsoft.com/office/drawing/2014/main" id="{00000000-0008-0000-1F00-0000F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1" name="Text Box 2">
          <a:extLst>
            <a:ext uri="{FF2B5EF4-FFF2-40B4-BE49-F238E27FC236}">
              <a16:creationId xmlns:a16="http://schemas.microsoft.com/office/drawing/2014/main" id="{00000000-0008-0000-1F00-0000F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62" name="Text Box 8">
          <a:extLst>
            <a:ext uri="{FF2B5EF4-FFF2-40B4-BE49-F238E27FC236}">
              <a16:creationId xmlns:a16="http://schemas.microsoft.com/office/drawing/2014/main" id="{00000000-0008-0000-1F00-0000FA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3" name="Text Box 1">
          <a:extLst>
            <a:ext uri="{FF2B5EF4-FFF2-40B4-BE49-F238E27FC236}">
              <a16:creationId xmlns:a16="http://schemas.microsoft.com/office/drawing/2014/main" id="{00000000-0008-0000-1F00-0000F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4" name="Text Box 2">
          <a:extLst>
            <a:ext uri="{FF2B5EF4-FFF2-40B4-BE49-F238E27FC236}">
              <a16:creationId xmlns:a16="http://schemas.microsoft.com/office/drawing/2014/main" id="{00000000-0008-0000-1F00-0000F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5" name="Text Box 3">
          <a:extLst>
            <a:ext uri="{FF2B5EF4-FFF2-40B4-BE49-F238E27FC236}">
              <a16:creationId xmlns:a16="http://schemas.microsoft.com/office/drawing/2014/main" id="{00000000-0008-0000-1F00-0000F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6" name="Text Box 4">
          <a:extLst>
            <a:ext uri="{FF2B5EF4-FFF2-40B4-BE49-F238E27FC236}">
              <a16:creationId xmlns:a16="http://schemas.microsoft.com/office/drawing/2014/main" id="{00000000-0008-0000-1F00-0000F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7" name="Text Box 5">
          <a:extLst>
            <a:ext uri="{FF2B5EF4-FFF2-40B4-BE49-F238E27FC236}">
              <a16:creationId xmlns:a16="http://schemas.microsoft.com/office/drawing/2014/main" id="{00000000-0008-0000-1F00-0000F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8" name="Text Box 6">
          <a:extLst>
            <a:ext uri="{FF2B5EF4-FFF2-40B4-BE49-F238E27FC236}">
              <a16:creationId xmlns:a16="http://schemas.microsoft.com/office/drawing/2014/main" id="{00000000-0008-0000-1F00-000000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9" name="Text Box 8">
          <a:extLst>
            <a:ext uri="{FF2B5EF4-FFF2-40B4-BE49-F238E27FC236}">
              <a16:creationId xmlns:a16="http://schemas.microsoft.com/office/drawing/2014/main" id="{00000000-0008-0000-1F00-000001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70" name="Text Box 9">
          <a:extLst>
            <a:ext uri="{FF2B5EF4-FFF2-40B4-BE49-F238E27FC236}">
              <a16:creationId xmlns:a16="http://schemas.microsoft.com/office/drawing/2014/main" id="{00000000-0008-0000-1F00-000002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71" name="Text Box 10">
          <a:extLst>
            <a:ext uri="{FF2B5EF4-FFF2-40B4-BE49-F238E27FC236}">
              <a16:creationId xmlns:a16="http://schemas.microsoft.com/office/drawing/2014/main" id="{00000000-0008-0000-1F00-000003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35</xdr:row>
      <xdr:rowOff>61383</xdr:rowOff>
    </xdr:from>
    <xdr:ext cx="114300" cy="285750"/>
    <xdr:sp macro="" textlink="">
      <xdr:nvSpPr>
        <xdr:cNvPr id="772" name="Text Box 1">
          <a:extLst>
            <a:ext uri="{FF2B5EF4-FFF2-40B4-BE49-F238E27FC236}">
              <a16:creationId xmlns:a16="http://schemas.microsoft.com/office/drawing/2014/main" id="{00000000-0008-0000-1F00-000004030000}"/>
            </a:ext>
          </a:extLst>
        </xdr:cNvPr>
        <xdr:cNvSpPr txBox="1">
          <a:spLocks noChangeArrowheads="1"/>
        </xdr:cNvSpPr>
      </xdr:nvSpPr>
      <xdr:spPr bwMode="auto">
        <a:xfrm>
          <a:off x="644948" y="646218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3" name="Text Box 1">
          <a:extLst>
            <a:ext uri="{FF2B5EF4-FFF2-40B4-BE49-F238E27FC236}">
              <a16:creationId xmlns:a16="http://schemas.microsoft.com/office/drawing/2014/main" id="{00000000-0008-0000-1F00-00000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4" name="Text Box 2">
          <a:extLst>
            <a:ext uri="{FF2B5EF4-FFF2-40B4-BE49-F238E27FC236}">
              <a16:creationId xmlns:a16="http://schemas.microsoft.com/office/drawing/2014/main" id="{00000000-0008-0000-1F00-00000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5" name="Text Box 3">
          <a:extLst>
            <a:ext uri="{FF2B5EF4-FFF2-40B4-BE49-F238E27FC236}">
              <a16:creationId xmlns:a16="http://schemas.microsoft.com/office/drawing/2014/main" id="{00000000-0008-0000-1F00-00000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6" name="Text Box 4">
          <a:extLst>
            <a:ext uri="{FF2B5EF4-FFF2-40B4-BE49-F238E27FC236}">
              <a16:creationId xmlns:a16="http://schemas.microsoft.com/office/drawing/2014/main" id="{00000000-0008-0000-1F00-00000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7" name="Text Box 5">
          <a:extLst>
            <a:ext uri="{FF2B5EF4-FFF2-40B4-BE49-F238E27FC236}">
              <a16:creationId xmlns:a16="http://schemas.microsoft.com/office/drawing/2014/main" id="{00000000-0008-0000-1F00-00000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8" name="Text Box 6">
          <a:extLst>
            <a:ext uri="{FF2B5EF4-FFF2-40B4-BE49-F238E27FC236}">
              <a16:creationId xmlns:a16="http://schemas.microsoft.com/office/drawing/2014/main" id="{00000000-0008-0000-1F00-00000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9" name="Text Box 8">
          <a:extLst>
            <a:ext uri="{FF2B5EF4-FFF2-40B4-BE49-F238E27FC236}">
              <a16:creationId xmlns:a16="http://schemas.microsoft.com/office/drawing/2014/main" id="{00000000-0008-0000-1F00-00000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0" name="Text Box 9">
          <a:extLst>
            <a:ext uri="{FF2B5EF4-FFF2-40B4-BE49-F238E27FC236}">
              <a16:creationId xmlns:a16="http://schemas.microsoft.com/office/drawing/2014/main" id="{00000000-0008-0000-1F00-00000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1" name="Text Box 10">
          <a:extLst>
            <a:ext uri="{FF2B5EF4-FFF2-40B4-BE49-F238E27FC236}">
              <a16:creationId xmlns:a16="http://schemas.microsoft.com/office/drawing/2014/main" id="{00000000-0008-0000-1F00-00000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2" name="Text Box 1">
          <a:extLst>
            <a:ext uri="{FF2B5EF4-FFF2-40B4-BE49-F238E27FC236}">
              <a16:creationId xmlns:a16="http://schemas.microsoft.com/office/drawing/2014/main" id="{00000000-0008-0000-1F00-00000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3" name="Text Box 2">
          <a:extLst>
            <a:ext uri="{FF2B5EF4-FFF2-40B4-BE49-F238E27FC236}">
              <a16:creationId xmlns:a16="http://schemas.microsoft.com/office/drawing/2014/main" id="{00000000-0008-0000-1F00-00000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4" name="Text Box 1">
          <a:extLst>
            <a:ext uri="{FF2B5EF4-FFF2-40B4-BE49-F238E27FC236}">
              <a16:creationId xmlns:a16="http://schemas.microsoft.com/office/drawing/2014/main" id="{00000000-0008-0000-1F00-00001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5" name="Text Box 2">
          <a:extLst>
            <a:ext uri="{FF2B5EF4-FFF2-40B4-BE49-F238E27FC236}">
              <a16:creationId xmlns:a16="http://schemas.microsoft.com/office/drawing/2014/main" id="{00000000-0008-0000-1F00-00001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6" name="Text Box 3">
          <a:extLst>
            <a:ext uri="{FF2B5EF4-FFF2-40B4-BE49-F238E27FC236}">
              <a16:creationId xmlns:a16="http://schemas.microsoft.com/office/drawing/2014/main" id="{00000000-0008-0000-1F00-00001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7" name="Text Box 4">
          <a:extLst>
            <a:ext uri="{FF2B5EF4-FFF2-40B4-BE49-F238E27FC236}">
              <a16:creationId xmlns:a16="http://schemas.microsoft.com/office/drawing/2014/main" id="{00000000-0008-0000-1F00-00001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8" name="Text Box 5">
          <a:extLst>
            <a:ext uri="{FF2B5EF4-FFF2-40B4-BE49-F238E27FC236}">
              <a16:creationId xmlns:a16="http://schemas.microsoft.com/office/drawing/2014/main" id="{00000000-0008-0000-1F00-00001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9" name="Text Box 6">
          <a:extLst>
            <a:ext uri="{FF2B5EF4-FFF2-40B4-BE49-F238E27FC236}">
              <a16:creationId xmlns:a16="http://schemas.microsoft.com/office/drawing/2014/main" id="{00000000-0008-0000-1F00-00001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0" name="Text Box 8">
          <a:extLst>
            <a:ext uri="{FF2B5EF4-FFF2-40B4-BE49-F238E27FC236}">
              <a16:creationId xmlns:a16="http://schemas.microsoft.com/office/drawing/2014/main" id="{00000000-0008-0000-1F00-00001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1" name="Text Box 9">
          <a:extLst>
            <a:ext uri="{FF2B5EF4-FFF2-40B4-BE49-F238E27FC236}">
              <a16:creationId xmlns:a16="http://schemas.microsoft.com/office/drawing/2014/main" id="{00000000-0008-0000-1F00-00001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2" name="Text Box 10">
          <a:extLst>
            <a:ext uri="{FF2B5EF4-FFF2-40B4-BE49-F238E27FC236}">
              <a16:creationId xmlns:a16="http://schemas.microsoft.com/office/drawing/2014/main" id="{00000000-0008-0000-1F00-00001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3" name="Text Box 1">
          <a:extLst>
            <a:ext uri="{FF2B5EF4-FFF2-40B4-BE49-F238E27FC236}">
              <a16:creationId xmlns:a16="http://schemas.microsoft.com/office/drawing/2014/main" id="{00000000-0008-0000-1F00-00001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4" name="Text Box 2">
          <a:extLst>
            <a:ext uri="{FF2B5EF4-FFF2-40B4-BE49-F238E27FC236}">
              <a16:creationId xmlns:a16="http://schemas.microsoft.com/office/drawing/2014/main" id="{00000000-0008-0000-1F00-00001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5" name="Text Box 1">
          <a:extLst>
            <a:ext uri="{FF2B5EF4-FFF2-40B4-BE49-F238E27FC236}">
              <a16:creationId xmlns:a16="http://schemas.microsoft.com/office/drawing/2014/main" id="{00000000-0008-0000-1F00-00001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6" name="Text Box 2">
          <a:extLst>
            <a:ext uri="{FF2B5EF4-FFF2-40B4-BE49-F238E27FC236}">
              <a16:creationId xmlns:a16="http://schemas.microsoft.com/office/drawing/2014/main" id="{00000000-0008-0000-1F00-00001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7" name="Text Box 3">
          <a:extLst>
            <a:ext uri="{FF2B5EF4-FFF2-40B4-BE49-F238E27FC236}">
              <a16:creationId xmlns:a16="http://schemas.microsoft.com/office/drawing/2014/main" id="{00000000-0008-0000-1F00-00001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8" name="Text Box 4">
          <a:extLst>
            <a:ext uri="{FF2B5EF4-FFF2-40B4-BE49-F238E27FC236}">
              <a16:creationId xmlns:a16="http://schemas.microsoft.com/office/drawing/2014/main" id="{00000000-0008-0000-1F00-00001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9" name="Text Box 5">
          <a:extLst>
            <a:ext uri="{FF2B5EF4-FFF2-40B4-BE49-F238E27FC236}">
              <a16:creationId xmlns:a16="http://schemas.microsoft.com/office/drawing/2014/main" id="{00000000-0008-0000-1F00-00001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0" name="Text Box 6">
          <a:extLst>
            <a:ext uri="{FF2B5EF4-FFF2-40B4-BE49-F238E27FC236}">
              <a16:creationId xmlns:a16="http://schemas.microsoft.com/office/drawing/2014/main" id="{00000000-0008-0000-1F00-00002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1" name="Text Box 8">
          <a:extLst>
            <a:ext uri="{FF2B5EF4-FFF2-40B4-BE49-F238E27FC236}">
              <a16:creationId xmlns:a16="http://schemas.microsoft.com/office/drawing/2014/main" id="{00000000-0008-0000-1F00-00002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2" name="Text Box 9">
          <a:extLst>
            <a:ext uri="{FF2B5EF4-FFF2-40B4-BE49-F238E27FC236}">
              <a16:creationId xmlns:a16="http://schemas.microsoft.com/office/drawing/2014/main" id="{00000000-0008-0000-1F00-00002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3" name="Text Box 10">
          <a:extLst>
            <a:ext uri="{FF2B5EF4-FFF2-40B4-BE49-F238E27FC236}">
              <a16:creationId xmlns:a16="http://schemas.microsoft.com/office/drawing/2014/main" id="{00000000-0008-0000-1F00-00002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4" name="Text Box 1">
          <a:extLst>
            <a:ext uri="{FF2B5EF4-FFF2-40B4-BE49-F238E27FC236}">
              <a16:creationId xmlns:a16="http://schemas.microsoft.com/office/drawing/2014/main" id="{00000000-0008-0000-1F00-00002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5" name="Text Box 2">
          <a:extLst>
            <a:ext uri="{FF2B5EF4-FFF2-40B4-BE49-F238E27FC236}">
              <a16:creationId xmlns:a16="http://schemas.microsoft.com/office/drawing/2014/main" id="{00000000-0008-0000-1F00-00002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6" name="Text Box 1">
          <a:extLst>
            <a:ext uri="{FF2B5EF4-FFF2-40B4-BE49-F238E27FC236}">
              <a16:creationId xmlns:a16="http://schemas.microsoft.com/office/drawing/2014/main" id="{00000000-0008-0000-1F00-00002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7" name="Text Box 2">
          <a:extLst>
            <a:ext uri="{FF2B5EF4-FFF2-40B4-BE49-F238E27FC236}">
              <a16:creationId xmlns:a16="http://schemas.microsoft.com/office/drawing/2014/main" id="{00000000-0008-0000-1F00-00002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8" name="Text Box 3">
          <a:extLst>
            <a:ext uri="{FF2B5EF4-FFF2-40B4-BE49-F238E27FC236}">
              <a16:creationId xmlns:a16="http://schemas.microsoft.com/office/drawing/2014/main" id="{00000000-0008-0000-1F00-00002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9" name="Text Box 4">
          <a:extLst>
            <a:ext uri="{FF2B5EF4-FFF2-40B4-BE49-F238E27FC236}">
              <a16:creationId xmlns:a16="http://schemas.microsoft.com/office/drawing/2014/main" id="{00000000-0008-0000-1F00-00002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0" name="Text Box 5">
          <a:extLst>
            <a:ext uri="{FF2B5EF4-FFF2-40B4-BE49-F238E27FC236}">
              <a16:creationId xmlns:a16="http://schemas.microsoft.com/office/drawing/2014/main" id="{00000000-0008-0000-1F00-00002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1" name="Text Box 6">
          <a:extLst>
            <a:ext uri="{FF2B5EF4-FFF2-40B4-BE49-F238E27FC236}">
              <a16:creationId xmlns:a16="http://schemas.microsoft.com/office/drawing/2014/main" id="{00000000-0008-0000-1F00-00002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2" name="Text Box 8">
          <a:extLst>
            <a:ext uri="{FF2B5EF4-FFF2-40B4-BE49-F238E27FC236}">
              <a16:creationId xmlns:a16="http://schemas.microsoft.com/office/drawing/2014/main" id="{00000000-0008-0000-1F00-00002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3" name="Text Box 9">
          <a:extLst>
            <a:ext uri="{FF2B5EF4-FFF2-40B4-BE49-F238E27FC236}">
              <a16:creationId xmlns:a16="http://schemas.microsoft.com/office/drawing/2014/main" id="{00000000-0008-0000-1F00-00002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4" name="Text Box 10">
          <a:extLst>
            <a:ext uri="{FF2B5EF4-FFF2-40B4-BE49-F238E27FC236}">
              <a16:creationId xmlns:a16="http://schemas.microsoft.com/office/drawing/2014/main" id="{00000000-0008-0000-1F00-00002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5" name="Text Box 1">
          <a:extLst>
            <a:ext uri="{FF2B5EF4-FFF2-40B4-BE49-F238E27FC236}">
              <a16:creationId xmlns:a16="http://schemas.microsoft.com/office/drawing/2014/main" id="{00000000-0008-0000-1F00-00002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6" name="Text Box 2">
          <a:extLst>
            <a:ext uri="{FF2B5EF4-FFF2-40B4-BE49-F238E27FC236}">
              <a16:creationId xmlns:a16="http://schemas.microsoft.com/office/drawing/2014/main" id="{00000000-0008-0000-1F00-00003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7" name="Text Box 1">
          <a:extLst>
            <a:ext uri="{FF2B5EF4-FFF2-40B4-BE49-F238E27FC236}">
              <a16:creationId xmlns:a16="http://schemas.microsoft.com/office/drawing/2014/main" id="{00000000-0008-0000-1F00-00003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8" name="Text Box 2">
          <a:extLst>
            <a:ext uri="{FF2B5EF4-FFF2-40B4-BE49-F238E27FC236}">
              <a16:creationId xmlns:a16="http://schemas.microsoft.com/office/drawing/2014/main" id="{00000000-0008-0000-1F00-00003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9" name="Text Box 3">
          <a:extLst>
            <a:ext uri="{FF2B5EF4-FFF2-40B4-BE49-F238E27FC236}">
              <a16:creationId xmlns:a16="http://schemas.microsoft.com/office/drawing/2014/main" id="{00000000-0008-0000-1F00-00003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0" name="Text Box 4">
          <a:extLst>
            <a:ext uri="{FF2B5EF4-FFF2-40B4-BE49-F238E27FC236}">
              <a16:creationId xmlns:a16="http://schemas.microsoft.com/office/drawing/2014/main" id="{00000000-0008-0000-1F00-00003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1" name="Text Box 5">
          <a:extLst>
            <a:ext uri="{FF2B5EF4-FFF2-40B4-BE49-F238E27FC236}">
              <a16:creationId xmlns:a16="http://schemas.microsoft.com/office/drawing/2014/main" id="{00000000-0008-0000-1F00-00003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2" name="Text Box 6">
          <a:extLst>
            <a:ext uri="{FF2B5EF4-FFF2-40B4-BE49-F238E27FC236}">
              <a16:creationId xmlns:a16="http://schemas.microsoft.com/office/drawing/2014/main" id="{00000000-0008-0000-1F00-00003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3" name="Text Box 8">
          <a:extLst>
            <a:ext uri="{FF2B5EF4-FFF2-40B4-BE49-F238E27FC236}">
              <a16:creationId xmlns:a16="http://schemas.microsoft.com/office/drawing/2014/main" id="{00000000-0008-0000-1F00-00003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4" name="Text Box 9">
          <a:extLst>
            <a:ext uri="{FF2B5EF4-FFF2-40B4-BE49-F238E27FC236}">
              <a16:creationId xmlns:a16="http://schemas.microsoft.com/office/drawing/2014/main" id="{00000000-0008-0000-1F00-00003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5" name="Text Box 10">
          <a:extLst>
            <a:ext uri="{FF2B5EF4-FFF2-40B4-BE49-F238E27FC236}">
              <a16:creationId xmlns:a16="http://schemas.microsoft.com/office/drawing/2014/main" id="{00000000-0008-0000-1F00-00003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6" name="Text Box 1">
          <a:extLst>
            <a:ext uri="{FF2B5EF4-FFF2-40B4-BE49-F238E27FC236}">
              <a16:creationId xmlns:a16="http://schemas.microsoft.com/office/drawing/2014/main" id="{00000000-0008-0000-1F00-00003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7" name="Text Box 2">
          <a:extLst>
            <a:ext uri="{FF2B5EF4-FFF2-40B4-BE49-F238E27FC236}">
              <a16:creationId xmlns:a16="http://schemas.microsoft.com/office/drawing/2014/main" id="{00000000-0008-0000-1F00-00003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8" name="Text Box 1">
          <a:extLst>
            <a:ext uri="{FF2B5EF4-FFF2-40B4-BE49-F238E27FC236}">
              <a16:creationId xmlns:a16="http://schemas.microsoft.com/office/drawing/2014/main" id="{00000000-0008-0000-1F00-00003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9" name="Text Box 2">
          <a:extLst>
            <a:ext uri="{FF2B5EF4-FFF2-40B4-BE49-F238E27FC236}">
              <a16:creationId xmlns:a16="http://schemas.microsoft.com/office/drawing/2014/main" id="{00000000-0008-0000-1F00-00003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0" name="Text Box 3">
          <a:extLst>
            <a:ext uri="{FF2B5EF4-FFF2-40B4-BE49-F238E27FC236}">
              <a16:creationId xmlns:a16="http://schemas.microsoft.com/office/drawing/2014/main" id="{00000000-0008-0000-1F00-00003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1" name="Text Box 4">
          <a:extLst>
            <a:ext uri="{FF2B5EF4-FFF2-40B4-BE49-F238E27FC236}">
              <a16:creationId xmlns:a16="http://schemas.microsoft.com/office/drawing/2014/main" id="{00000000-0008-0000-1F00-00003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2" name="Text Box 5">
          <a:extLst>
            <a:ext uri="{FF2B5EF4-FFF2-40B4-BE49-F238E27FC236}">
              <a16:creationId xmlns:a16="http://schemas.microsoft.com/office/drawing/2014/main" id="{00000000-0008-0000-1F00-00004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3" name="Text Box 6">
          <a:extLst>
            <a:ext uri="{FF2B5EF4-FFF2-40B4-BE49-F238E27FC236}">
              <a16:creationId xmlns:a16="http://schemas.microsoft.com/office/drawing/2014/main" id="{00000000-0008-0000-1F00-00004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4" name="Text Box 8">
          <a:extLst>
            <a:ext uri="{FF2B5EF4-FFF2-40B4-BE49-F238E27FC236}">
              <a16:creationId xmlns:a16="http://schemas.microsoft.com/office/drawing/2014/main" id="{00000000-0008-0000-1F00-00004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5" name="Text Box 9">
          <a:extLst>
            <a:ext uri="{FF2B5EF4-FFF2-40B4-BE49-F238E27FC236}">
              <a16:creationId xmlns:a16="http://schemas.microsoft.com/office/drawing/2014/main" id="{00000000-0008-0000-1F00-00004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6" name="Text Box 10">
          <a:extLst>
            <a:ext uri="{FF2B5EF4-FFF2-40B4-BE49-F238E27FC236}">
              <a16:creationId xmlns:a16="http://schemas.microsoft.com/office/drawing/2014/main" id="{00000000-0008-0000-1F00-00004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7" name="Text Box 8">
          <a:extLst>
            <a:ext uri="{FF2B5EF4-FFF2-40B4-BE49-F238E27FC236}">
              <a16:creationId xmlns:a16="http://schemas.microsoft.com/office/drawing/2014/main" id="{00000000-0008-0000-1F00-00004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8" name="Text Box 1">
          <a:extLst>
            <a:ext uri="{FF2B5EF4-FFF2-40B4-BE49-F238E27FC236}">
              <a16:creationId xmlns:a16="http://schemas.microsoft.com/office/drawing/2014/main" id="{00000000-0008-0000-1F00-00004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9" name="Text Box 2">
          <a:extLst>
            <a:ext uri="{FF2B5EF4-FFF2-40B4-BE49-F238E27FC236}">
              <a16:creationId xmlns:a16="http://schemas.microsoft.com/office/drawing/2014/main" id="{00000000-0008-0000-1F00-00004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0" name="Text Box 3">
          <a:extLst>
            <a:ext uri="{FF2B5EF4-FFF2-40B4-BE49-F238E27FC236}">
              <a16:creationId xmlns:a16="http://schemas.microsoft.com/office/drawing/2014/main" id="{00000000-0008-0000-1F00-00004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1" name="Text Box 4">
          <a:extLst>
            <a:ext uri="{FF2B5EF4-FFF2-40B4-BE49-F238E27FC236}">
              <a16:creationId xmlns:a16="http://schemas.microsoft.com/office/drawing/2014/main" id="{00000000-0008-0000-1F00-00004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2" name="Text Box 5">
          <a:extLst>
            <a:ext uri="{FF2B5EF4-FFF2-40B4-BE49-F238E27FC236}">
              <a16:creationId xmlns:a16="http://schemas.microsoft.com/office/drawing/2014/main" id="{00000000-0008-0000-1F00-00004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3" name="Text Box 6">
          <a:extLst>
            <a:ext uri="{FF2B5EF4-FFF2-40B4-BE49-F238E27FC236}">
              <a16:creationId xmlns:a16="http://schemas.microsoft.com/office/drawing/2014/main" id="{00000000-0008-0000-1F00-00004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4" name="Text Box 8">
          <a:extLst>
            <a:ext uri="{FF2B5EF4-FFF2-40B4-BE49-F238E27FC236}">
              <a16:creationId xmlns:a16="http://schemas.microsoft.com/office/drawing/2014/main" id="{00000000-0008-0000-1F00-00004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5" name="Text Box 9">
          <a:extLst>
            <a:ext uri="{FF2B5EF4-FFF2-40B4-BE49-F238E27FC236}">
              <a16:creationId xmlns:a16="http://schemas.microsoft.com/office/drawing/2014/main" id="{00000000-0008-0000-1F00-00004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6" name="Text Box 10">
          <a:extLst>
            <a:ext uri="{FF2B5EF4-FFF2-40B4-BE49-F238E27FC236}">
              <a16:creationId xmlns:a16="http://schemas.microsoft.com/office/drawing/2014/main" id="{00000000-0008-0000-1F00-00004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7" name="Text Box 1">
          <a:extLst>
            <a:ext uri="{FF2B5EF4-FFF2-40B4-BE49-F238E27FC236}">
              <a16:creationId xmlns:a16="http://schemas.microsoft.com/office/drawing/2014/main" id="{00000000-0008-0000-1F00-00004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8" name="Text Box 2">
          <a:extLst>
            <a:ext uri="{FF2B5EF4-FFF2-40B4-BE49-F238E27FC236}">
              <a16:creationId xmlns:a16="http://schemas.microsoft.com/office/drawing/2014/main" id="{00000000-0008-0000-1F00-00005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9" name="Text Box 8">
          <a:extLst>
            <a:ext uri="{FF2B5EF4-FFF2-40B4-BE49-F238E27FC236}">
              <a16:creationId xmlns:a16="http://schemas.microsoft.com/office/drawing/2014/main" id="{00000000-0008-0000-1F00-00005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0" name="Text Box 8">
          <a:extLst>
            <a:ext uri="{FF2B5EF4-FFF2-40B4-BE49-F238E27FC236}">
              <a16:creationId xmlns:a16="http://schemas.microsoft.com/office/drawing/2014/main" id="{00000000-0008-0000-1F00-00005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1" name="Text Box 8">
          <a:extLst>
            <a:ext uri="{FF2B5EF4-FFF2-40B4-BE49-F238E27FC236}">
              <a16:creationId xmlns:a16="http://schemas.microsoft.com/office/drawing/2014/main" id="{00000000-0008-0000-1F00-00005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2" name="Text Box 8">
          <a:extLst>
            <a:ext uri="{FF2B5EF4-FFF2-40B4-BE49-F238E27FC236}">
              <a16:creationId xmlns:a16="http://schemas.microsoft.com/office/drawing/2014/main" id="{00000000-0008-0000-1F00-00005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3" name="Text Box 8">
          <a:extLst>
            <a:ext uri="{FF2B5EF4-FFF2-40B4-BE49-F238E27FC236}">
              <a16:creationId xmlns:a16="http://schemas.microsoft.com/office/drawing/2014/main" id="{00000000-0008-0000-1F00-00005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4" name="Text Box 1">
          <a:extLst>
            <a:ext uri="{FF2B5EF4-FFF2-40B4-BE49-F238E27FC236}">
              <a16:creationId xmlns:a16="http://schemas.microsoft.com/office/drawing/2014/main" id="{00000000-0008-0000-1F00-00005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5" name="Text Box 2">
          <a:extLst>
            <a:ext uri="{FF2B5EF4-FFF2-40B4-BE49-F238E27FC236}">
              <a16:creationId xmlns:a16="http://schemas.microsoft.com/office/drawing/2014/main" id="{00000000-0008-0000-1F00-00005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6" name="Text Box 3">
          <a:extLst>
            <a:ext uri="{FF2B5EF4-FFF2-40B4-BE49-F238E27FC236}">
              <a16:creationId xmlns:a16="http://schemas.microsoft.com/office/drawing/2014/main" id="{00000000-0008-0000-1F00-00005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7" name="Text Box 4">
          <a:extLst>
            <a:ext uri="{FF2B5EF4-FFF2-40B4-BE49-F238E27FC236}">
              <a16:creationId xmlns:a16="http://schemas.microsoft.com/office/drawing/2014/main" id="{00000000-0008-0000-1F00-00005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8" name="Text Box 5">
          <a:extLst>
            <a:ext uri="{FF2B5EF4-FFF2-40B4-BE49-F238E27FC236}">
              <a16:creationId xmlns:a16="http://schemas.microsoft.com/office/drawing/2014/main" id="{00000000-0008-0000-1F00-00005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9" name="Text Box 6">
          <a:extLst>
            <a:ext uri="{FF2B5EF4-FFF2-40B4-BE49-F238E27FC236}">
              <a16:creationId xmlns:a16="http://schemas.microsoft.com/office/drawing/2014/main" id="{00000000-0008-0000-1F00-00005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0" name="Text Box 8">
          <a:extLst>
            <a:ext uri="{FF2B5EF4-FFF2-40B4-BE49-F238E27FC236}">
              <a16:creationId xmlns:a16="http://schemas.microsoft.com/office/drawing/2014/main" id="{00000000-0008-0000-1F00-00005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1" name="Text Box 9">
          <a:extLst>
            <a:ext uri="{FF2B5EF4-FFF2-40B4-BE49-F238E27FC236}">
              <a16:creationId xmlns:a16="http://schemas.microsoft.com/office/drawing/2014/main" id="{00000000-0008-0000-1F00-00005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2" name="Text Box 10">
          <a:extLst>
            <a:ext uri="{FF2B5EF4-FFF2-40B4-BE49-F238E27FC236}">
              <a16:creationId xmlns:a16="http://schemas.microsoft.com/office/drawing/2014/main" id="{00000000-0008-0000-1F00-00005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3" name="Text Box 1">
          <a:extLst>
            <a:ext uri="{FF2B5EF4-FFF2-40B4-BE49-F238E27FC236}">
              <a16:creationId xmlns:a16="http://schemas.microsoft.com/office/drawing/2014/main" id="{00000000-0008-0000-1F00-00005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4" name="Text Box 2">
          <a:extLst>
            <a:ext uri="{FF2B5EF4-FFF2-40B4-BE49-F238E27FC236}">
              <a16:creationId xmlns:a16="http://schemas.microsoft.com/office/drawing/2014/main" id="{00000000-0008-0000-1F00-00006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865" name="Text Box 8">
          <a:extLst>
            <a:ext uri="{FF2B5EF4-FFF2-40B4-BE49-F238E27FC236}">
              <a16:creationId xmlns:a16="http://schemas.microsoft.com/office/drawing/2014/main" id="{00000000-0008-0000-1F00-000061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6" name="Text Box 8">
          <a:extLst>
            <a:ext uri="{FF2B5EF4-FFF2-40B4-BE49-F238E27FC236}">
              <a16:creationId xmlns:a16="http://schemas.microsoft.com/office/drawing/2014/main" id="{00000000-0008-0000-1F00-00006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7" name="Text Box 8">
          <a:extLst>
            <a:ext uri="{FF2B5EF4-FFF2-40B4-BE49-F238E27FC236}">
              <a16:creationId xmlns:a16="http://schemas.microsoft.com/office/drawing/2014/main" id="{00000000-0008-0000-1F00-00006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8" name="Text Box 1">
          <a:extLst>
            <a:ext uri="{FF2B5EF4-FFF2-40B4-BE49-F238E27FC236}">
              <a16:creationId xmlns:a16="http://schemas.microsoft.com/office/drawing/2014/main" id="{00000000-0008-0000-1F00-00006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9" name="Text Box 2">
          <a:extLst>
            <a:ext uri="{FF2B5EF4-FFF2-40B4-BE49-F238E27FC236}">
              <a16:creationId xmlns:a16="http://schemas.microsoft.com/office/drawing/2014/main" id="{00000000-0008-0000-1F00-00006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0" name="Text Box 3">
          <a:extLst>
            <a:ext uri="{FF2B5EF4-FFF2-40B4-BE49-F238E27FC236}">
              <a16:creationId xmlns:a16="http://schemas.microsoft.com/office/drawing/2014/main" id="{00000000-0008-0000-1F00-00006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1" name="Text Box 4">
          <a:extLst>
            <a:ext uri="{FF2B5EF4-FFF2-40B4-BE49-F238E27FC236}">
              <a16:creationId xmlns:a16="http://schemas.microsoft.com/office/drawing/2014/main" id="{00000000-0008-0000-1F00-00006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2" name="Text Box 5">
          <a:extLst>
            <a:ext uri="{FF2B5EF4-FFF2-40B4-BE49-F238E27FC236}">
              <a16:creationId xmlns:a16="http://schemas.microsoft.com/office/drawing/2014/main" id="{00000000-0008-0000-1F00-00006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3" name="Text Box 6">
          <a:extLst>
            <a:ext uri="{FF2B5EF4-FFF2-40B4-BE49-F238E27FC236}">
              <a16:creationId xmlns:a16="http://schemas.microsoft.com/office/drawing/2014/main" id="{00000000-0008-0000-1F00-00006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4" name="Text Box 8">
          <a:extLst>
            <a:ext uri="{FF2B5EF4-FFF2-40B4-BE49-F238E27FC236}">
              <a16:creationId xmlns:a16="http://schemas.microsoft.com/office/drawing/2014/main" id="{00000000-0008-0000-1F00-00006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5" name="Text Box 9">
          <a:extLst>
            <a:ext uri="{FF2B5EF4-FFF2-40B4-BE49-F238E27FC236}">
              <a16:creationId xmlns:a16="http://schemas.microsoft.com/office/drawing/2014/main" id="{00000000-0008-0000-1F00-00006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6" name="Text Box 10">
          <a:extLst>
            <a:ext uri="{FF2B5EF4-FFF2-40B4-BE49-F238E27FC236}">
              <a16:creationId xmlns:a16="http://schemas.microsoft.com/office/drawing/2014/main" id="{00000000-0008-0000-1F00-00006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7" name="Text Box 1">
          <a:extLst>
            <a:ext uri="{FF2B5EF4-FFF2-40B4-BE49-F238E27FC236}">
              <a16:creationId xmlns:a16="http://schemas.microsoft.com/office/drawing/2014/main" id="{00000000-0008-0000-1F00-00006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8" name="Text Box 2">
          <a:extLst>
            <a:ext uri="{FF2B5EF4-FFF2-40B4-BE49-F238E27FC236}">
              <a16:creationId xmlns:a16="http://schemas.microsoft.com/office/drawing/2014/main" id="{00000000-0008-0000-1F00-00006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9" name="Text Box 8">
          <a:extLst>
            <a:ext uri="{FF2B5EF4-FFF2-40B4-BE49-F238E27FC236}">
              <a16:creationId xmlns:a16="http://schemas.microsoft.com/office/drawing/2014/main" id="{00000000-0008-0000-1F00-00006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0" name="Text Box 8">
          <a:extLst>
            <a:ext uri="{FF2B5EF4-FFF2-40B4-BE49-F238E27FC236}">
              <a16:creationId xmlns:a16="http://schemas.microsoft.com/office/drawing/2014/main" id="{00000000-0008-0000-1F00-00007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1" name="Text Box 8">
          <a:extLst>
            <a:ext uri="{FF2B5EF4-FFF2-40B4-BE49-F238E27FC236}">
              <a16:creationId xmlns:a16="http://schemas.microsoft.com/office/drawing/2014/main" id="{00000000-0008-0000-1F00-00007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2" name="Text Box 8">
          <a:extLst>
            <a:ext uri="{FF2B5EF4-FFF2-40B4-BE49-F238E27FC236}">
              <a16:creationId xmlns:a16="http://schemas.microsoft.com/office/drawing/2014/main" id="{00000000-0008-0000-1F00-00007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3" name="Text Box 8">
          <a:extLst>
            <a:ext uri="{FF2B5EF4-FFF2-40B4-BE49-F238E27FC236}">
              <a16:creationId xmlns:a16="http://schemas.microsoft.com/office/drawing/2014/main" id="{00000000-0008-0000-1F00-00007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4" name="Text Box 1">
          <a:extLst>
            <a:ext uri="{FF2B5EF4-FFF2-40B4-BE49-F238E27FC236}">
              <a16:creationId xmlns:a16="http://schemas.microsoft.com/office/drawing/2014/main" id="{00000000-0008-0000-1F00-00007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5" name="Text Box 2">
          <a:extLst>
            <a:ext uri="{FF2B5EF4-FFF2-40B4-BE49-F238E27FC236}">
              <a16:creationId xmlns:a16="http://schemas.microsoft.com/office/drawing/2014/main" id="{00000000-0008-0000-1F00-00007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6" name="Text Box 3">
          <a:extLst>
            <a:ext uri="{FF2B5EF4-FFF2-40B4-BE49-F238E27FC236}">
              <a16:creationId xmlns:a16="http://schemas.microsoft.com/office/drawing/2014/main" id="{00000000-0008-0000-1F00-00007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7" name="Text Box 4">
          <a:extLst>
            <a:ext uri="{FF2B5EF4-FFF2-40B4-BE49-F238E27FC236}">
              <a16:creationId xmlns:a16="http://schemas.microsoft.com/office/drawing/2014/main" id="{00000000-0008-0000-1F00-00007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8" name="Text Box 5">
          <a:extLst>
            <a:ext uri="{FF2B5EF4-FFF2-40B4-BE49-F238E27FC236}">
              <a16:creationId xmlns:a16="http://schemas.microsoft.com/office/drawing/2014/main" id="{00000000-0008-0000-1F00-00007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9" name="Text Box 6">
          <a:extLst>
            <a:ext uri="{FF2B5EF4-FFF2-40B4-BE49-F238E27FC236}">
              <a16:creationId xmlns:a16="http://schemas.microsoft.com/office/drawing/2014/main" id="{00000000-0008-0000-1F00-00007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0" name="Text Box 8">
          <a:extLst>
            <a:ext uri="{FF2B5EF4-FFF2-40B4-BE49-F238E27FC236}">
              <a16:creationId xmlns:a16="http://schemas.microsoft.com/office/drawing/2014/main" id="{00000000-0008-0000-1F00-00007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1" name="Text Box 9">
          <a:extLst>
            <a:ext uri="{FF2B5EF4-FFF2-40B4-BE49-F238E27FC236}">
              <a16:creationId xmlns:a16="http://schemas.microsoft.com/office/drawing/2014/main" id="{00000000-0008-0000-1F00-00007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2" name="Text Box 10">
          <a:extLst>
            <a:ext uri="{FF2B5EF4-FFF2-40B4-BE49-F238E27FC236}">
              <a16:creationId xmlns:a16="http://schemas.microsoft.com/office/drawing/2014/main" id="{00000000-0008-0000-1F00-00007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3" name="Text Box 1">
          <a:extLst>
            <a:ext uri="{FF2B5EF4-FFF2-40B4-BE49-F238E27FC236}">
              <a16:creationId xmlns:a16="http://schemas.microsoft.com/office/drawing/2014/main" id="{00000000-0008-0000-1F00-00007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4" name="Text Box 2">
          <a:extLst>
            <a:ext uri="{FF2B5EF4-FFF2-40B4-BE49-F238E27FC236}">
              <a16:creationId xmlns:a16="http://schemas.microsoft.com/office/drawing/2014/main" id="{00000000-0008-0000-1F00-00007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895" name="Text Box 8">
          <a:extLst>
            <a:ext uri="{FF2B5EF4-FFF2-40B4-BE49-F238E27FC236}">
              <a16:creationId xmlns:a16="http://schemas.microsoft.com/office/drawing/2014/main" id="{00000000-0008-0000-1F00-00007F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6" name="Text Box 8">
          <a:extLst>
            <a:ext uri="{FF2B5EF4-FFF2-40B4-BE49-F238E27FC236}">
              <a16:creationId xmlns:a16="http://schemas.microsoft.com/office/drawing/2014/main" id="{00000000-0008-0000-1F00-00008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97" name="Text Box 8">
          <a:extLst>
            <a:ext uri="{FF2B5EF4-FFF2-40B4-BE49-F238E27FC236}">
              <a16:creationId xmlns:a16="http://schemas.microsoft.com/office/drawing/2014/main" id="{00000000-0008-0000-1F00-000081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98" name="Text Box 8">
          <a:extLst>
            <a:ext uri="{FF2B5EF4-FFF2-40B4-BE49-F238E27FC236}">
              <a16:creationId xmlns:a16="http://schemas.microsoft.com/office/drawing/2014/main" id="{00000000-0008-0000-1F00-000082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899" name="Text Box 8">
          <a:extLst>
            <a:ext uri="{FF2B5EF4-FFF2-40B4-BE49-F238E27FC236}">
              <a16:creationId xmlns:a16="http://schemas.microsoft.com/office/drawing/2014/main" id="{00000000-0008-0000-1F00-000083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20</xdr:row>
      <xdr:rowOff>0</xdr:rowOff>
    </xdr:from>
    <xdr:ext cx="114300" cy="285750"/>
    <xdr:sp macro="" textlink="">
      <xdr:nvSpPr>
        <xdr:cNvPr id="900" name="Text Box 8">
          <a:extLst>
            <a:ext uri="{FF2B5EF4-FFF2-40B4-BE49-F238E27FC236}">
              <a16:creationId xmlns:a16="http://schemas.microsoft.com/office/drawing/2014/main" id="{00000000-0008-0000-1F00-000084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901" name="Text Box 8">
          <a:extLst>
            <a:ext uri="{FF2B5EF4-FFF2-40B4-BE49-F238E27FC236}">
              <a16:creationId xmlns:a16="http://schemas.microsoft.com/office/drawing/2014/main" id="{00000000-0008-0000-1F00-00008503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902" name="Text Box 8">
          <a:extLst>
            <a:ext uri="{FF2B5EF4-FFF2-40B4-BE49-F238E27FC236}">
              <a16:creationId xmlns:a16="http://schemas.microsoft.com/office/drawing/2014/main" id="{00000000-0008-0000-1F00-00008603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903" name="Text Box 8">
          <a:extLst>
            <a:ext uri="{FF2B5EF4-FFF2-40B4-BE49-F238E27FC236}">
              <a16:creationId xmlns:a16="http://schemas.microsoft.com/office/drawing/2014/main" id="{00000000-0008-0000-1F00-00008703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904" name="Text Box 8">
          <a:extLst>
            <a:ext uri="{FF2B5EF4-FFF2-40B4-BE49-F238E27FC236}">
              <a16:creationId xmlns:a16="http://schemas.microsoft.com/office/drawing/2014/main" id="{00000000-0008-0000-1F00-00008803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5" name="Text Box 1">
          <a:extLst>
            <a:ext uri="{FF2B5EF4-FFF2-40B4-BE49-F238E27FC236}">
              <a16:creationId xmlns:a16="http://schemas.microsoft.com/office/drawing/2014/main" id="{00000000-0008-0000-1F00-00008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6" name="Text Box 2">
          <a:extLst>
            <a:ext uri="{FF2B5EF4-FFF2-40B4-BE49-F238E27FC236}">
              <a16:creationId xmlns:a16="http://schemas.microsoft.com/office/drawing/2014/main" id="{00000000-0008-0000-1F00-00008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7" name="Text Box 3">
          <a:extLst>
            <a:ext uri="{FF2B5EF4-FFF2-40B4-BE49-F238E27FC236}">
              <a16:creationId xmlns:a16="http://schemas.microsoft.com/office/drawing/2014/main" id="{00000000-0008-0000-1F00-00008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8" name="Text Box 4">
          <a:extLst>
            <a:ext uri="{FF2B5EF4-FFF2-40B4-BE49-F238E27FC236}">
              <a16:creationId xmlns:a16="http://schemas.microsoft.com/office/drawing/2014/main" id="{00000000-0008-0000-1F00-00008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9" name="Text Box 5">
          <a:extLst>
            <a:ext uri="{FF2B5EF4-FFF2-40B4-BE49-F238E27FC236}">
              <a16:creationId xmlns:a16="http://schemas.microsoft.com/office/drawing/2014/main" id="{00000000-0008-0000-1F00-00008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0" name="Text Box 6">
          <a:extLst>
            <a:ext uri="{FF2B5EF4-FFF2-40B4-BE49-F238E27FC236}">
              <a16:creationId xmlns:a16="http://schemas.microsoft.com/office/drawing/2014/main" id="{00000000-0008-0000-1F00-00008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1" name="Text Box 8">
          <a:extLst>
            <a:ext uri="{FF2B5EF4-FFF2-40B4-BE49-F238E27FC236}">
              <a16:creationId xmlns:a16="http://schemas.microsoft.com/office/drawing/2014/main" id="{00000000-0008-0000-1F00-00008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2" name="Text Box 9">
          <a:extLst>
            <a:ext uri="{FF2B5EF4-FFF2-40B4-BE49-F238E27FC236}">
              <a16:creationId xmlns:a16="http://schemas.microsoft.com/office/drawing/2014/main" id="{00000000-0008-0000-1F00-00009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3" name="Text Box 10">
          <a:extLst>
            <a:ext uri="{FF2B5EF4-FFF2-40B4-BE49-F238E27FC236}">
              <a16:creationId xmlns:a16="http://schemas.microsoft.com/office/drawing/2014/main" id="{00000000-0008-0000-1F00-00009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4" name="Text Box 1">
          <a:extLst>
            <a:ext uri="{FF2B5EF4-FFF2-40B4-BE49-F238E27FC236}">
              <a16:creationId xmlns:a16="http://schemas.microsoft.com/office/drawing/2014/main" id="{00000000-0008-0000-1F00-00009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5" name="Text Box 2">
          <a:extLst>
            <a:ext uri="{FF2B5EF4-FFF2-40B4-BE49-F238E27FC236}">
              <a16:creationId xmlns:a16="http://schemas.microsoft.com/office/drawing/2014/main" id="{00000000-0008-0000-1F00-00009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6" name="Text Box 8">
          <a:extLst>
            <a:ext uri="{FF2B5EF4-FFF2-40B4-BE49-F238E27FC236}">
              <a16:creationId xmlns:a16="http://schemas.microsoft.com/office/drawing/2014/main" id="{00000000-0008-0000-1F00-00009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7" name="Text Box 8">
          <a:extLst>
            <a:ext uri="{FF2B5EF4-FFF2-40B4-BE49-F238E27FC236}">
              <a16:creationId xmlns:a16="http://schemas.microsoft.com/office/drawing/2014/main" id="{00000000-0008-0000-1F00-00009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8" name="Text Box 8">
          <a:extLst>
            <a:ext uri="{FF2B5EF4-FFF2-40B4-BE49-F238E27FC236}">
              <a16:creationId xmlns:a16="http://schemas.microsoft.com/office/drawing/2014/main" id="{00000000-0008-0000-1F00-00009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9" name="Text Box 8">
          <a:extLst>
            <a:ext uri="{FF2B5EF4-FFF2-40B4-BE49-F238E27FC236}">
              <a16:creationId xmlns:a16="http://schemas.microsoft.com/office/drawing/2014/main" id="{00000000-0008-0000-1F00-00009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0" name="Text Box 1">
          <a:extLst>
            <a:ext uri="{FF2B5EF4-FFF2-40B4-BE49-F238E27FC236}">
              <a16:creationId xmlns:a16="http://schemas.microsoft.com/office/drawing/2014/main" id="{00000000-0008-0000-1F00-00009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1" name="Text Box 2">
          <a:extLst>
            <a:ext uri="{FF2B5EF4-FFF2-40B4-BE49-F238E27FC236}">
              <a16:creationId xmlns:a16="http://schemas.microsoft.com/office/drawing/2014/main" id="{00000000-0008-0000-1F00-00009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2" name="Text Box 3">
          <a:extLst>
            <a:ext uri="{FF2B5EF4-FFF2-40B4-BE49-F238E27FC236}">
              <a16:creationId xmlns:a16="http://schemas.microsoft.com/office/drawing/2014/main" id="{00000000-0008-0000-1F00-00009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3" name="Text Box 4">
          <a:extLst>
            <a:ext uri="{FF2B5EF4-FFF2-40B4-BE49-F238E27FC236}">
              <a16:creationId xmlns:a16="http://schemas.microsoft.com/office/drawing/2014/main" id="{00000000-0008-0000-1F00-00009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4" name="Text Box 5">
          <a:extLst>
            <a:ext uri="{FF2B5EF4-FFF2-40B4-BE49-F238E27FC236}">
              <a16:creationId xmlns:a16="http://schemas.microsoft.com/office/drawing/2014/main" id="{00000000-0008-0000-1F00-00009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5" name="Text Box 6">
          <a:extLst>
            <a:ext uri="{FF2B5EF4-FFF2-40B4-BE49-F238E27FC236}">
              <a16:creationId xmlns:a16="http://schemas.microsoft.com/office/drawing/2014/main" id="{00000000-0008-0000-1F00-00009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6" name="Text Box 8">
          <a:extLst>
            <a:ext uri="{FF2B5EF4-FFF2-40B4-BE49-F238E27FC236}">
              <a16:creationId xmlns:a16="http://schemas.microsoft.com/office/drawing/2014/main" id="{00000000-0008-0000-1F00-00009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7" name="Text Box 9">
          <a:extLst>
            <a:ext uri="{FF2B5EF4-FFF2-40B4-BE49-F238E27FC236}">
              <a16:creationId xmlns:a16="http://schemas.microsoft.com/office/drawing/2014/main" id="{00000000-0008-0000-1F00-00009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8" name="Text Box 10">
          <a:extLst>
            <a:ext uri="{FF2B5EF4-FFF2-40B4-BE49-F238E27FC236}">
              <a16:creationId xmlns:a16="http://schemas.microsoft.com/office/drawing/2014/main" id="{00000000-0008-0000-1F00-0000A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9" name="Text Box 1">
          <a:extLst>
            <a:ext uri="{FF2B5EF4-FFF2-40B4-BE49-F238E27FC236}">
              <a16:creationId xmlns:a16="http://schemas.microsoft.com/office/drawing/2014/main" id="{00000000-0008-0000-1F00-0000A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30" name="Text Box 2">
          <a:extLst>
            <a:ext uri="{FF2B5EF4-FFF2-40B4-BE49-F238E27FC236}">
              <a16:creationId xmlns:a16="http://schemas.microsoft.com/office/drawing/2014/main" id="{00000000-0008-0000-1F00-0000A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31" name="Text Box 8">
          <a:extLst>
            <a:ext uri="{FF2B5EF4-FFF2-40B4-BE49-F238E27FC236}">
              <a16:creationId xmlns:a16="http://schemas.microsoft.com/office/drawing/2014/main" id="{00000000-0008-0000-1F00-0000A3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20</xdr:row>
      <xdr:rowOff>31750</xdr:rowOff>
    </xdr:from>
    <xdr:ext cx="114300" cy="285750"/>
    <xdr:sp macro="" textlink="">
      <xdr:nvSpPr>
        <xdr:cNvPr id="932" name="Text Box 8">
          <a:extLst>
            <a:ext uri="{FF2B5EF4-FFF2-40B4-BE49-F238E27FC236}">
              <a16:creationId xmlns:a16="http://schemas.microsoft.com/office/drawing/2014/main" id="{00000000-0008-0000-1F00-0000A4030000}"/>
            </a:ext>
          </a:extLst>
        </xdr:cNvPr>
        <xdr:cNvSpPr txBox="1">
          <a:spLocks noChangeArrowheads="1"/>
        </xdr:cNvSpPr>
      </xdr:nvSpPr>
      <xdr:spPr bwMode="auto">
        <a:xfrm>
          <a:off x="1260264" y="36893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933" name="Text Box 8">
          <a:extLst>
            <a:ext uri="{FF2B5EF4-FFF2-40B4-BE49-F238E27FC236}">
              <a16:creationId xmlns:a16="http://schemas.microsoft.com/office/drawing/2014/main" id="{00000000-0008-0000-1F00-0000A5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934" name="Text Box 8">
          <a:extLst>
            <a:ext uri="{FF2B5EF4-FFF2-40B4-BE49-F238E27FC236}">
              <a16:creationId xmlns:a16="http://schemas.microsoft.com/office/drawing/2014/main" id="{00000000-0008-0000-1F00-0000A603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5" name="Text Box 8">
          <a:extLst>
            <a:ext uri="{FF2B5EF4-FFF2-40B4-BE49-F238E27FC236}">
              <a16:creationId xmlns:a16="http://schemas.microsoft.com/office/drawing/2014/main" id="{00000000-0008-0000-1F00-0000A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6" name="Text Box 1">
          <a:extLst>
            <a:ext uri="{FF2B5EF4-FFF2-40B4-BE49-F238E27FC236}">
              <a16:creationId xmlns:a16="http://schemas.microsoft.com/office/drawing/2014/main" id="{00000000-0008-0000-1F00-0000A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7" name="Text Box 2">
          <a:extLst>
            <a:ext uri="{FF2B5EF4-FFF2-40B4-BE49-F238E27FC236}">
              <a16:creationId xmlns:a16="http://schemas.microsoft.com/office/drawing/2014/main" id="{00000000-0008-0000-1F00-0000A9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8" name="Text Box 3">
          <a:extLst>
            <a:ext uri="{FF2B5EF4-FFF2-40B4-BE49-F238E27FC236}">
              <a16:creationId xmlns:a16="http://schemas.microsoft.com/office/drawing/2014/main" id="{00000000-0008-0000-1F00-0000AA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9" name="Text Box 4">
          <a:extLst>
            <a:ext uri="{FF2B5EF4-FFF2-40B4-BE49-F238E27FC236}">
              <a16:creationId xmlns:a16="http://schemas.microsoft.com/office/drawing/2014/main" id="{00000000-0008-0000-1F00-0000AB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0" name="Text Box 5">
          <a:extLst>
            <a:ext uri="{FF2B5EF4-FFF2-40B4-BE49-F238E27FC236}">
              <a16:creationId xmlns:a16="http://schemas.microsoft.com/office/drawing/2014/main" id="{00000000-0008-0000-1F00-0000AC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1" name="Text Box 6">
          <a:extLst>
            <a:ext uri="{FF2B5EF4-FFF2-40B4-BE49-F238E27FC236}">
              <a16:creationId xmlns:a16="http://schemas.microsoft.com/office/drawing/2014/main" id="{00000000-0008-0000-1F00-0000AD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2" name="Text Box 8">
          <a:extLst>
            <a:ext uri="{FF2B5EF4-FFF2-40B4-BE49-F238E27FC236}">
              <a16:creationId xmlns:a16="http://schemas.microsoft.com/office/drawing/2014/main" id="{00000000-0008-0000-1F00-0000AE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3" name="Text Box 9">
          <a:extLst>
            <a:ext uri="{FF2B5EF4-FFF2-40B4-BE49-F238E27FC236}">
              <a16:creationId xmlns:a16="http://schemas.microsoft.com/office/drawing/2014/main" id="{00000000-0008-0000-1F00-0000AF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4" name="Text Box 10">
          <a:extLst>
            <a:ext uri="{FF2B5EF4-FFF2-40B4-BE49-F238E27FC236}">
              <a16:creationId xmlns:a16="http://schemas.microsoft.com/office/drawing/2014/main" id="{00000000-0008-0000-1F00-0000B0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5" name="Text Box 1">
          <a:extLst>
            <a:ext uri="{FF2B5EF4-FFF2-40B4-BE49-F238E27FC236}">
              <a16:creationId xmlns:a16="http://schemas.microsoft.com/office/drawing/2014/main" id="{00000000-0008-0000-1F00-0000B1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6" name="Text Box 2">
          <a:extLst>
            <a:ext uri="{FF2B5EF4-FFF2-40B4-BE49-F238E27FC236}">
              <a16:creationId xmlns:a16="http://schemas.microsoft.com/office/drawing/2014/main" id="{00000000-0008-0000-1F00-0000B2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7" name="Text Box 8">
          <a:extLst>
            <a:ext uri="{FF2B5EF4-FFF2-40B4-BE49-F238E27FC236}">
              <a16:creationId xmlns:a16="http://schemas.microsoft.com/office/drawing/2014/main" id="{00000000-0008-0000-1F00-0000B3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8" name="Text Box 8">
          <a:extLst>
            <a:ext uri="{FF2B5EF4-FFF2-40B4-BE49-F238E27FC236}">
              <a16:creationId xmlns:a16="http://schemas.microsoft.com/office/drawing/2014/main" id="{00000000-0008-0000-1F00-0000B4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9" name="Text Box 8">
          <a:extLst>
            <a:ext uri="{FF2B5EF4-FFF2-40B4-BE49-F238E27FC236}">
              <a16:creationId xmlns:a16="http://schemas.microsoft.com/office/drawing/2014/main" id="{00000000-0008-0000-1F00-0000B5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0" name="Text Box 8">
          <a:extLst>
            <a:ext uri="{FF2B5EF4-FFF2-40B4-BE49-F238E27FC236}">
              <a16:creationId xmlns:a16="http://schemas.microsoft.com/office/drawing/2014/main" id="{00000000-0008-0000-1F00-0000B6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51" name="Text Box 8">
          <a:extLst>
            <a:ext uri="{FF2B5EF4-FFF2-40B4-BE49-F238E27FC236}">
              <a16:creationId xmlns:a16="http://schemas.microsoft.com/office/drawing/2014/main" id="{00000000-0008-0000-1F00-0000B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2" name="Text Box 1">
          <a:extLst>
            <a:ext uri="{FF2B5EF4-FFF2-40B4-BE49-F238E27FC236}">
              <a16:creationId xmlns:a16="http://schemas.microsoft.com/office/drawing/2014/main" id="{00000000-0008-0000-1F00-0000B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3" name="Text Box 2">
          <a:extLst>
            <a:ext uri="{FF2B5EF4-FFF2-40B4-BE49-F238E27FC236}">
              <a16:creationId xmlns:a16="http://schemas.microsoft.com/office/drawing/2014/main" id="{00000000-0008-0000-1F00-0000B9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4" name="Text Box 3">
          <a:extLst>
            <a:ext uri="{FF2B5EF4-FFF2-40B4-BE49-F238E27FC236}">
              <a16:creationId xmlns:a16="http://schemas.microsoft.com/office/drawing/2014/main" id="{00000000-0008-0000-1F00-0000BA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5" name="Text Box 4">
          <a:extLst>
            <a:ext uri="{FF2B5EF4-FFF2-40B4-BE49-F238E27FC236}">
              <a16:creationId xmlns:a16="http://schemas.microsoft.com/office/drawing/2014/main" id="{00000000-0008-0000-1F00-0000BB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6" name="Text Box 5">
          <a:extLst>
            <a:ext uri="{FF2B5EF4-FFF2-40B4-BE49-F238E27FC236}">
              <a16:creationId xmlns:a16="http://schemas.microsoft.com/office/drawing/2014/main" id="{00000000-0008-0000-1F00-0000BC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7" name="Text Box 6">
          <a:extLst>
            <a:ext uri="{FF2B5EF4-FFF2-40B4-BE49-F238E27FC236}">
              <a16:creationId xmlns:a16="http://schemas.microsoft.com/office/drawing/2014/main" id="{00000000-0008-0000-1F00-0000BD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8" name="Text Box 8">
          <a:extLst>
            <a:ext uri="{FF2B5EF4-FFF2-40B4-BE49-F238E27FC236}">
              <a16:creationId xmlns:a16="http://schemas.microsoft.com/office/drawing/2014/main" id="{00000000-0008-0000-1F00-0000BE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9" name="Text Box 9">
          <a:extLst>
            <a:ext uri="{FF2B5EF4-FFF2-40B4-BE49-F238E27FC236}">
              <a16:creationId xmlns:a16="http://schemas.microsoft.com/office/drawing/2014/main" id="{00000000-0008-0000-1F00-0000BF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60" name="Text Box 10">
          <a:extLst>
            <a:ext uri="{FF2B5EF4-FFF2-40B4-BE49-F238E27FC236}">
              <a16:creationId xmlns:a16="http://schemas.microsoft.com/office/drawing/2014/main" id="{00000000-0008-0000-1F00-0000C0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22</xdr:row>
      <xdr:rowOff>63500</xdr:rowOff>
    </xdr:from>
    <xdr:ext cx="114300" cy="285750"/>
    <xdr:sp macro="" textlink="">
      <xdr:nvSpPr>
        <xdr:cNvPr id="962" name="Text Box 8">
          <a:extLst>
            <a:ext uri="{FF2B5EF4-FFF2-40B4-BE49-F238E27FC236}">
              <a16:creationId xmlns:a16="http://schemas.microsoft.com/office/drawing/2014/main" id="{00000000-0008-0000-1F00-0000C2030000}"/>
            </a:ext>
          </a:extLst>
        </xdr:cNvPr>
        <xdr:cNvSpPr txBox="1">
          <a:spLocks noChangeArrowheads="1"/>
        </xdr:cNvSpPr>
      </xdr:nvSpPr>
      <xdr:spPr bwMode="auto">
        <a:xfrm>
          <a:off x="628226" y="40868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63" name="Text Box 8">
          <a:extLst>
            <a:ext uri="{FF2B5EF4-FFF2-40B4-BE49-F238E27FC236}">
              <a16:creationId xmlns:a16="http://schemas.microsoft.com/office/drawing/2014/main" id="{00000000-0008-0000-1F00-0000C3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964" name="Text Box 8">
          <a:extLst>
            <a:ext uri="{FF2B5EF4-FFF2-40B4-BE49-F238E27FC236}">
              <a16:creationId xmlns:a16="http://schemas.microsoft.com/office/drawing/2014/main" id="{00000000-0008-0000-1F00-0000C403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65" name="Text Box 8">
          <a:extLst>
            <a:ext uri="{FF2B5EF4-FFF2-40B4-BE49-F238E27FC236}">
              <a16:creationId xmlns:a16="http://schemas.microsoft.com/office/drawing/2014/main" id="{00000000-0008-0000-1F00-0000C503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966" name="Text Box 8">
          <a:extLst>
            <a:ext uri="{FF2B5EF4-FFF2-40B4-BE49-F238E27FC236}">
              <a16:creationId xmlns:a16="http://schemas.microsoft.com/office/drawing/2014/main" id="{00000000-0008-0000-1F00-0000C603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67" name="Text Box 8">
          <a:extLst>
            <a:ext uri="{FF2B5EF4-FFF2-40B4-BE49-F238E27FC236}">
              <a16:creationId xmlns:a16="http://schemas.microsoft.com/office/drawing/2014/main" id="{00000000-0008-0000-1F00-0000C7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968" name="Text Box 8">
          <a:extLst>
            <a:ext uri="{FF2B5EF4-FFF2-40B4-BE49-F238E27FC236}">
              <a16:creationId xmlns:a16="http://schemas.microsoft.com/office/drawing/2014/main" id="{00000000-0008-0000-1F00-0000C803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969" name="Text Box 8">
          <a:extLst>
            <a:ext uri="{FF2B5EF4-FFF2-40B4-BE49-F238E27FC236}">
              <a16:creationId xmlns:a16="http://schemas.microsoft.com/office/drawing/2014/main" id="{00000000-0008-0000-1F00-0000C903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0" name="Text Box 8">
          <a:extLst>
            <a:ext uri="{FF2B5EF4-FFF2-40B4-BE49-F238E27FC236}">
              <a16:creationId xmlns:a16="http://schemas.microsoft.com/office/drawing/2014/main" id="{00000000-0008-0000-1F00-0000CA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47</xdr:row>
      <xdr:rowOff>43392</xdr:rowOff>
    </xdr:from>
    <xdr:ext cx="114300" cy="285750"/>
    <xdr:sp macro="" textlink="">
      <xdr:nvSpPr>
        <xdr:cNvPr id="971" name="Text Box 2">
          <a:extLst>
            <a:ext uri="{FF2B5EF4-FFF2-40B4-BE49-F238E27FC236}">
              <a16:creationId xmlns:a16="http://schemas.microsoft.com/office/drawing/2014/main" id="{00000000-0008-0000-1F00-0000CB030000}"/>
            </a:ext>
          </a:extLst>
        </xdr:cNvPr>
        <xdr:cNvSpPr txBox="1">
          <a:spLocks noChangeArrowheads="1"/>
        </xdr:cNvSpPr>
      </xdr:nvSpPr>
      <xdr:spPr bwMode="auto">
        <a:xfrm>
          <a:off x="1251797" y="863875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104775</xdr:colOff>
      <xdr:row>38</xdr:row>
      <xdr:rowOff>9525</xdr:rowOff>
    </xdr:from>
    <xdr:ext cx="114300" cy="285750"/>
    <xdr:sp macro="" textlink="">
      <xdr:nvSpPr>
        <xdr:cNvPr id="972" name="Text Box 8">
          <a:extLst>
            <a:ext uri="{FF2B5EF4-FFF2-40B4-BE49-F238E27FC236}">
              <a16:creationId xmlns:a16="http://schemas.microsoft.com/office/drawing/2014/main" id="{00000000-0008-0000-1F00-0000CC030000}"/>
            </a:ext>
          </a:extLst>
        </xdr:cNvPr>
        <xdr:cNvSpPr txBox="1">
          <a:spLocks noChangeArrowheads="1"/>
        </xdr:cNvSpPr>
      </xdr:nvSpPr>
      <xdr:spPr bwMode="auto">
        <a:xfrm>
          <a:off x="1979295" y="695896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0</xdr:rowOff>
    </xdr:from>
    <xdr:ext cx="114300" cy="285750"/>
    <xdr:sp macro="" textlink="">
      <xdr:nvSpPr>
        <xdr:cNvPr id="973" name="Text Box 8">
          <a:extLst>
            <a:ext uri="{FF2B5EF4-FFF2-40B4-BE49-F238E27FC236}">
              <a16:creationId xmlns:a16="http://schemas.microsoft.com/office/drawing/2014/main" id="{00000000-0008-0000-1F00-0000CD030000}"/>
            </a:ext>
          </a:extLst>
        </xdr:cNvPr>
        <xdr:cNvSpPr txBox="1">
          <a:spLocks noChangeArrowheads="1"/>
        </xdr:cNvSpPr>
      </xdr:nvSpPr>
      <xdr:spPr bwMode="auto">
        <a:xfrm>
          <a:off x="6248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0</xdr:rowOff>
    </xdr:from>
    <xdr:ext cx="114300" cy="285750"/>
    <xdr:sp macro="" textlink="">
      <xdr:nvSpPr>
        <xdr:cNvPr id="974" name="Text Box 8">
          <a:extLst>
            <a:ext uri="{FF2B5EF4-FFF2-40B4-BE49-F238E27FC236}">
              <a16:creationId xmlns:a16="http://schemas.microsoft.com/office/drawing/2014/main" id="{00000000-0008-0000-1F00-0000CE030000}"/>
            </a:ext>
          </a:extLst>
        </xdr:cNvPr>
        <xdr:cNvSpPr txBox="1">
          <a:spLocks noChangeArrowheads="1"/>
        </xdr:cNvSpPr>
      </xdr:nvSpPr>
      <xdr:spPr bwMode="auto">
        <a:xfrm>
          <a:off x="6248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40</xdr:row>
      <xdr:rowOff>14817</xdr:rowOff>
    </xdr:from>
    <xdr:ext cx="114300" cy="285750"/>
    <xdr:sp macro="" textlink="">
      <xdr:nvSpPr>
        <xdr:cNvPr id="975" name="Text Box 8">
          <a:extLst>
            <a:ext uri="{FF2B5EF4-FFF2-40B4-BE49-F238E27FC236}">
              <a16:creationId xmlns:a16="http://schemas.microsoft.com/office/drawing/2014/main" id="{00000000-0008-0000-1F00-0000CF030000}"/>
            </a:ext>
          </a:extLst>
        </xdr:cNvPr>
        <xdr:cNvSpPr txBox="1">
          <a:spLocks noChangeArrowheads="1"/>
        </xdr:cNvSpPr>
      </xdr:nvSpPr>
      <xdr:spPr bwMode="auto">
        <a:xfrm>
          <a:off x="622935" y="73300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37</xdr:row>
      <xdr:rowOff>152400</xdr:rowOff>
    </xdr:from>
    <xdr:ext cx="114300" cy="285750"/>
    <xdr:sp macro="" textlink="">
      <xdr:nvSpPr>
        <xdr:cNvPr id="976" name="Text Box 8">
          <a:extLst>
            <a:ext uri="{FF2B5EF4-FFF2-40B4-BE49-F238E27FC236}">
              <a16:creationId xmlns:a16="http://schemas.microsoft.com/office/drawing/2014/main" id="{00000000-0008-0000-1F00-0000D0030000}"/>
            </a:ext>
          </a:extLst>
        </xdr:cNvPr>
        <xdr:cNvSpPr txBox="1">
          <a:spLocks noChangeArrowheads="1"/>
        </xdr:cNvSpPr>
      </xdr:nvSpPr>
      <xdr:spPr bwMode="auto">
        <a:xfrm>
          <a:off x="3749040" y="6918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41</xdr:row>
      <xdr:rowOff>0</xdr:rowOff>
    </xdr:from>
    <xdr:ext cx="114300" cy="285750"/>
    <xdr:sp macro="" textlink="">
      <xdr:nvSpPr>
        <xdr:cNvPr id="977" name="Text Box 8">
          <a:extLst>
            <a:ext uri="{FF2B5EF4-FFF2-40B4-BE49-F238E27FC236}">
              <a16:creationId xmlns:a16="http://schemas.microsoft.com/office/drawing/2014/main" id="{00000000-0008-0000-1F00-0000D1030000}"/>
            </a:ext>
          </a:extLst>
        </xdr:cNvPr>
        <xdr:cNvSpPr txBox="1">
          <a:spLocks noChangeArrowheads="1"/>
        </xdr:cNvSpPr>
      </xdr:nvSpPr>
      <xdr:spPr bwMode="auto">
        <a:xfrm>
          <a:off x="628226"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53</xdr:row>
      <xdr:rowOff>42333</xdr:rowOff>
    </xdr:from>
    <xdr:ext cx="114300" cy="285750"/>
    <xdr:sp macro="" textlink="">
      <xdr:nvSpPr>
        <xdr:cNvPr id="978" name="Text Box 1">
          <a:extLst>
            <a:ext uri="{FF2B5EF4-FFF2-40B4-BE49-F238E27FC236}">
              <a16:creationId xmlns:a16="http://schemas.microsoft.com/office/drawing/2014/main" id="{00000000-0008-0000-1F00-0000D2030000}"/>
            </a:ext>
          </a:extLst>
        </xdr:cNvPr>
        <xdr:cNvSpPr txBox="1">
          <a:spLocks noChangeArrowheads="1"/>
        </xdr:cNvSpPr>
      </xdr:nvSpPr>
      <xdr:spPr bwMode="auto">
        <a:xfrm>
          <a:off x="622511" y="973497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79" name="Text Box 8">
          <a:extLst>
            <a:ext uri="{FF2B5EF4-FFF2-40B4-BE49-F238E27FC236}">
              <a16:creationId xmlns:a16="http://schemas.microsoft.com/office/drawing/2014/main" id="{00000000-0008-0000-1F00-0000D3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80" name="Text Box 8">
          <a:extLst>
            <a:ext uri="{FF2B5EF4-FFF2-40B4-BE49-F238E27FC236}">
              <a16:creationId xmlns:a16="http://schemas.microsoft.com/office/drawing/2014/main" id="{00000000-0008-0000-1F00-0000D4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81" name="Text Box 8">
          <a:extLst>
            <a:ext uri="{FF2B5EF4-FFF2-40B4-BE49-F238E27FC236}">
              <a16:creationId xmlns:a16="http://schemas.microsoft.com/office/drawing/2014/main" id="{00000000-0008-0000-1F00-0000D5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22</xdr:row>
      <xdr:rowOff>63500</xdr:rowOff>
    </xdr:from>
    <xdr:ext cx="114300" cy="285750"/>
    <xdr:sp macro="" textlink="">
      <xdr:nvSpPr>
        <xdr:cNvPr id="982" name="Text Box 8">
          <a:extLst>
            <a:ext uri="{FF2B5EF4-FFF2-40B4-BE49-F238E27FC236}">
              <a16:creationId xmlns:a16="http://schemas.microsoft.com/office/drawing/2014/main" id="{00000000-0008-0000-1F00-0000D6030000}"/>
            </a:ext>
          </a:extLst>
        </xdr:cNvPr>
        <xdr:cNvSpPr txBox="1">
          <a:spLocks noChangeArrowheads="1"/>
        </xdr:cNvSpPr>
      </xdr:nvSpPr>
      <xdr:spPr bwMode="auto">
        <a:xfrm>
          <a:off x="628226" y="40868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83" name="Text Box 11">
          <a:extLst>
            <a:ext uri="{FF2B5EF4-FFF2-40B4-BE49-F238E27FC236}">
              <a16:creationId xmlns:a16="http://schemas.microsoft.com/office/drawing/2014/main" id="{00000000-0008-0000-1F00-0000D7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84" name="Text Box 12">
          <a:extLst>
            <a:ext uri="{FF2B5EF4-FFF2-40B4-BE49-F238E27FC236}">
              <a16:creationId xmlns:a16="http://schemas.microsoft.com/office/drawing/2014/main" id="{00000000-0008-0000-1F00-0000D8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5" name="Text Box 11">
          <a:extLst>
            <a:ext uri="{FF2B5EF4-FFF2-40B4-BE49-F238E27FC236}">
              <a16:creationId xmlns:a16="http://schemas.microsoft.com/office/drawing/2014/main" id="{00000000-0008-0000-1F00-0000D9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6" name="Text Box 12">
          <a:extLst>
            <a:ext uri="{FF2B5EF4-FFF2-40B4-BE49-F238E27FC236}">
              <a16:creationId xmlns:a16="http://schemas.microsoft.com/office/drawing/2014/main" id="{00000000-0008-0000-1F00-0000DA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7" name="Text Box 11">
          <a:extLst>
            <a:ext uri="{FF2B5EF4-FFF2-40B4-BE49-F238E27FC236}">
              <a16:creationId xmlns:a16="http://schemas.microsoft.com/office/drawing/2014/main" id="{00000000-0008-0000-1F00-0000DB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8" name="Text Box 12">
          <a:extLst>
            <a:ext uri="{FF2B5EF4-FFF2-40B4-BE49-F238E27FC236}">
              <a16:creationId xmlns:a16="http://schemas.microsoft.com/office/drawing/2014/main" id="{00000000-0008-0000-1F00-0000DC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89" name="Text Box 13">
          <a:extLst>
            <a:ext uri="{FF2B5EF4-FFF2-40B4-BE49-F238E27FC236}">
              <a16:creationId xmlns:a16="http://schemas.microsoft.com/office/drawing/2014/main" id="{00000000-0008-0000-1F00-0000DD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0" name="Text Box 14">
          <a:extLst>
            <a:ext uri="{FF2B5EF4-FFF2-40B4-BE49-F238E27FC236}">
              <a16:creationId xmlns:a16="http://schemas.microsoft.com/office/drawing/2014/main" id="{00000000-0008-0000-1F00-0000DE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1" name="Text Box 11">
          <a:extLst>
            <a:ext uri="{FF2B5EF4-FFF2-40B4-BE49-F238E27FC236}">
              <a16:creationId xmlns:a16="http://schemas.microsoft.com/office/drawing/2014/main" id="{00000000-0008-0000-1F00-0000DF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2" name="Text Box 12">
          <a:extLst>
            <a:ext uri="{FF2B5EF4-FFF2-40B4-BE49-F238E27FC236}">
              <a16:creationId xmlns:a16="http://schemas.microsoft.com/office/drawing/2014/main" id="{00000000-0008-0000-1F00-0000E0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3" name="Text Box 11">
          <a:extLst>
            <a:ext uri="{FF2B5EF4-FFF2-40B4-BE49-F238E27FC236}">
              <a16:creationId xmlns:a16="http://schemas.microsoft.com/office/drawing/2014/main" id="{00000000-0008-0000-1F00-0000E1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4" name="Text Box 12">
          <a:extLst>
            <a:ext uri="{FF2B5EF4-FFF2-40B4-BE49-F238E27FC236}">
              <a16:creationId xmlns:a16="http://schemas.microsoft.com/office/drawing/2014/main" id="{00000000-0008-0000-1F00-0000E2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5" name="Text Box 11">
          <a:extLst>
            <a:ext uri="{FF2B5EF4-FFF2-40B4-BE49-F238E27FC236}">
              <a16:creationId xmlns:a16="http://schemas.microsoft.com/office/drawing/2014/main" id="{00000000-0008-0000-1F00-0000E3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6" name="Text Box 12">
          <a:extLst>
            <a:ext uri="{FF2B5EF4-FFF2-40B4-BE49-F238E27FC236}">
              <a16:creationId xmlns:a16="http://schemas.microsoft.com/office/drawing/2014/main" id="{00000000-0008-0000-1F00-0000E4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997" name="Text Box 13">
          <a:extLst>
            <a:ext uri="{FF2B5EF4-FFF2-40B4-BE49-F238E27FC236}">
              <a16:creationId xmlns:a16="http://schemas.microsoft.com/office/drawing/2014/main" id="{00000000-0008-0000-1F00-0000E5030000}"/>
            </a:ext>
          </a:extLst>
        </xdr:cNvPr>
        <xdr:cNvSpPr txBox="1">
          <a:spLocks noChangeArrowheads="1"/>
        </xdr:cNvSpPr>
      </xdr:nvSpPr>
      <xdr:spPr bwMode="auto">
        <a:xfrm>
          <a:off x="187536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998" name="Text Box 11">
          <a:extLst>
            <a:ext uri="{FF2B5EF4-FFF2-40B4-BE49-F238E27FC236}">
              <a16:creationId xmlns:a16="http://schemas.microsoft.com/office/drawing/2014/main" id="{00000000-0008-0000-1F00-0000E6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999" name="Text Box 12">
          <a:extLst>
            <a:ext uri="{FF2B5EF4-FFF2-40B4-BE49-F238E27FC236}">
              <a16:creationId xmlns:a16="http://schemas.microsoft.com/office/drawing/2014/main" id="{00000000-0008-0000-1F00-0000E7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0" name="Text Box 11">
          <a:extLst>
            <a:ext uri="{FF2B5EF4-FFF2-40B4-BE49-F238E27FC236}">
              <a16:creationId xmlns:a16="http://schemas.microsoft.com/office/drawing/2014/main" id="{00000000-0008-0000-1F00-0000E8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1" name="Text Box 12">
          <a:extLst>
            <a:ext uri="{FF2B5EF4-FFF2-40B4-BE49-F238E27FC236}">
              <a16:creationId xmlns:a16="http://schemas.microsoft.com/office/drawing/2014/main" id="{00000000-0008-0000-1F00-0000E9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2" name="Text Box 11">
          <a:extLst>
            <a:ext uri="{FF2B5EF4-FFF2-40B4-BE49-F238E27FC236}">
              <a16:creationId xmlns:a16="http://schemas.microsoft.com/office/drawing/2014/main" id="{00000000-0008-0000-1F00-0000EA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3" name="Text Box 12">
          <a:extLst>
            <a:ext uri="{FF2B5EF4-FFF2-40B4-BE49-F238E27FC236}">
              <a16:creationId xmlns:a16="http://schemas.microsoft.com/office/drawing/2014/main" id="{00000000-0008-0000-1F00-0000EB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4" name="Text Box 13">
          <a:extLst>
            <a:ext uri="{FF2B5EF4-FFF2-40B4-BE49-F238E27FC236}">
              <a16:creationId xmlns:a16="http://schemas.microsoft.com/office/drawing/2014/main" id="{00000000-0008-0000-1F00-0000EC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5" name="Text Box 14">
          <a:extLst>
            <a:ext uri="{FF2B5EF4-FFF2-40B4-BE49-F238E27FC236}">
              <a16:creationId xmlns:a16="http://schemas.microsoft.com/office/drawing/2014/main" id="{00000000-0008-0000-1F00-0000ED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6" name="Text Box 11">
          <a:extLst>
            <a:ext uri="{FF2B5EF4-FFF2-40B4-BE49-F238E27FC236}">
              <a16:creationId xmlns:a16="http://schemas.microsoft.com/office/drawing/2014/main" id="{00000000-0008-0000-1F00-0000EE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7" name="Text Box 12">
          <a:extLst>
            <a:ext uri="{FF2B5EF4-FFF2-40B4-BE49-F238E27FC236}">
              <a16:creationId xmlns:a16="http://schemas.microsoft.com/office/drawing/2014/main" id="{00000000-0008-0000-1F00-0000EF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8" name="Text Box 11">
          <a:extLst>
            <a:ext uri="{FF2B5EF4-FFF2-40B4-BE49-F238E27FC236}">
              <a16:creationId xmlns:a16="http://schemas.microsoft.com/office/drawing/2014/main" id="{00000000-0008-0000-1F00-0000F0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9" name="Text Box 12">
          <a:extLst>
            <a:ext uri="{FF2B5EF4-FFF2-40B4-BE49-F238E27FC236}">
              <a16:creationId xmlns:a16="http://schemas.microsoft.com/office/drawing/2014/main" id="{00000000-0008-0000-1F00-0000F1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0" name="Text Box 11">
          <a:extLst>
            <a:ext uri="{FF2B5EF4-FFF2-40B4-BE49-F238E27FC236}">
              <a16:creationId xmlns:a16="http://schemas.microsoft.com/office/drawing/2014/main" id="{00000000-0008-0000-1F00-0000F2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1" name="Text Box 12">
          <a:extLst>
            <a:ext uri="{FF2B5EF4-FFF2-40B4-BE49-F238E27FC236}">
              <a16:creationId xmlns:a16="http://schemas.microsoft.com/office/drawing/2014/main" id="{00000000-0008-0000-1F00-0000F3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12" name="Text Box 13">
          <a:extLst>
            <a:ext uri="{FF2B5EF4-FFF2-40B4-BE49-F238E27FC236}">
              <a16:creationId xmlns:a16="http://schemas.microsoft.com/office/drawing/2014/main" id="{00000000-0008-0000-1F00-0000F4030000}"/>
            </a:ext>
          </a:extLst>
        </xdr:cNvPr>
        <xdr:cNvSpPr txBox="1">
          <a:spLocks noChangeArrowheads="1"/>
        </xdr:cNvSpPr>
      </xdr:nvSpPr>
      <xdr:spPr bwMode="auto">
        <a:xfrm>
          <a:off x="312504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3" name="Text Box 13">
          <a:extLst>
            <a:ext uri="{FF2B5EF4-FFF2-40B4-BE49-F238E27FC236}">
              <a16:creationId xmlns:a16="http://schemas.microsoft.com/office/drawing/2014/main" id="{00000000-0008-0000-1F00-0000F5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4" name="Text Box 14">
          <a:extLst>
            <a:ext uri="{FF2B5EF4-FFF2-40B4-BE49-F238E27FC236}">
              <a16:creationId xmlns:a16="http://schemas.microsoft.com/office/drawing/2014/main" id="{00000000-0008-0000-1F00-0000F6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5" name="Text Box 13">
          <a:extLst>
            <a:ext uri="{FF2B5EF4-FFF2-40B4-BE49-F238E27FC236}">
              <a16:creationId xmlns:a16="http://schemas.microsoft.com/office/drawing/2014/main" id="{00000000-0008-0000-1F00-0000F7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6" name="Text Box 14">
          <a:extLst>
            <a:ext uri="{FF2B5EF4-FFF2-40B4-BE49-F238E27FC236}">
              <a16:creationId xmlns:a16="http://schemas.microsoft.com/office/drawing/2014/main" id="{00000000-0008-0000-1F00-0000F8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7" name="Text Box 13">
          <a:extLst>
            <a:ext uri="{FF2B5EF4-FFF2-40B4-BE49-F238E27FC236}">
              <a16:creationId xmlns:a16="http://schemas.microsoft.com/office/drawing/2014/main" id="{00000000-0008-0000-1F00-0000F9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8" name="Text Box 14">
          <a:extLst>
            <a:ext uri="{FF2B5EF4-FFF2-40B4-BE49-F238E27FC236}">
              <a16:creationId xmlns:a16="http://schemas.microsoft.com/office/drawing/2014/main" id="{00000000-0008-0000-1F00-0000FA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19" name="Text Box 13">
          <a:extLst>
            <a:ext uri="{FF2B5EF4-FFF2-40B4-BE49-F238E27FC236}">
              <a16:creationId xmlns:a16="http://schemas.microsoft.com/office/drawing/2014/main" id="{00000000-0008-0000-1F00-0000FB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0" name="Text Box 14">
          <a:extLst>
            <a:ext uri="{FF2B5EF4-FFF2-40B4-BE49-F238E27FC236}">
              <a16:creationId xmlns:a16="http://schemas.microsoft.com/office/drawing/2014/main" id="{00000000-0008-0000-1F00-0000FC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1" name="Text Box 13">
          <a:extLst>
            <a:ext uri="{FF2B5EF4-FFF2-40B4-BE49-F238E27FC236}">
              <a16:creationId xmlns:a16="http://schemas.microsoft.com/office/drawing/2014/main" id="{00000000-0008-0000-1F00-0000FD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2" name="Text Box 14">
          <a:extLst>
            <a:ext uri="{FF2B5EF4-FFF2-40B4-BE49-F238E27FC236}">
              <a16:creationId xmlns:a16="http://schemas.microsoft.com/office/drawing/2014/main" id="{00000000-0008-0000-1F00-0000FE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3" name="Text Box 13">
          <a:extLst>
            <a:ext uri="{FF2B5EF4-FFF2-40B4-BE49-F238E27FC236}">
              <a16:creationId xmlns:a16="http://schemas.microsoft.com/office/drawing/2014/main" id="{00000000-0008-0000-1F00-0000FF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4" name="Text Box 14">
          <a:extLst>
            <a:ext uri="{FF2B5EF4-FFF2-40B4-BE49-F238E27FC236}">
              <a16:creationId xmlns:a16="http://schemas.microsoft.com/office/drawing/2014/main" id="{00000000-0008-0000-1F00-000000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5" name="Text Box 13">
          <a:extLst>
            <a:ext uri="{FF2B5EF4-FFF2-40B4-BE49-F238E27FC236}">
              <a16:creationId xmlns:a16="http://schemas.microsoft.com/office/drawing/2014/main" id="{00000000-0008-0000-1F00-000001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6" name="Text Box 14">
          <a:extLst>
            <a:ext uri="{FF2B5EF4-FFF2-40B4-BE49-F238E27FC236}">
              <a16:creationId xmlns:a16="http://schemas.microsoft.com/office/drawing/2014/main" id="{00000000-0008-0000-1F00-000002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1027" name="Text Box 13">
          <a:extLst>
            <a:ext uri="{FF2B5EF4-FFF2-40B4-BE49-F238E27FC236}">
              <a16:creationId xmlns:a16="http://schemas.microsoft.com/office/drawing/2014/main" id="{00000000-0008-0000-1F00-000003040000}"/>
            </a:ext>
          </a:extLst>
        </xdr:cNvPr>
        <xdr:cNvSpPr txBox="1">
          <a:spLocks noChangeArrowheads="1"/>
        </xdr:cNvSpPr>
      </xdr:nvSpPr>
      <xdr:spPr bwMode="auto">
        <a:xfrm>
          <a:off x="187536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8" name="Text Box 13">
          <a:extLst>
            <a:ext uri="{FF2B5EF4-FFF2-40B4-BE49-F238E27FC236}">
              <a16:creationId xmlns:a16="http://schemas.microsoft.com/office/drawing/2014/main" id="{00000000-0008-0000-1F00-000004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9" name="Text Box 14">
          <a:extLst>
            <a:ext uri="{FF2B5EF4-FFF2-40B4-BE49-F238E27FC236}">
              <a16:creationId xmlns:a16="http://schemas.microsoft.com/office/drawing/2014/main" id="{00000000-0008-0000-1F00-000005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0" name="Text Box 13">
          <a:extLst>
            <a:ext uri="{FF2B5EF4-FFF2-40B4-BE49-F238E27FC236}">
              <a16:creationId xmlns:a16="http://schemas.microsoft.com/office/drawing/2014/main" id="{00000000-0008-0000-1F00-000006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1" name="Text Box 14">
          <a:extLst>
            <a:ext uri="{FF2B5EF4-FFF2-40B4-BE49-F238E27FC236}">
              <a16:creationId xmlns:a16="http://schemas.microsoft.com/office/drawing/2014/main" id="{00000000-0008-0000-1F00-000007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2" name="Text Box 13">
          <a:extLst>
            <a:ext uri="{FF2B5EF4-FFF2-40B4-BE49-F238E27FC236}">
              <a16:creationId xmlns:a16="http://schemas.microsoft.com/office/drawing/2014/main" id="{00000000-0008-0000-1F00-000008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3" name="Text Box 14">
          <a:extLst>
            <a:ext uri="{FF2B5EF4-FFF2-40B4-BE49-F238E27FC236}">
              <a16:creationId xmlns:a16="http://schemas.microsoft.com/office/drawing/2014/main" id="{00000000-0008-0000-1F00-000009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4" name="Text Box 13">
          <a:extLst>
            <a:ext uri="{FF2B5EF4-FFF2-40B4-BE49-F238E27FC236}">
              <a16:creationId xmlns:a16="http://schemas.microsoft.com/office/drawing/2014/main" id="{00000000-0008-0000-1F00-00000A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5" name="Text Box 14">
          <a:extLst>
            <a:ext uri="{FF2B5EF4-FFF2-40B4-BE49-F238E27FC236}">
              <a16:creationId xmlns:a16="http://schemas.microsoft.com/office/drawing/2014/main" id="{00000000-0008-0000-1F00-00000B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36" name="Text Box 13">
          <a:extLst>
            <a:ext uri="{FF2B5EF4-FFF2-40B4-BE49-F238E27FC236}">
              <a16:creationId xmlns:a16="http://schemas.microsoft.com/office/drawing/2014/main" id="{00000000-0008-0000-1F00-00000C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37" name="Text Box 14">
          <a:extLst>
            <a:ext uri="{FF2B5EF4-FFF2-40B4-BE49-F238E27FC236}">
              <a16:creationId xmlns:a16="http://schemas.microsoft.com/office/drawing/2014/main" id="{00000000-0008-0000-1F00-00000D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38" name="Text Box 13">
          <a:extLst>
            <a:ext uri="{FF2B5EF4-FFF2-40B4-BE49-F238E27FC236}">
              <a16:creationId xmlns:a16="http://schemas.microsoft.com/office/drawing/2014/main" id="{00000000-0008-0000-1F00-00000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39" name="Text Box 14">
          <a:extLst>
            <a:ext uri="{FF2B5EF4-FFF2-40B4-BE49-F238E27FC236}">
              <a16:creationId xmlns:a16="http://schemas.microsoft.com/office/drawing/2014/main" id="{00000000-0008-0000-1F00-00000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0" name="Text Box 13">
          <a:extLst>
            <a:ext uri="{FF2B5EF4-FFF2-40B4-BE49-F238E27FC236}">
              <a16:creationId xmlns:a16="http://schemas.microsoft.com/office/drawing/2014/main" id="{00000000-0008-0000-1F00-00001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1" name="Text Box 14">
          <a:extLst>
            <a:ext uri="{FF2B5EF4-FFF2-40B4-BE49-F238E27FC236}">
              <a16:creationId xmlns:a16="http://schemas.microsoft.com/office/drawing/2014/main" id="{00000000-0008-0000-1F00-00001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2" name="Text Box 13">
          <a:extLst>
            <a:ext uri="{FF2B5EF4-FFF2-40B4-BE49-F238E27FC236}">
              <a16:creationId xmlns:a16="http://schemas.microsoft.com/office/drawing/2014/main" id="{00000000-0008-0000-1F00-000012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3" name="Text Box 14">
          <a:extLst>
            <a:ext uri="{FF2B5EF4-FFF2-40B4-BE49-F238E27FC236}">
              <a16:creationId xmlns:a16="http://schemas.microsoft.com/office/drawing/2014/main" id="{00000000-0008-0000-1F00-000013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4" name="Text Box 13">
          <a:extLst>
            <a:ext uri="{FF2B5EF4-FFF2-40B4-BE49-F238E27FC236}">
              <a16:creationId xmlns:a16="http://schemas.microsoft.com/office/drawing/2014/main" id="{00000000-0008-0000-1F00-000014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5" name="Text Box 14">
          <a:extLst>
            <a:ext uri="{FF2B5EF4-FFF2-40B4-BE49-F238E27FC236}">
              <a16:creationId xmlns:a16="http://schemas.microsoft.com/office/drawing/2014/main" id="{00000000-0008-0000-1F00-000015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6" name="Text Box 13">
          <a:extLst>
            <a:ext uri="{FF2B5EF4-FFF2-40B4-BE49-F238E27FC236}">
              <a16:creationId xmlns:a16="http://schemas.microsoft.com/office/drawing/2014/main" id="{00000000-0008-0000-1F00-000016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7" name="Text Box 14">
          <a:extLst>
            <a:ext uri="{FF2B5EF4-FFF2-40B4-BE49-F238E27FC236}">
              <a16:creationId xmlns:a16="http://schemas.microsoft.com/office/drawing/2014/main" id="{00000000-0008-0000-1F00-000017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8" name="Text Box 13">
          <a:extLst>
            <a:ext uri="{FF2B5EF4-FFF2-40B4-BE49-F238E27FC236}">
              <a16:creationId xmlns:a16="http://schemas.microsoft.com/office/drawing/2014/main" id="{00000000-0008-0000-1F00-000018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9" name="Text Box 14">
          <a:extLst>
            <a:ext uri="{FF2B5EF4-FFF2-40B4-BE49-F238E27FC236}">
              <a16:creationId xmlns:a16="http://schemas.microsoft.com/office/drawing/2014/main" id="{00000000-0008-0000-1F00-000019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50" name="Text Box 13">
          <a:extLst>
            <a:ext uri="{FF2B5EF4-FFF2-40B4-BE49-F238E27FC236}">
              <a16:creationId xmlns:a16="http://schemas.microsoft.com/office/drawing/2014/main" id="{00000000-0008-0000-1F00-00001A040000}"/>
            </a:ext>
          </a:extLst>
        </xdr:cNvPr>
        <xdr:cNvSpPr txBox="1">
          <a:spLocks noChangeArrowheads="1"/>
        </xdr:cNvSpPr>
      </xdr:nvSpPr>
      <xdr:spPr bwMode="auto">
        <a:xfrm>
          <a:off x="312504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1" name="Text Box 13">
          <a:extLst>
            <a:ext uri="{FF2B5EF4-FFF2-40B4-BE49-F238E27FC236}">
              <a16:creationId xmlns:a16="http://schemas.microsoft.com/office/drawing/2014/main" id="{00000000-0008-0000-1F00-00001B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2" name="Text Box 14">
          <a:extLst>
            <a:ext uri="{FF2B5EF4-FFF2-40B4-BE49-F238E27FC236}">
              <a16:creationId xmlns:a16="http://schemas.microsoft.com/office/drawing/2014/main" id="{00000000-0008-0000-1F00-00001C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3" name="Text Box 13">
          <a:extLst>
            <a:ext uri="{FF2B5EF4-FFF2-40B4-BE49-F238E27FC236}">
              <a16:creationId xmlns:a16="http://schemas.microsoft.com/office/drawing/2014/main" id="{00000000-0008-0000-1F00-00001D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4" name="Text Box 14">
          <a:extLst>
            <a:ext uri="{FF2B5EF4-FFF2-40B4-BE49-F238E27FC236}">
              <a16:creationId xmlns:a16="http://schemas.microsoft.com/office/drawing/2014/main" id="{00000000-0008-0000-1F00-00001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5" name="Text Box 13">
          <a:extLst>
            <a:ext uri="{FF2B5EF4-FFF2-40B4-BE49-F238E27FC236}">
              <a16:creationId xmlns:a16="http://schemas.microsoft.com/office/drawing/2014/main" id="{00000000-0008-0000-1F00-00001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6" name="Text Box 14">
          <a:extLst>
            <a:ext uri="{FF2B5EF4-FFF2-40B4-BE49-F238E27FC236}">
              <a16:creationId xmlns:a16="http://schemas.microsoft.com/office/drawing/2014/main" id="{00000000-0008-0000-1F00-00002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7" name="Text Box 13">
          <a:extLst>
            <a:ext uri="{FF2B5EF4-FFF2-40B4-BE49-F238E27FC236}">
              <a16:creationId xmlns:a16="http://schemas.microsoft.com/office/drawing/2014/main" id="{00000000-0008-0000-1F00-00002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8" name="Text Box 14">
          <a:extLst>
            <a:ext uri="{FF2B5EF4-FFF2-40B4-BE49-F238E27FC236}">
              <a16:creationId xmlns:a16="http://schemas.microsoft.com/office/drawing/2014/main" id="{00000000-0008-0000-1F00-000022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59" name="Text Box 13">
          <a:extLst>
            <a:ext uri="{FF2B5EF4-FFF2-40B4-BE49-F238E27FC236}">
              <a16:creationId xmlns:a16="http://schemas.microsoft.com/office/drawing/2014/main" id="{00000000-0008-0000-1F00-000023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0" name="Text Box 14">
          <a:extLst>
            <a:ext uri="{FF2B5EF4-FFF2-40B4-BE49-F238E27FC236}">
              <a16:creationId xmlns:a16="http://schemas.microsoft.com/office/drawing/2014/main" id="{00000000-0008-0000-1F00-000024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1" name="Text Box 13">
          <a:extLst>
            <a:ext uri="{FF2B5EF4-FFF2-40B4-BE49-F238E27FC236}">
              <a16:creationId xmlns:a16="http://schemas.microsoft.com/office/drawing/2014/main" id="{00000000-0008-0000-1F00-000025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2" name="Text Box 14">
          <a:extLst>
            <a:ext uri="{FF2B5EF4-FFF2-40B4-BE49-F238E27FC236}">
              <a16:creationId xmlns:a16="http://schemas.microsoft.com/office/drawing/2014/main" id="{00000000-0008-0000-1F00-000026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3" name="Text Box 13">
          <a:extLst>
            <a:ext uri="{FF2B5EF4-FFF2-40B4-BE49-F238E27FC236}">
              <a16:creationId xmlns:a16="http://schemas.microsoft.com/office/drawing/2014/main" id="{00000000-0008-0000-1F00-000027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4" name="Text Box 14">
          <a:extLst>
            <a:ext uri="{FF2B5EF4-FFF2-40B4-BE49-F238E27FC236}">
              <a16:creationId xmlns:a16="http://schemas.microsoft.com/office/drawing/2014/main" id="{00000000-0008-0000-1F00-000028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5" name="Text Box 13">
          <a:extLst>
            <a:ext uri="{FF2B5EF4-FFF2-40B4-BE49-F238E27FC236}">
              <a16:creationId xmlns:a16="http://schemas.microsoft.com/office/drawing/2014/main" id="{00000000-0008-0000-1F00-000029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6" name="Text Box 14">
          <a:extLst>
            <a:ext uri="{FF2B5EF4-FFF2-40B4-BE49-F238E27FC236}">
              <a16:creationId xmlns:a16="http://schemas.microsoft.com/office/drawing/2014/main" id="{00000000-0008-0000-1F00-00002A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7" name="Text Box 13">
          <a:extLst>
            <a:ext uri="{FF2B5EF4-FFF2-40B4-BE49-F238E27FC236}">
              <a16:creationId xmlns:a16="http://schemas.microsoft.com/office/drawing/2014/main" id="{00000000-0008-0000-1F00-00002B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8" name="Text Box 14">
          <a:extLst>
            <a:ext uri="{FF2B5EF4-FFF2-40B4-BE49-F238E27FC236}">
              <a16:creationId xmlns:a16="http://schemas.microsoft.com/office/drawing/2014/main" id="{00000000-0008-0000-1F00-00002C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9" name="Text Box 13">
          <a:extLst>
            <a:ext uri="{FF2B5EF4-FFF2-40B4-BE49-F238E27FC236}">
              <a16:creationId xmlns:a16="http://schemas.microsoft.com/office/drawing/2014/main" id="{00000000-0008-0000-1F00-00002D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0" name="Text Box 14">
          <a:extLst>
            <a:ext uri="{FF2B5EF4-FFF2-40B4-BE49-F238E27FC236}">
              <a16:creationId xmlns:a16="http://schemas.microsoft.com/office/drawing/2014/main" id="{00000000-0008-0000-1F00-00002E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1" name="Text Box 13">
          <a:extLst>
            <a:ext uri="{FF2B5EF4-FFF2-40B4-BE49-F238E27FC236}">
              <a16:creationId xmlns:a16="http://schemas.microsoft.com/office/drawing/2014/main" id="{00000000-0008-0000-1F00-00002F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2" name="Text Box 14">
          <a:extLst>
            <a:ext uri="{FF2B5EF4-FFF2-40B4-BE49-F238E27FC236}">
              <a16:creationId xmlns:a16="http://schemas.microsoft.com/office/drawing/2014/main" id="{00000000-0008-0000-1F00-000030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3" name="Text Box 13">
          <a:extLst>
            <a:ext uri="{FF2B5EF4-FFF2-40B4-BE49-F238E27FC236}">
              <a16:creationId xmlns:a16="http://schemas.microsoft.com/office/drawing/2014/main" id="{00000000-0008-0000-1F00-000031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4" name="Text Box 14">
          <a:extLst>
            <a:ext uri="{FF2B5EF4-FFF2-40B4-BE49-F238E27FC236}">
              <a16:creationId xmlns:a16="http://schemas.microsoft.com/office/drawing/2014/main" id="{00000000-0008-0000-1F00-000032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5" name="Text Box 13">
          <a:extLst>
            <a:ext uri="{FF2B5EF4-FFF2-40B4-BE49-F238E27FC236}">
              <a16:creationId xmlns:a16="http://schemas.microsoft.com/office/drawing/2014/main" id="{00000000-0008-0000-1F00-000033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6" name="Text Box 14">
          <a:extLst>
            <a:ext uri="{FF2B5EF4-FFF2-40B4-BE49-F238E27FC236}">
              <a16:creationId xmlns:a16="http://schemas.microsoft.com/office/drawing/2014/main" id="{00000000-0008-0000-1F00-000034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7" name="Text Box 13">
          <a:extLst>
            <a:ext uri="{FF2B5EF4-FFF2-40B4-BE49-F238E27FC236}">
              <a16:creationId xmlns:a16="http://schemas.microsoft.com/office/drawing/2014/main" id="{00000000-0008-0000-1F00-000035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8" name="Text Box 14">
          <a:extLst>
            <a:ext uri="{FF2B5EF4-FFF2-40B4-BE49-F238E27FC236}">
              <a16:creationId xmlns:a16="http://schemas.microsoft.com/office/drawing/2014/main" id="{00000000-0008-0000-1F00-000036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9" name="Text Box 13">
          <a:extLst>
            <a:ext uri="{FF2B5EF4-FFF2-40B4-BE49-F238E27FC236}">
              <a16:creationId xmlns:a16="http://schemas.microsoft.com/office/drawing/2014/main" id="{00000000-0008-0000-1F00-000037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0" name="Text Box 14">
          <a:extLst>
            <a:ext uri="{FF2B5EF4-FFF2-40B4-BE49-F238E27FC236}">
              <a16:creationId xmlns:a16="http://schemas.microsoft.com/office/drawing/2014/main" id="{00000000-0008-0000-1F00-000038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1" name="Text Box 13">
          <a:extLst>
            <a:ext uri="{FF2B5EF4-FFF2-40B4-BE49-F238E27FC236}">
              <a16:creationId xmlns:a16="http://schemas.microsoft.com/office/drawing/2014/main" id="{00000000-0008-0000-1F00-000039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2" name="Text Box 14">
          <a:extLst>
            <a:ext uri="{FF2B5EF4-FFF2-40B4-BE49-F238E27FC236}">
              <a16:creationId xmlns:a16="http://schemas.microsoft.com/office/drawing/2014/main" id="{00000000-0008-0000-1F00-00003A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3" name="Text Box 13">
          <a:extLst>
            <a:ext uri="{FF2B5EF4-FFF2-40B4-BE49-F238E27FC236}">
              <a16:creationId xmlns:a16="http://schemas.microsoft.com/office/drawing/2014/main" id="{00000000-0008-0000-1F00-00003B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4" name="Text Box 14">
          <a:extLst>
            <a:ext uri="{FF2B5EF4-FFF2-40B4-BE49-F238E27FC236}">
              <a16:creationId xmlns:a16="http://schemas.microsoft.com/office/drawing/2014/main" id="{00000000-0008-0000-1F00-00003C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5" name="Text Box 13">
          <a:extLst>
            <a:ext uri="{FF2B5EF4-FFF2-40B4-BE49-F238E27FC236}">
              <a16:creationId xmlns:a16="http://schemas.microsoft.com/office/drawing/2014/main" id="{00000000-0008-0000-1F00-00003D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6" name="Text Box 14">
          <a:extLst>
            <a:ext uri="{FF2B5EF4-FFF2-40B4-BE49-F238E27FC236}">
              <a16:creationId xmlns:a16="http://schemas.microsoft.com/office/drawing/2014/main" id="{00000000-0008-0000-1F00-00003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7" name="Text Box 13">
          <a:extLst>
            <a:ext uri="{FF2B5EF4-FFF2-40B4-BE49-F238E27FC236}">
              <a16:creationId xmlns:a16="http://schemas.microsoft.com/office/drawing/2014/main" id="{00000000-0008-0000-1F00-00003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8" name="Text Box 14">
          <a:extLst>
            <a:ext uri="{FF2B5EF4-FFF2-40B4-BE49-F238E27FC236}">
              <a16:creationId xmlns:a16="http://schemas.microsoft.com/office/drawing/2014/main" id="{00000000-0008-0000-1F00-00004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9" name="Text Box 13">
          <a:extLst>
            <a:ext uri="{FF2B5EF4-FFF2-40B4-BE49-F238E27FC236}">
              <a16:creationId xmlns:a16="http://schemas.microsoft.com/office/drawing/2014/main" id="{00000000-0008-0000-1F00-00004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0" name="Text Box 14">
          <a:extLst>
            <a:ext uri="{FF2B5EF4-FFF2-40B4-BE49-F238E27FC236}">
              <a16:creationId xmlns:a16="http://schemas.microsoft.com/office/drawing/2014/main" id="{00000000-0008-0000-1F00-000042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53</xdr:row>
      <xdr:rowOff>0</xdr:rowOff>
    </xdr:from>
    <xdr:ext cx="114300" cy="285750"/>
    <xdr:sp macro="" textlink="">
      <xdr:nvSpPr>
        <xdr:cNvPr id="1091" name="Text Box 8">
          <a:extLst>
            <a:ext uri="{FF2B5EF4-FFF2-40B4-BE49-F238E27FC236}">
              <a16:creationId xmlns:a16="http://schemas.microsoft.com/office/drawing/2014/main" id="{00000000-0008-0000-1F00-000043040000}"/>
            </a:ext>
          </a:extLst>
        </xdr:cNvPr>
        <xdr:cNvSpPr txBox="1">
          <a:spLocks noChangeArrowheads="1"/>
        </xdr:cNvSpPr>
      </xdr:nvSpPr>
      <xdr:spPr bwMode="auto">
        <a:xfrm>
          <a:off x="58521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664633</xdr:colOff>
      <xdr:row>51</xdr:row>
      <xdr:rowOff>169334</xdr:rowOff>
    </xdr:from>
    <xdr:ext cx="114300" cy="285750"/>
    <xdr:sp macro="" textlink="">
      <xdr:nvSpPr>
        <xdr:cNvPr id="1092" name="Text Box 8">
          <a:extLst>
            <a:ext uri="{FF2B5EF4-FFF2-40B4-BE49-F238E27FC236}">
              <a16:creationId xmlns:a16="http://schemas.microsoft.com/office/drawing/2014/main" id="{00000000-0008-0000-1F00-000044040000}"/>
            </a:ext>
          </a:extLst>
        </xdr:cNvPr>
        <xdr:cNvSpPr txBox="1">
          <a:spLocks noChangeArrowheads="1"/>
        </xdr:cNvSpPr>
      </xdr:nvSpPr>
      <xdr:spPr bwMode="auto">
        <a:xfrm>
          <a:off x="6250093" y="94962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228600</xdr:colOff>
      <xdr:row>37</xdr:row>
      <xdr:rowOff>152400</xdr:rowOff>
    </xdr:from>
    <xdr:ext cx="114300" cy="285750"/>
    <xdr:sp macro="" textlink="">
      <xdr:nvSpPr>
        <xdr:cNvPr id="1093" name="Text Box 8">
          <a:extLst>
            <a:ext uri="{FF2B5EF4-FFF2-40B4-BE49-F238E27FC236}">
              <a16:creationId xmlns:a16="http://schemas.microsoft.com/office/drawing/2014/main" id="{00000000-0008-0000-1F00-000045040000}"/>
            </a:ext>
          </a:extLst>
        </xdr:cNvPr>
        <xdr:cNvSpPr txBox="1">
          <a:spLocks noChangeArrowheads="1"/>
        </xdr:cNvSpPr>
      </xdr:nvSpPr>
      <xdr:spPr bwMode="auto">
        <a:xfrm>
          <a:off x="5852160" y="6918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094" name="Text Box 8">
          <a:extLst>
            <a:ext uri="{FF2B5EF4-FFF2-40B4-BE49-F238E27FC236}">
              <a16:creationId xmlns:a16="http://schemas.microsoft.com/office/drawing/2014/main" id="{00000000-0008-0000-1F00-000046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095" name="Text Box 8">
          <a:extLst>
            <a:ext uri="{FF2B5EF4-FFF2-40B4-BE49-F238E27FC236}">
              <a16:creationId xmlns:a16="http://schemas.microsoft.com/office/drawing/2014/main" id="{00000000-0008-0000-1F00-00004704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096" name="Text Box 8">
          <a:extLst>
            <a:ext uri="{FF2B5EF4-FFF2-40B4-BE49-F238E27FC236}">
              <a16:creationId xmlns:a16="http://schemas.microsoft.com/office/drawing/2014/main" id="{00000000-0008-0000-1F00-00004804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097" name="Text Box 8">
          <a:extLst>
            <a:ext uri="{FF2B5EF4-FFF2-40B4-BE49-F238E27FC236}">
              <a16:creationId xmlns:a16="http://schemas.microsoft.com/office/drawing/2014/main" id="{00000000-0008-0000-1F00-000049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098" name="Text Box 8">
          <a:extLst>
            <a:ext uri="{FF2B5EF4-FFF2-40B4-BE49-F238E27FC236}">
              <a16:creationId xmlns:a16="http://schemas.microsoft.com/office/drawing/2014/main" id="{00000000-0008-0000-1F00-00004A04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099" name="Text Box 8">
          <a:extLst>
            <a:ext uri="{FF2B5EF4-FFF2-40B4-BE49-F238E27FC236}">
              <a16:creationId xmlns:a16="http://schemas.microsoft.com/office/drawing/2014/main" id="{00000000-0008-0000-1F00-00004B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00" name="Text Box 8">
          <a:extLst>
            <a:ext uri="{FF2B5EF4-FFF2-40B4-BE49-F238E27FC236}">
              <a16:creationId xmlns:a16="http://schemas.microsoft.com/office/drawing/2014/main" id="{00000000-0008-0000-1F00-00004C04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1" name="Text Box 8">
          <a:extLst>
            <a:ext uri="{FF2B5EF4-FFF2-40B4-BE49-F238E27FC236}">
              <a16:creationId xmlns:a16="http://schemas.microsoft.com/office/drawing/2014/main" id="{00000000-0008-0000-1F00-00004D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2" name="Text Box 8">
          <a:extLst>
            <a:ext uri="{FF2B5EF4-FFF2-40B4-BE49-F238E27FC236}">
              <a16:creationId xmlns:a16="http://schemas.microsoft.com/office/drawing/2014/main" id="{00000000-0008-0000-1F00-00004E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3" name="Text Box 8">
          <a:extLst>
            <a:ext uri="{FF2B5EF4-FFF2-40B4-BE49-F238E27FC236}">
              <a16:creationId xmlns:a16="http://schemas.microsoft.com/office/drawing/2014/main" id="{00000000-0008-0000-1F00-00004F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4" name="Text Box 8">
          <a:extLst>
            <a:ext uri="{FF2B5EF4-FFF2-40B4-BE49-F238E27FC236}">
              <a16:creationId xmlns:a16="http://schemas.microsoft.com/office/drawing/2014/main" id="{00000000-0008-0000-1F00-000050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37</xdr:row>
      <xdr:rowOff>0</xdr:rowOff>
    </xdr:from>
    <xdr:ext cx="114300" cy="285750"/>
    <xdr:sp macro="" textlink="">
      <xdr:nvSpPr>
        <xdr:cNvPr id="1105" name="Text Box 8">
          <a:extLst>
            <a:ext uri="{FF2B5EF4-FFF2-40B4-BE49-F238E27FC236}">
              <a16:creationId xmlns:a16="http://schemas.microsoft.com/office/drawing/2014/main" id="{00000000-0008-0000-1F00-000051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6" name="Text Box 8">
          <a:extLst>
            <a:ext uri="{FF2B5EF4-FFF2-40B4-BE49-F238E27FC236}">
              <a16:creationId xmlns:a16="http://schemas.microsoft.com/office/drawing/2014/main" id="{00000000-0008-0000-1F00-000052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07" name="Text Box 8">
          <a:extLst>
            <a:ext uri="{FF2B5EF4-FFF2-40B4-BE49-F238E27FC236}">
              <a16:creationId xmlns:a16="http://schemas.microsoft.com/office/drawing/2014/main" id="{00000000-0008-0000-1F00-000053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8" name="Text Box 8">
          <a:extLst>
            <a:ext uri="{FF2B5EF4-FFF2-40B4-BE49-F238E27FC236}">
              <a16:creationId xmlns:a16="http://schemas.microsoft.com/office/drawing/2014/main" id="{00000000-0008-0000-1F00-000054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09" name="Text Box 8">
          <a:extLst>
            <a:ext uri="{FF2B5EF4-FFF2-40B4-BE49-F238E27FC236}">
              <a16:creationId xmlns:a16="http://schemas.microsoft.com/office/drawing/2014/main" id="{00000000-0008-0000-1F00-000055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10" name="Text Box 8">
          <a:extLst>
            <a:ext uri="{FF2B5EF4-FFF2-40B4-BE49-F238E27FC236}">
              <a16:creationId xmlns:a16="http://schemas.microsoft.com/office/drawing/2014/main" id="{00000000-0008-0000-1F00-000056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11" name="Text Box 8">
          <a:extLst>
            <a:ext uri="{FF2B5EF4-FFF2-40B4-BE49-F238E27FC236}">
              <a16:creationId xmlns:a16="http://schemas.microsoft.com/office/drawing/2014/main" id="{00000000-0008-0000-1F00-000057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112" name="Text Box 8">
          <a:extLst>
            <a:ext uri="{FF2B5EF4-FFF2-40B4-BE49-F238E27FC236}">
              <a16:creationId xmlns:a16="http://schemas.microsoft.com/office/drawing/2014/main" id="{00000000-0008-0000-1F00-00005804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13" name="Text Box 8">
          <a:extLst>
            <a:ext uri="{FF2B5EF4-FFF2-40B4-BE49-F238E27FC236}">
              <a16:creationId xmlns:a16="http://schemas.microsoft.com/office/drawing/2014/main" id="{00000000-0008-0000-1F00-000059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14" name="Text Box 8">
          <a:extLst>
            <a:ext uri="{FF2B5EF4-FFF2-40B4-BE49-F238E27FC236}">
              <a16:creationId xmlns:a16="http://schemas.microsoft.com/office/drawing/2014/main" id="{00000000-0008-0000-1F00-00005A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15" name="Text Box 8">
          <a:extLst>
            <a:ext uri="{FF2B5EF4-FFF2-40B4-BE49-F238E27FC236}">
              <a16:creationId xmlns:a16="http://schemas.microsoft.com/office/drawing/2014/main" id="{00000000-0008-0000-1F00-00005B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16" name="Text Box 1">
          <a:extLst>
            <a:ext uri="{FF2B5EF4-FFF2-40B4-BE49-F238E27FC236}">
              <a16:creationId xmlns:a16="http://schemas.microsoft.com/office/drawing/2014/main" id="{00000000-0008-0000-1F00-00005C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17" name="Text Box 2">
          <a:extLst>
            <a:ext uri="{FF2B5EF4-FFF2-40B4-BE49-F238E27FC236}">
              <a16:creationId xmlns:a16="http://schemas.microsoft.com/office/drawing/2014/main" id="{00000000-0008-0000-1F00-00005D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18" name="Text Box 3">
          <a:extLst>
            <a:ext uri="{FF2B5EF4-FFF2-40B4-BE49-F238E27FC236}">
              <a16:creationId xmlns:a16="http://schemas.microsoft.com/office/drawing/2014/main" id="{00000000-0008-0000-1F00-00005E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19" name="Text Box 4">
          <a:extLst>
            <a:ext uri="{FF2B5EF4-FFF2-40B4-BE49-F238E27FC236}">
              <a16:creationId xmlns:a16="http://schemas.microsoft.com/office/drawing/2014/main" id="{00000000-0008-0000-1F00-00005F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0" name="Text Box 5">
          <a:extLst>
            <a:ext uri="{FF2B5EF4-FFF2-40B4-BE49-F238E27FC236}">
              <a16:creationId xmlns:a16="http://schemas.microsoft.com/office/drawing/2014/main" id="{00000000-0008-0000-1F00-000060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1" name="Text Box 6">
          <a:extLst>
            <a:ext uri="{FF2B5EF4-FFF2-40B4-BE49-F238E27FC236}">
              <a16:creationId xmlns:a16="http://schemas.microsoft.com/office/drawing/2014/main" id="{00000000-0008-0000-1F00-000061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2" name="Text Box 8">
          <a:extLst>
            <a:ext uri="{FF2B5EF4-FFF2-40B4-BE49-F238E27FC236}">
              <a16:creationId xmlns:a16="http://schemas.microsoft.com/office/drawing/2014/main" id="{00000000-0008-0000-1F00-000062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3" name="Text Box 9">
          <a:extLst>
            <a:ext uri="{FF2B5EF4-FFF2-40B4-BE49-F238E27FC236}">
              <a16:creationId xmlns:a16="http://schemas.microsoft.com/office/drawing/2014/main" id="{00000000-0008-0000-1F00-000063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4" name="Text Box 10">
          <a:extLst>
            <a:ext uri="{FF2B5EF4-FFF2-40B4-BE49-F238E27FC236}">
              <a16:creationId xmlns:a16="http://schemas.microsoft.com/office/drawing/2014/main" id="{00000000-0008-0000-1F00-000064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5" name="Text Box 1">
          <a:extLst>
            <a:ext uri="{FF2B5EF4-FFF2-40B4-BE49-F238E27FC236}">
              <a16:creationId xmlns:a16="http://schemas.microsoft.com/office/drawing/2014/main" id="{00000000-0008-0000-1F00-000065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26" name="Text Box 2">
          <a:extLst>
            <a:ext uri="{FF2B5EF4-FFF2-40B4-BE49-F238E27FC236}">
              <a16:creationId xmlns:a16="http://schemas.microsoft.com/office/drawing/2014/main" id="{00000000-0008-0000-1F00-000066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127" name="Text Box 8">
          <a:extLst>
            <a:ext uri="{FF2B5EF4-FFF2-40B4-BE49-F238E27FC236}">
              <a16:creationId xmlns:a16="http://schemas.microsoft.com/office/drawing/2014/main" id="{00000000-0008-0000-1F00-000067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28" name="Text Box 8">
          <a:extLst>
            <a:ext uri="{FF2B5EF4-FFF2-40B4-BE49-F238E27FC236}">
              <a16:creationId xmlns:a16="http://schemas.microsoft.com/office/drawing/2014/main" id="{00000000-0008-0000-1F00-00006804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29" name="Text Box 8">
          <a:extLst>
            <a:ext uri="{FF2B5EF4-FFF2-40B4-BE49-F238E27FC236}">
              <a16:creationId xmlns:a16="http://schemas.microsoft.com/office/drawing/2014/main" id="{00000000-0008-0000-1F00-000069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30" name="Text Box 8">
          <a:extLst>
            <a:ext uri="{FF2B5EF4-FFF2-40B4-BE49-F238E27FC236}">
              <a16:creationId xmlns:a16="http://schemas.microsoft.com/office/drawing/2014/main" id="{00000000-0008-0000-1F00-00006A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1" name="Text Box 8">
          <a:extLst>
            <a:ext uri="{FF2B5EF4-FFF2-40B4-BE49-F238E27FC236}">
              <a16:creationId xmlns:a16="http://schemas.microsoft.com/office/drawing/2014/main" id="{00000000-0008-0000-1F00-00006B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2" name="Text Box 8">
          <a:extLst>
            <a:ext uri="{FF2B5EF4-FFF2-40B4-BE49-F238E27FC236}">
              <a16:creationId xmlns:a16="http://schemas.microsoft.com/office/drawing/2014/main" id="{00000000-0008-0000-1F00-00006C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3" name="Text Box 1">
          <a:extLst>
            <a:ext uri="{FF2B5EF4-FFF2-40B4-BE49-F238E27FC236}">
              <a16:creationId xmlns:a16="http://schemas.microsoft.com/office/drawing/2014/main" id="{00000000-0008-0000-1F00-00006D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4" name="Text Box 2">
          <a:extLst>
            <a:ext uri="{FF2B5EF4-FFF2-40B4-BE49-F238E27FC236}">
              <a16:creationId xmlns:a16="http://schemas.microsoft.com/office/drawing/2014/main" id="{00000000-0008-0000-1F00-00006E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5" name="Text Box 3">
          <a:extLst>
            <a:ext uri="{FF2B5EF4-FFF2-40B4-BE49-F238E27FC236}">
              <a16:creationId xmlns:a16="http://schemas.microsoft.com/office/drawing/2014/main" id="{00000000-0008-0000-1F00-00006F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6" name="Text Box 4">
          <a:extLst>
            <a:ext uri="{FF2B5EF4-FFF2-40B4-BE49-F238E27FC236}">
              <a16:creationId xmlns:a16="http://schemas.microsoft.com/office/drawing/2014/main" id="{00000000-0008-0000-1F00-000070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7" name="Text Box 5">
          <a:extLst>
            <a:ext uri="{FF2B5EF4-FFF2-40B4-BE49-F238E27FC236}">
              <a16:creationId xmlns:a16="http://schemas.microsoft.com/office/drawing/2014/main" id="{00000000-0008-0000-1F00-000071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8" name="Text Box 6">
          <a:extLst>
            <a:ext uri="{FF2B5EF4-FFF2-40B4-BE49-F238E27FC236}">
              <a16:creationId xmlns:a16="http://schemas.microsoft.com/office/drawing/2014/main" id="{00000000-0008-0000-1F00-000072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39" name="Text Box 8">
          <a:extLst>
            <a:ext uri="{FF2B5EF4-FFF2-40B4-BE49-F238E27FC236}">
              <a16:creationId xmlns:a16="http://schemas.microsoft.com/office/drawing/2014/main" id="{00000000-0008-0000-1F00-000073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0" name="Text Box 9">
          <a:extLst>
            <a:ext uri="{FF2B5EF4-FFF2-40B4-BE49-F238E27FC236}">
              <a16:creationId xmlns:a16="http://schemas.microsoft.com/office/drawing/2014/main" id="{00000000-0008-0000-1F00-000074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1" name="Text Box 10">
          <a:extLst>
            <a:ext uri="{FF2B5EF4-FFF2-40B4-BE49-F238E27FC236}">
              <a16:creationId xmlns:a16="http://schemas.microsoft.com/office/drawing/2014/main" id="{00000000-0008-0000-1F00-000075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2" name="Text Box 1">
          <a:extLst>
            <a:ext uri="{FF2B5EF4-FFF2-40B4-BE49-F238E27FC236}">
              <a16:creationId xmlns:a16="http://schemas.microsoft.com/office/drawing/2014/main" id="{00000000-0008-0000-1F00-000076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3" name="Text Box 2">
          <a:extLst>
            <a:ext uri="{FF2B5EF4-FFF2-40B4-BE49-F238E27FC236}">
              <a16:creationId xmlns:a16="http://schemas.microsoft.com/office/drawing/2014/main" id="{00000000-0008-0000-1F00-000077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44" name="Text Box 8">
          <a:extLst>
            <a:ext uri="{FF2B5EF4-FFF2-40B4-BE49-F238E27FC236}">
              <a16:creationId xmlns:a16="http://schemas.microsoft.com/office/drawing/2014/main" id="{00000000-0008-0000-1F00-000078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145" name="Text Box 8">
          <a:extLst>
            <a:ext uri="{FF2B5EF4-FFF2-40B4-BE49-F238E27FC236}">
              <a16:creationId xmlns:a16="http://schemas.microsoft.com/office/drawing/2014/main" id="{00000000-0008-0000-1F00-00007904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146" name="Text Box 8">
          <a:extLst>
            <a:ext uri="{FF2B5EF4-FFF2-40B4-BE49-F238E27FC236}">
              <a16:creationId xmlns:a16="http://schemas.microsoft.com/office/drawing/2014/main" id="{00000000-0008-0000-1F00-00007A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47" name="Text Box 8">
          <a:extLst>
            <a:ext uri="{FF2B5EF4-FFF2-40B4-BE49-F238E27FC236}">
              <a16:creationId xmlns:a16="http://schemas.microsoft.com/office/drawing/2014/main" id="{00000000-0008-0000-1F00-00007B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8" name="Text Box 8">
          <a:extLst>
            <a:ext uri="{FF2B5EF4-FFF2-40B4-BE49-F238E27FC236}">
              <a16:creationId xmlns:a16="http://schemas.microsoft.com/office/drawing/2014/main" id="{00000000-0008-0000-1F00-00007C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49" name="Text Box 8">
          <a:extLst>
            <a:ext uri="{FF2B5EF4-FFF2-40B4-BE49-F238E27FC236}">
              <a16:creationId xmlns:a16="http://schemas.microsoft.com/office/drawing/2014/main" id="{00000000-0008-0000-1F00-00007D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0" name="Text Box 1">
          <a:extLst>
            <a:ext uri="{FF2B5EF4-FFF2-40B4-BE49-F238E27FC236}">
              <a16:creationId xmlns:a16="http://schemas.microsoft.com/office/drawing/2014/main" id="{00000000-0008-0000-1F00-00007E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1" name="Text Box 2">
          <a:extLst>
            <a:ext uri="{FF2B5EF4-FFF2-40B4-BE49-F238E27FC236}">
              <a16:creationId xmlns:a16="http://schemas.microsoft.com/office/drawing/2014/main" id="{00000000-0008-0000-1F00-00007F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2" name="Text Box 3">
          <a:extLst>
            <a:ext uri="{FF2B5EF4-FFF2-40B4-BE49-F238E27FC236}">
              <a16:creationId xmlns:a16="http://schemas.microsoft.com/office/drawing/2014/main" id="{00000000-0008-0000-1F00-000080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3" name="Text Box 4">
          <a:extLst>
            <a:ext uri="{FF2B5EF4-FFF2-40B4-BE49-F238E27FC236}">
              <a16:creationId xmlns:a16="http://schemas.microsoft.com/office/drawing/2014/main" id="{00000000-0008-0000-1F00-000081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4" name="Text Box 5">
          <a:extLst>
            <a:ext uri="{FF2B5EF4-FFF2-40B4-BE49-F238E27FC236}">
              <a16:creationId xmlns:a16="http://schemas.microsoft.com/office/drawing/2014/main" id="{00000000-0008-0000-1F00-000082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5" name="Text Box 6">
          <a:extLst>
            <a:ext uri="{FF2B5EF4-FFF2-40B4-BE49-F238E27FC236}">
              <a16:creationId xmlns:a16="http://schemas.microsoft.com/office/drawing/2014/main" id="{00000000-0008-0000-1F00-000083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6" name="Text Box 8">
          <a:extLst>
            <a:ext uri="{FF2B5EF4-FFF2-40B4-BE49-F238E27FC236}">
              <a16:creationId xmlns:a16="http://schemas.microsoft.com/office/drawing/2014/main" id="{00000000-0008-0000-1F00-000084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7" name="Text Box 9">
          <a:extLst>
            <a:ext uri="{FF2B5EF4-FFF2-40B4-BE49-F238E27FC236}">
              <a16:creationId xmlns:a16="http://schemas.microsoft.com/office/drawing/2014/main" id="{00000000-0008-0000-1F00-000085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8" name="Text Box 10">
          <a:extLst>
            <a:ext uri="{FF2B5EF4-FFF2-40B4-BE49-F238E27FC236}">
              <a16:creationId xmlns:a16="http://schemas.microsoft.com/office/drawing/2014/main" id="{00000000-0008-0000-1F00-000086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59" name="Text Box 1">
          <a:extLst>
            <a:ext uri="{FF2B5EF4-FFF2-40B4-BE49-F238E27FC236}">
              <a16:creationId xmlns:a16="http://schemas.microsoft.com/office/drawing/2014/main" id="{00000000-0008-0000-1F00-000087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60" name="Text Box 2">
          <a:extLst>
            <a:ext uri="{FF2B5EF4-FFF2-40B4-BE49-F238E27FC236}">
              <a16:creationId xmlns:a16="http://schemas.microsoft.com/office/drawing/2014/main" id="{00000000-0008-0000-1F00-000088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161" name="Text Box 8">
          <a:extLst>
            <a:ext uri="{FF2B5EF4-FFF2-40B4-BE49-F238E27FC236}">
              <a16:creationId xmlns:a16="http://schemas.microsoft.com/office/drawing/2014/main" id="{00000000-0008-0000-1F00-00008904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62" name="Text Box 8">
          <a:extLst>
            <a:ext uri="{FF2B5EF4-FFF2-40B4-BE49-F238E27FC236}">
              <a16:creationId xmlns:a16="http://schemas.microsoft.com/office/drawing/2014/main" id="{00000000-0008-0000-1F00-00008A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63" name="Text Box 8">
          <a:extLst>
            <a:ext uri="{FF2B5EF4-FFF2-40B4-BE49-F238E27FC236}">
              <a16:creationId xmlns:a16="http://schemas.microsoft.com/office/drawing/2014/main" id="{00000000-0008-0000-1F00-00008B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64" name="Text Box 8">
          <a:extLst>
            <a:ext uri="{FF2B5EF4-FFF2-40B4-BE49-F238E27FC236}">
              <a16:creationId xmlns:a16="http://schemas.microsoft.com/office/drawing/2014/main" id="{00000000-0008-0000-1F00-00008C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37</xdr:row>
      <xdr:rowOff>0</xdr:rowOff>
    </xdr:from>
    <xdr:ext cx="114300" cy="285750"/>
    <xdr:sp macro="" textlink="">
      <xdr:nvSpPr>
        <xdr:cNvPr id="1165" name="Text Box 8">
          <a:extLst>
            <a:ext uri="{FF2B5EF4-FFF2-40B4-BE49-F238E27FC236}">
              <a16:creationId xmlns:a16="http://schemas.microsoft.com/office/drawing/2014/main" id="{00000000-0008-0000-1F00-00008D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166" name="Text Box 8">
          <a:extLst>
            <a:ext uri="{FF2B5EF4-FFF2-40B4-BE49-F238E27FC236}">
              <a16:creationId xmlns:a16="http://schemas.microsoft.com/office/drawing/2014/main" id="{00000000-0008-0000-1F00-00008E04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28575</xdr:colOff>
      <xdr:row>36</xdr:row>
      <xdr:rowOff>28575</xdr:rowOff>
    </xdr:from>
    <xdr:ext cx="114300" cy="285750"/>
    <xdr:sp macro="" textlink="">
      <xdr:nvSpPr>
        <xdr:cNvPr id="1167" name="Text Box 8">
          <a:extLst>
            <a:ext uri="{FF2B5EF4-FFF2-40B4-BE49-F238E27FC236}">
              <a16:creationId xmlns:a16="http://schemas.microsoft.com/office/drawing/2014/main" id="{00000000-0008-0000-1F00-00008F040000}"/>
            </a:ext>
          </a:extLst>
        </xdr:cNvPr>
        <xdr:cNvSpPr txBox="1">
          <a:spLocks noChangeArrowheads="1"/>
        </xdr:cNvSpPr>
      </xdr:nvSpPr>
      <xdr:spPr bwMode="auto">
        <a:xfrm>
          <a:off x="8776335" y="66122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8" name="Text Box 8">
          <a:extLst>
            <a:ext uri="{FF2B5EF4-FFF2-40B4-BE49-F238E27FC236}">
              <a16:creationId xmlns:a16="http://schemas.microsoft.com/office/drawing/2014/main" id="{00000000-0008-0000-1F00-000090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169" name="Text Box 8">
          <a:extLst>
            <a:ext uri="{FF2B5EF4-FFF2-40B4-BE49-F238E27FC236}">
              <a16:creationId xmlns:a16="http://schemas.microsoft.com/office/drawing/2014/main" id="{00000000-0008-0000-1F00-00009104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170" name="Text Box 8">
          <a:extLst>
            <a:ext uri="{FF2B5EF4-FFF2-40B4-BE49-F238E27FC236}">
              <a16:creationId xmlns:a16="http://schemas.microsoft.com/office/drawing/2014/main" id="{00000000-0008-0000-1F00-00009204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28575</xdr:colOff>
      <xdr:row>41</xdr:row>
      <xdr:rowOff>95250</xdr:rowOff>
    </xdr:from>
    <xdr:ext cx="114300" cy="285750"/>
    <xdr:sp macro="" textlink="">
      <xdr:nvSpPr>
        <xdr:cNvPr id="1171" name="Text Box 8">
          <a:extLst>
            <a:ext uri="{FF2B5EF4-FFF2-40B4-BE49-F238E27FC236}">
              <a16:creationId xmlns:a16="http://schemas.microsoft.com/office/drawing/2014/main" id="{00000000-0008-0000-1F00-000093040000}"/>
            </a:ext>
          </a:extLst>
        </xdr:cNvPr>
        <xdr:cNvSpPr txBox="1">
          <a:spLocks noChangeArrowheads="1"/>
        </xdr:cNvSpPr>
      </xdr:nvSpPr>
      <xdr:spPr bwMode="auto">
        <a:xfrm>
          <a:off x="7526655" y="75933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172" name="Text Box 8">
          <a:extLst>
            <a:ext uri="{FF2B5EF4-FFF2-40B4-BE49-F238E27FC236}">
              <a16:creationId xmlns:a16="http://schemas.microsoft.com/office/drawing/2014/main" id="{00000000-0008-0000-1F00-00009404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3" name="Text Box 1">
          <a:extLst>
            <a:ext uri="{FF2B5EF4-FFF2-40B4-BE49-F238E27FC236}">
              <a16:creationId xmlns:a16="http://schemas.microsoft.com/office/drawing/2014/main" id="{00000000-0008-0000-1F00-000095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4" name="Text Box 2">
          <a:extLst>
            <a:ext uri="{FF2B5EF4-FFF2-40B4-BE49-F238E27FC236}">
              <a16:creationId xmlns:a16="http://schemas.microsoft.com/office/drawing/2014/main" id="{00000000-0008-0000-1F00-000096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5" name="Text Box 3">
          <a:extLst>
            <a:ext uri="{FF2B5EF4-FFF2-40B4-BE49-F238E27FC236}">
              <a16:creationId xmlns:a16="http://schemas.microsoft.com/office/drawing/2014/main" id="{00000000-0008-0000-1F00-000097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6" name="Text Box 4">
          <a:extLst>
            <a:ext uri="{FF2B5EF4-FFF2-40B4-BE49-F238E27FC236}">
              <a16:creationId xmlns:a16="http://schemas.microsoft.com/office/drawing/2014/main" id="{00000000-0008-0000-1F00-000098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7" name="Text Box 5">
          <a:extLst>
            <a:ext uri="{FF2B5EF4-FFF2-40B4-BE49-F238E27FC236}">
              <a16:creationId xmlns:a16="http://schemas.microsoft.com/office/drawing/2014/main" id="{00000000-0008-0000-1F00-000099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8" name="Text Box 6">
          <a:extLst>
            <a:ext uri="{FF2B5EF4-FFF2-40B4-BE49-F238E27FC236}">
              <a16:creationId xmlns:a16="http://schemas.microsoft.com/office/drawing/2014/main" id="{00000000-0008-0000-1F00-00009A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79" name="Text Box 8">
          <a:extLst>
            <a:ext uri="{FF2B5EF4-FFF2-40B4-BE49-F238E27FC236}">
              <a16:creationId xmlns:a16="http://schemas.microsoft.com/office/drawing/2014/main" id="{00000000-0008-0000-1F00-00009B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0" name="Text Box 9">
          <a:extLst>
            <a:ext uri="{FF2B5EF4-FFF2-40B4-BE49-F238E27FC236}">
              <a16:creationId xmlns:a16="http://schemas.microsoft.com/office/drawing/2014/main" id="{00000000-0008-0000-1F00-00009C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1" name="Text Box 10">
          <a:extLst>
            <a:ext uri="{FF2B5EF4-FFF2-40B4-BE49-F238E27FC236}">
              <a16:creationId xmlns:a16="http://schemas.microsoft.com/office/drawing/2014/main" id="{00000000-0008-0000-1F00-00009D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2" name="Text Box 1">
          <a:extLst>
            <a:ext uri="{FF2B5EF4-FFF2-40B4-BE49-F238E27FC236}">
              <a16:creationId xmlns:a16="http://schemas.microsoft.com/office/drawing/2014/main" id="{00000000-0008-0000-1F00-00009E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3" name="Text Box 2">
          <a:extLst>
            <a:ext uri="{FF2B5EF4-FFF2-40B4-BE49-F238E27FC236}">
              <a16:creationId xmlns:a16="http://schemas.microsoft.com/office/drawing/2014/main" id="{00000000-0008-0000-1F00-00009F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4" name="Text Box 8">
          <a:extLst>
            <a:ext uri="{FF2B5EF4-FFF2-40B4-BE49-F238E27FC236}">
              <a16:creationId xmlns:a16="http://schemas.microsoft.com/office/drawing/2014/main" id="{00000000-0008-0000-1F00-0000A0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5" name="Text Box 8">
          <a:extLst>
            <a:ext uri="{FF2B5EF4-FFF2-40B4-BE49-F238E27FC236}">
              <a16:creationId xmlns:a16="http://schemas.microsoft.com/office/drawing/2014/main" id="{00000000-0008-0000-1F00-0000A1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6" name="Text Box 1">
          <a:extLst>
            <a:ext uri="{FF2B5EF4-FFF2-40B4-BE49-F238E27FC236}">
              <a16:creationId xmlns:a16="http://schemas.microsoft.com/office/drawing/2014/main" id="{00000000-0008-0000-1F00-0000A2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7" name="Text Box 2">
          <a:extLst>
            <a:ext uri="{FF2B5EF4-FFF2-40B4-BE49-F238E27FC236}">
              <a16:creationId xmlns:a16="http://schemas.microsoft.com/office/drawing/2014/main" id="{00000000-0008-0000-1F00-0000A3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8" name="Text Box 3">
          <a:extLst>
            <a:ext uri="{FF2B5EF4-FFF2-40B4-BE49-F238E27FC236}">
              <a16:creationId xmlns:a16="http://schemas.microsoft.com/office/drawing/2014/main" id="{00000000-0008-0000-1F00-0000A4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89" name="Text Box 4">
          <a:extLst>
            <a:ext uri="{FF2B5EF4-FFF2-40B4-BE49-F238E27FC236}">
              <a16:creationId xmlns:a16="http://schemas.microsoft.com/office/drawing/2014/main" id="{00000000-0008-0000-1F00-0000A5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0" name="Text Box 5">
          <a:extLst>
            <a:ext uri="{FF2B5EF4-FFF2-40B4-BE49-F238E27FC236}">
              <a16:creationId xmlns:a16="http://schemas.microsoft.com/office/drawing/2014/main" id="{00000000-0008-0000-1F00-0000A6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1" name="Text Box 6">
          <a:extLst>
            <a:ext uri="{FF2B5EF4-FFF2-40B4-BE49-F238E27FC236}">
              <a16:creationId xmlns:a16="http://schemas.microsoft.com/office/drawing/2014/main" id="{00000000-0008-0000-1F00-0000A7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2" name="Text Box 8">
          <a:extLst>
            <a:ext uri="{FF2B5EF4-FFF2-40B4-BE49-F238E27FC236}">
              <a16:creationId xmlns:a16="http://schemas.microsoft.com/office/drawing/2014/main" id="{00000000-0008-0000-1F00-0000A8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3" name="Text Box 9">
          <a:extLst>
            <a:ext uri="{FF2B5EF4-FFF2-40B4-BE49-F238E27FC236}">
              <a16:creationId xmlns:a16="http://schemas.microsoft.com/office/drawing/2014/main" id="{00000000-0008-0000-1F00-0000A9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4" name="Text Box 10">
          <a:extLst>
            <a:ext uri="{FF2B5EF4-FFF2-40B4-BE49-F238E27FC236}">
              <a16:creationId xmlns:a16="http://schemas.microsoft.com/office/drawing/2014/main" id="{00000000-0008-0000-1F00-0000AA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5" name="Text Box 1">
          <a:extLst>
            <a:ext uri="{FF2B5EF4-FFF2-40B4-BE49-F238E27FC236}">
              <a16:creationId xmlns:a16="http://schemas.microsoft.com/office/drawing/2014/main" id="{00000000-0008-0000-1F00-0000AB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6" name="Text Box 2">
          <a:extLst>
            <a:ext uri="{FF2B5EF4-FFF2-40B4-BE49-F238E27FC236}">
              <a16:creationId xmlns:a16="http://schemas.microsoft.com/office/drawing/2014/main" id="{00000000-0008-0000-1F00-0000AC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7" name="Text Box 8">
          <a:extLst>
            <a:ext uri="{FF2B5EF4-FFF2-40B4-BE49-F238E27FC236}">
              <a16:creationId xmlns:a16="http://schemas.microsoft.com/office/drawing/2014/main" id="{00000000-0008-0000-1F00-0000AD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8" name="Text Box 8">
          <a:extLst>
            <a:ext uri="{FF2B5EF4-FFF2-40B4-BE49-F238E27FC236}">
              <a16:creationId xmlns:a16="http://schemas.microsoft.com/office/drawing/2014/main" id="{00000000-0008-0000-1F00-0000AE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199" name="Text Box 1">
          <a:extLst>
            <a:ext uri="{FF2B5EF4-FFF2-40B4-BE49-F238E27FC236}">
              <a16:creationId xmlns:a16="http://schemas.microsoft.com/office/drawing/2014/main" id="{00000000-0008-0000-1F00-0000AF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0" name="Text Box 2">
          <a:extLst>
            <a:ext uri="{FF2B5EF4-FFF2-40B4-BE49-F238E27FC236}">
              <a16:creationId xmlns:a16="http://schemas.microsoft.com/office/drawing/2014/main" id="{00000000-0008-0000-1F00-0000B0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1" name="Text Box 3">
          <a:extLst>
            <a:ext uri="{FF2B5EF4-FFF2-40B4-BE49-F238E27FC236}">
              <a16:creationId xmlns:a16="http://schemas.microsoft.com/office/drawing/2014/main" id="{00000000-0008-0000-1F00-0000B1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2" name="Text Box 4">
          <a:extLst>
            <a:ext uri="{FF2B5EF4-FFF2-40B4-BE49-F238E27FC236}">
              <a16:creationId xmlns:a16="http://schemas.microsoft.com/office/drawing/2014/main" id="{00000000-0008-0000-1F00-0000B2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3" name="Text Box 5">
          <a:extLst>
            <a:ext uri="{FF2B5EF4-FFF2-40B4-BE49-F238E27FC236}">
              <a16:creationId xmlns:a16="http://schemas.microsoft.com/office/drawing/2014/main" id="{00000000-0008-0000-1F00-0000B3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4" name="Text Box 6">
          <a:extLst>
            <a:ext uri="{FF2B5EF4-FFF2-40B4-BE49-F238E27FC236}">
              <a16:creationId xmlns:a16="http://schemas.microsoft.com/office/drawing/2014/main" id="{00000000-0008-0000-1F00-0000B4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5" name="Text Box 8">
          <a:extLst>
            <a:ext uri="{FF2B5EF4-FFF2-40B4-BE49-F238E27FC236}">
              <a16:creationId xmlns:a16="http://schemas.microsoft.com/office/drawing/2014/main" id="{00000000-0008-0000-1F00-0000B5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6" name="Text Box 9">
          <a:extLst>
            <a:ext uri="{FF2B5EF4-FFF2-40B4-BE49-F238E27FC236}">
              <a16:creationId xmlns:a16="http://schemas.microsoft.com/office/drawing/2014/main" id="{00000000-0008-0000-1F00-0000B6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7" name="Text Box 10">
          <a:extLst>
            <a:ext uri="{FF2B5EF4-FFF2-40B4-BE49-F238E27FC236}">
              <a16:creationId xmlns:a16="http://schemas.microsoft.com/office/drawing/2014/main" id="{00000000-0008-0000-1F00-0000B7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8" name="Text Box 1">
          <a:extLst>
            <a:ext uri="{FF2B5EF4-FFF2-40B4-BE49-F238E27FC236}">
              <a16:creationId xmlns:a16="http://schemas.microsoft.com/office/drawing/2014/main" id="{00000000-0008-0000-1F00-0000B8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09" name="Text Box 2">
          <a:extLst>
            <a:ext uri="{FF2B5EF4-FFF2-40B4-BE49-F238E27FC236}">
              <a16:creationId xmlns:a16="http://schemas.microsoft.com/office/drawing/2014/main" id="{00000000-0008-0000-1F00-0000B9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210" name="Text Box 8">
          <a:extLst>
            <a:ext uri="{FF2B5EF4-FFF2-40B4-BE49-F238E27FC236}">
              <a16:creationId xmlns:a16="http://schemas.microsoft.com/office/drawing/2014/main" id="{00000000-0008-0000-1F00-0000BA04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211" name="Text Box 8">
          <a:extLst>
            <a:ext uri="{FF2B5EF4-FFF2-40B4-BE49-F238E27FC236}">
              <a16:creationId xmlns:a16="http://schemas.microsoft.com/office/drawing/2014/main" id="{00000000-0008-0000-1F00-0000BB04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12" name="Text Box 8">
          <a:extLst>
            <a:ext uri="{FF2B5EF4-FFF2-40B4-BE49-F238E27FC236}">
              <a16:creationId xmlns:a16="http://schemas.microsoft.com/office/drawing/2014/main" id="{00000000-0008-0000-1F00-0000BC04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13" name="Text Box 8">
          <a:extLst>
            <a:ext uri="{FF2B5EF4-FFF2-40B4-BE49-F238E27FC236}">
              <a16:creationId xmlns:a16="http://schemas.microsoft.com/office/drawing/2014/main" id="{00000000-0008-0000-1F00-0000BD04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4" name="Text Box 8">
          <a:extLst>
            <a:ext uri="{FF2B5EF4-FFF2-40B4-BE49-F238E27FC236}">
              <a16:creationId xmlns:a16="http://schemas.microsoft.com/office/drawing/2014/main" id="{00000000-0008-0000-1F00-0000BE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15" name="Text Box 8">
          <a:extLst>
            <a:ext uri="{FF2B5EF4-FFF2-40B4-BE49-F238E27FC236}">
              <a16:creationId xmlns:a16="http://schemas.microsoft.com/office/drawing/2014/main" id="{00000000-0008-0000-1F00-0000BF04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216" name="Text Box 8">
          <a:extLst>
            <a:ext uri="{FF2B5EF4-FFF2-40B4-BE49-F238E27FC236}">
              <a16:creationId xmlns:a16="http://schemas.microsoft.com/office/drawing/2014/main" id="{00000000-0008-0000-1F00-0000C004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217" name="Text Box 8">
          <a:extLst>
            <a:ext uri="{FF2B5EF4-FFF2-40B4-BE49-F238E27FC236}">
              <a16:creationId xmlns:a16="http://schemas.microsoft.com/office/drawing/2014/main" id="{00000000-0008-0000-1F00-0000C104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18" name="Text Box 8">
          <a:extLst>
            <a:ext uri="{FF2B5EF4-FFF2-40B4-BE49-F238E27FC236}">
              <a16:creationId xmlns:a16="http://schemas.microsoft.com/office/drawing/2014/main" id="{00000000-0008-0000-1F00-0000C204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19" name="Text Box 8">
          <a:extLst>
            <a:ext uri="{FF2B5EF4-FFF2-40B4-BE49-F238E27FC236}">
              <a16:creationId xmlns:a16="http://schemas.microsoft.com/office/drawing/2014/main" id="{00000000-0008-0000-1F00-0000C304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20" name="Text Box 8">
          <a:extLst>
            <a:ext uri="{FF2B5EF4-FFF2-40B4-BE49-F238E27FC236}">
              <a16:creationId xmlns:a16="http://schemas.microsoft.com/office/drawing/2014/main" id="{00000000-0008-0000-1F00-0000C404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221" name="Text Box 8">
          <a:extLst>
            <a:ext uri="{FF2B5EF4-FFF2-40B4-BE49-F238E27FC236}">
              <a16:creationId xmlns:a16="http://schemas.microsoft.com/office/drawing/2014/main" id="{00000000-0008-0000-1F00-0000C504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2" name="Text Box 1">
          <a:extLst>
            <a:ext uri="{FF2B5EF4-FFF2-40B4-BE49-F238E27FC236}">
              <a16:creationId xmlns:a16="http://schemas.microsoft.com/office/drawing/2014/main" id="{00000000-0008-0000-1F00-0000C6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3" name="Text Box 2">
          <a:extLst>
            <a:ext uri="{FF2B5EF4-FFF2-40B4-BE49-F238E27FC236}">
              <a16:creationId xmlns:a16="http://schemas.microsoft.com/office/drawing/2014/main" id="{00000000-0008-0000-1F00-0000C7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4" name="Text Box 3">
          <a:extLst>
            <a:ext uri="{FF2B5EF4-FFF2-40B4-BE49-F238E27FC236}">
              <a16:creationId xmlns:a16="http://schemas.microsoft.com/office/drawing/2014/main" id="{00000000-0008-0000-1F00-0000C8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5" name="Text Box 4">
          <a:extLst>
            <a:ext uri="{FF2B5EF4-FFF2-40B4-BE49-F238E27FC236}">
              <a16:creationId xmlns:a16="http://schemas.microsoft.com/office/drawing/2014/main" id="{00000000-0008-0000-1F00-0000C9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6" name="Text Box 5">
          <a:extLst>
            <a:ext uri="{FF2B5EF4-FFF2-40B4-BE49-F238E27FC236}">
              <a16:creationId xmlns:a16="http://schemas.microsoft.com/office/drawing/2014/main" id="{00000000-0008-0000-1F00-0000CA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7" name="Text Box 6">
          <a:extLst>
            <a:ext uri="{FF2B5EF4-FFF2-40B4-BE49-F238E27FC236}">
              <a16:creationId xmlns:a16="http://schemas.microsoft.com/office/drawing/2014/main" id="{00000000-0008-0000-1F00-0000CB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8" name="Text Box 8">
          <a:extLst>
            <a:ext uri="{FF2B5EF4-FFF2-40B4-BE49-F238E27FC236}">
              <a16:creationId xmlns:a16="http://schemas.microsoft.com/office/drawing/2014/main" id="{00000000-0008-0000-1F00-0000CC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29" name="Text Box 9">
          <a:extLst>
            <a:ext uri="{FF2B5EF4-FFF2-40B4-BE49-F238E27FC236}">
              <a16:creationId xmlns:a16="http://schemas.microsoft.com/office/drawing/2014/main" id="{00000000-0008-0000-1F00-0000CD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30" name="Text Box 10">
          <a:extLst>
            <a:ext uri="{FF2B5EF4-FFF2-40B4-BE49-F238E27FC236}">
              <a16:creationId xmlns:a16="http://schemas.microsoft.com/office/drawing/2014/main" id="{00000000-0008-0000-1F00-0000CE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31" name="Text Box 1">
          <a:extLst>
            <a:ext uri="{FF2B5EF4-FFF2-40B4-BE49-F238E27FC236}">
              <a16:creationId xmlns:a16="http://schemas.microsoft.com/office/drawing/2014/main" id="{00000000-0008-0000-1F00-0000CF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232" name="Text Box 2">
          <a:extLst>
            <a:ext uri="{FF2B5EF4-FFF2-40B4-BE49-F238E27FC236}">
              <a16:creationId xmlns:a16="http://schemas.microsoft.com/office/drawing/2014/main" id="{00000000-0008-0000-1F00-0000D004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3" name="Text Box 1">
          <a:extLst>
            <a:ext uri="{FF2B5EF4-FFF2-40B4-BE49-F238E27FC236}">
              <a16:creationId xmlns:a16="http://schemas.microsoft.com/office/drawing/2014/main" id="{00000000-0008-0000-1F00-0000D1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4" name="Text Box 2">
          <a:extLst>
            <a:ext uri="{FF2B5EF4-FFF2-40B4-BE49-F238E27FC236}">
              <a16:creationId xmlns:a16="http://schemas.microsoft.com/office/drawing/2014/main" id="{00000000-0008-0000-1F00-0000D2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5" name="Text Box 3">
          <a:extLst>
            <a:ext uri="{FF2B5EF4-FFF2-40B4-BE49-F238E27FC236}">
              <a16:creationId xmlns:a16="http://schemas.microsoft.com/office/drawing/2014/main" id="{00000000-0008-0000-1F00-0000D3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6" name="Text Box 4">
          <a:extLst>
            <a:ext uri="{FF2B5EF4-FFF2-40B4-BE49-F238E27FC236}">
              <a16:creationId xmlns:a16="http://schemas.microsoft.com/office/drawing/2014/main" id="{00000000-0008-0000-1F00-0000D4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7" name="Text Box 5">
          <a:extLst>
            <a:ext uri="{FF2B5EF4-FFF2-40B4-BE49-F238E27FC236}">
              <a16:creationId xmlns:a16="http://schemas.microsoft.com/office/drawing/2014/main" id="{00000000-0008-0000-1F00-0000D5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8" name="Text Box 6">
          <a:extLst>
            <a:ext uri="{FF2B5EF4-FFF2-40B4-BE49-F238E27FC236}">
              <a16:creationId xmlns:a16="http://schemas.microsoft.com/office/drawing/2014/main" id="{00000000-0008-0000-1F00-0000D6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39" name="Text Box 8">
          <a:extLst>
            <a:ext uri="{FF2B5EF4-FFF2-40B4-BE49-F238E27FC236}">
              <a16:creationId xmlns:a16="http://schemas.microsoft.com/office/drawing/2014/main" id="{00000000-0008-0000-1F00-0000D7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0" name="Text Box 9">
          <a:extLst>
            <a:ext uri="{FF2B5EF4-FFF2-40B4-BE49-F238E27FC236}">
              <a16:creationId xmlns:a16="http://schemas.microsoft.com/office/drawing/2014/main" id="{00000000-0008-0000-1F00-0000D8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1" name="Text Box 10">
          <a:extLst>
            <a:ext uri="{FF2B5EF4-FFF2-40B4-BE49-F238E27FC236}">
              <a16:creationId xmlns:a16="http://schemas.microsoft.com/office/drawing/2014/main" id="{00000000-0008-0000-1F00-0000D9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42" name="Text Box 11">
          <a:extLst>
            <a:ext uri="{FF2B5EF4-FFF2-40B4-BE49-F238E27FC236}">
              <a16:creationId xmlns:a16="http://schemas.microsoft.com/office/drawing/2014/main" id="{00000000-0008-0000-1F00-0000DA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43" name="Text Box 12">
          <a:extLst>
            <a:ext uri="{FF2B5EF4-FFF2-40B4-BE49-F238E27FC236}">
              <a16:creationId xmlns:a16="http://schemas.microsoft.com/office/drawing/2014/main" id="{00000000-0008-0000-1F00-0000DB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4" name="Text Box 1">
          <a:extLst>
            <a:ext uri="{FF2B5EF4-FFF2-40B4-BE49-F238E27FC236}">
              <a16:creationId xmlns:a16="http://schemas.microsoft.com/office/drawing/2014/main" id="{00000000-0008-0000-1F00-0000DC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5" name="Text Box 2">
          <a:extLst>
            <a:ext uri="{FF2B5EF4-FFF2-40B4-BE49-F238E27FC236}">
              <a16:creationId xmlns:a16="http://schemas.microsoft.com/office/drawing/2014/main" id="{00000000-0008-0000-1F00-0000DD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6" name="Text Box 1">
          <a:extLst>
            <a:ext uri="{FF2B5EF4-FFF2-40B4-BE49-F238E27FC236}">
              <a16:creationId xmlns:a16="http://schemas.microsoft.com/office/drawing/2014/main" id="{00000000-0008-0000-1F00-0000DE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7" name="Text Box 2">
          <a:extLst>
            <a:ext uri="{FF2B5EF4-FFF2-40B4-BE49-F238E27FC236}">
              <a16:creationId xmlns:a16="http://schemas.microsoft.com/office/drawing/2014/main" id="{00000000-0008-0000-1F00-0000DF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8" name="Text Box 3">
          <a:extLst>
            <a:ext uri="{FF2B5EF4-FFF2-40B4-BE49-F238E27FC236}">
              <a16:creationId xmlns:a16="http://schemas.microsoft.com/office/drawing/2014/main" id="{00000000-0008-0000-1F00-0000E0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49" name="Text Box 4">
          <a:extLst>
            <a:ext uri="{FF2B5EF4-FFF2-40B4-BE49-F238E27FC236}">
              <a16:creationId xmlns:a16="http://schemas.microsoft.com/office/drawing/2014/main" id="{00000000-0008-0000-1F00-0000E1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0" name="Text Box 5">
          <a:extLst>
            <a:ext uri="{FF2B5EF4-FFF2-40B4-BE49-F238E27FC236}">
              <a16:creationId xmlns:a16="http://schemas.microsoft.com/office/drawing/2014/main" id="{00000000-0008-0000-1F00-0000E2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1" name="Text Box 6">
          <a:extLst>
            <a:ext uri="{FF2B5EF4-FFF2-40B4-BE49-F238E27FC236}">
              <a16:creationId xmlns:a16="http://schemas.microsoft.com/office/drawing/2014/main" id="{00000000-0008-0000-1F00-0000E3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2" name="Text Box 8">
          <a:extLst>
            <a:ext uri="{FF2B5EF4-FFF2-40B4-BE49-F238E27FC236}">
              <a16:creationId xmlns:a16="http://schemas.microsoft.com/office/drawing/2014/main" id="{00000000-0008-0000-1F00-0000E4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3" name="Text Box 9">
          <a:extLst>
            <a:ext uri="{FF2B5EF4-FFF2-40B4-BE49-F238E27FC236}">
              <a16:creationId xmlns:a16="http://schemas.microsoft.com/office/drawing/2014/main" id="{00000000-0008-0000-1F00-0000E5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4" name="Text Box 10">
          <a:extLst>
            <a:ext uri="{FF2B5EF4-FFF2-40B4-BE49-F238E27FC236}">
              <a16:creationId xmlns:a16="http://schemas.microsoft.com/office/drawing/2014/main" id="{00000000-0008-0000-1F00-0000E6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55" name="Text Box 11">
          <a:extLst>
            <a:ext uri="{FF2B5EF4-FFF2-40B4-BE49-F238E27FC236}">
              <a16:creationId xmlns:a16="http://schemas.microsoft.com/office/drawing/2014/main" id="{00000000-0008-0000-1F00-0000E7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56" name="Text Box 12">
          <a:extLst>
            <a:ext uri="{FF2B5EF4-FFF2-40B4-BE49-F238E27FC236}">
              <a16:creationId xmlns:a16="http://schemas.microsoft.com/office/drawing/2014/main" id="{00000000-0008-0000-1F00-0000E8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7" name="Text Box 1">
          <a:extLst>
            <a:ext uri="{FF2B5EF4-FFF2-40B4-BE49-F238E27FC236}">
              <a16:creationId xmlns:a16="http://schemas.microsoft.com/office/drawing/2014/main" id="{00000000-0008-0000-1F00-0000E9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58" name="Text Box 2">
          <a:extLst>
            <a:ext uri="{FF2B5EF4-FFF2-40B4-BE49-F238E27FC236}">
              <a16:creationId xmlns:a16="http://schemas.microsoft.com/office/drawing/2014/main" id="{00000000-0008-0000-1F00-0000EA04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259" name="Text Box 8">
          <a:extLst>
            <a:ext uri="{FF2B5EF4-FFF2-40B4-BE49-F238E27FC236}">
              <a16:creationId xmlns:a16="http://schemas.microsoft.com/office/drawing/2014/main" id="{00000000-0008-0000-1F00-0000EB04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0" name="Text Box 13">
          <a:extLst>
            <a:ext uri="{FF2B5EF4-FFF2-40B4-BE49-F238E27FC236}">
              <a16:creationId xmlns:a16="http://schemas.microsoft.com/office/drawing/2014/main" id="{00000000-0008-0000-1F00-0000EC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1" name="Text Box 14">
          <a:extLst>
            <a:ext uri="{FF2B5EF4-FFF2-40B4-BE49-F238E27FC236}">
              <a16:creationId xmlns:a16="http://schemas.microsoft.com/office/drawing/2014/main" id="{00000000-0008-0000-1F00-0000ED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2" name="Text Box 13">
          <a:extLst>
            <a:ext uri="{FF2B5EF4-FFF2-40B4-BE49-F238E27FC236}">
              <a16:creationId xmlns:a16="http://schemas.microsoft.com/office/drawing/2014/main" id="{00000000-0008-0000-1F00-0000EE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3" name="Text Box 14">
          <a:extLst>
            <a:ext uri="{FF2B5EF4-FFF2-40B4-BE49-F238E27FC236}">
              <a16:creationId xmlns:a16="http://schemas.microsoft.com/office/drawing/2014/main" id="{00000000-0008-0000-1F00-0000EF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4" name="Text Box 13">
          <a:extLst>
            <a:ext uri="{FF2B5EF4-FFF2-40B4-BE49-F238E27FC236}">
              <a16:creationId xmlns:a16="http://schemas.microsoft.com/office/drawing/2014/main" id="{00000000-0008-0000-1F00-0000F0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5" name="Text Box 14">
          <a:extLst>
            <a:ext uri="{FF2B5EF4-FFF2-40B4-BE49-F238E27FC236}">
              <a16:creationId xmlns:a16="http://schemas.microsoft.com/office/drawing/2014/main" id="{00000000-0008-0000-1F00-0000F1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6" name="Text Box 8">
          <a:extLst>
            <a:ext uri="{FF2B5EF4-FFF2-40B4-BE49-F238E27FC236}">
              <a16:creationId xmlns:a16="http://schemas.microsoft.com/office/drawing/2014/main" id="{00000000-0008-0000-1F00-0000F2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7" name="Text Box 8">
          <a:extLst>
            <a:ext uri="{FF2B5EF4-FFF2-40B4-BE49-F238E27FC236}">
              <a16:creationId xmlns:a16="http://schemas.microsoft.com/office/drawing/2014/main" id="{00000000-0008-0000-1F00-0000F3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68" name="Text Box 8">
          <a:extLst>
            <a:ext uri="{FF2B5EF4-FFF2-40B4-BE49-F238E27FC236}">
              <a16:creationId xmlns:a16="http://schemas.microsoft.com/office/drawing/2014/main" id="{00000000-0008-0000-1F00-0000F4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69" name="Text Box 8">
          <a:extLst>
            <a:ext uri="{FF2B5EF4-FFF2-40B4-BE49-F238E27FC236}">
              <a16:creationId xmlns:a16="http://schemas.microsoft.com/office/drawing/2014/main" id="{00000000-0008-0000-1F00-0000F5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270" name="Text Box 8">
          <a:extLst>
            <a:ext uri="{FF2B5EF4-FFF2-40B4-BE49-F238E27FC236}">
              <a16:creationId xmlns:a16="http://schemas.microsoft.com/office/drawing/2014/main" id="{00000000-0008-0000-1F00-0000F604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271" name="Text Box 8">
          <a:extLst>
            <a:ext uri="{FF2B5EF4-FFF2-40B4-BE49-F238E27FC236}">
              <a16:creationId xmlns:a16="http://schemas.microsoft.com/office/drawing/2014/main" id="{00000000-0008-0000-1F00-0000F704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2" name="Text Box 1">
          <a:extLst>
            <a:ext uri="{FF2B5EF4-FFF2-40B4-BE49-F238E27FC236}">
              <a16:creationId xmlns:a16="http://schemas.microsoft.com/office/drawing/2014/main" id="{00000000-0008-0000-1F00-0000F8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3" name="Text Box 2">
          <a:extLst>
            <a:ext uri="{FF2B5EF4-FFF2-40B4-BE49-F238E27FC236}">
              <a16:creationId xmlns:a16="http://schemas.microsoft.com/office/drawing/2014/main" id="{00000000-0008-0000-1F00-0000F9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4" name="Text Box 3">
          <a:extLst>
            <a:ext uri="{FF2B5EF4-FFF2-40B4-BE49-F238E27FC236}">
              <a16:creationId xmlns:a16="http://schemas.microsoft.com/office/drawing/2014/main" id="{00000000-0008-0000-1F00-0000FA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5" name="Text Box 4">
          <a:extLst>
            <a:ext uri="{FF2B5EF4-FFF2-40B4-BE49-F238E27FC236}">
              <a16:creationId xmlns:a16="http://schemas.microsoft.com/office/drawing/2014/main" id="{00000000-0008-0000-1F00-0000FB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6" name="Text Box 5">
          <a:extLst>
            <a:ext uri="{FF2B5EF4-FFF2-40B4-BE49-F238E27FC236}">
              <a16:creationId xmlns:a16="http://schemas.microsoft.com/office/drawing/2014/main" id="{00000000-0008-0000-1F00-0000FC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7" name="Text Box 6">
          <a:extLst>
            <a:ext uri="{FF2B5EF4-FFF2-40B4-BE49-F238E27FC236}">
              <a16:creationId xmlns:a16="http://schemas.microsoft.com/office/drawing/2014/main" id="{00000000-0008-0000-1F00-0000FD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8" name="Text Box 8">
          <a:extLst>
            <a:ext uri="{FF2B5EF4-FFF2-40B4-BE49-F238E27FC236}">
              <a16:creationId xmlns:a16="http://schemas.microsoft.com/office/drawing/2014/main" id="{00000000-0008-0000-1F00-0000FE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79" name="Text Box 9">
          <a:extLst>
            <a:ext uri="{FF2B5EF4-FFF2-40B4-BE49-F238E27FC236}">
              <a16:creationId xmlns:a16="http://schemas.microsoft.com/office/drawing/2014/main" id="{00000000-0008-0000-1F00-0000FF04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80" name="Text Box 10">
          <a:extLst>
            <a:ext uri="{FF2B5EF4-FFF2-40B4-BE49-F238E27FC236}">
              <a16:creationId xmlns:a16="http://schemas.microsoft.com/office/drawing/2014/main" id="{00000000-0008-0000-1F00-000000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81" name="Text Box 11">
          <a:extLst>
            <a:ext uri="{FF2B5EF4-FFF2-40B4-BE49-F238E27FC236}">
              <a16:creationId xmlns:a16="http://schemas.microsoft.com/office/drawing/2014/main" id="{00000000-0008-0000-1F00-000001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282" name="Text Box 12">
          <a:extLst>
            <a:ext uri="{FF2B5EF4-FFF2-40B4-BE49-F238E27FC236}">
              <a16:creationId xmlns:a16="http://schemas.microsoft.com/office/drawing/2014/main" id="{00000000-0008-0000-1F00-000002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3" name="Text Box 13">
          <a:extLst>
            <a:ext uri="{FF2B5EF4-FFF2-40B4-BE49-F238E27FC236}">
              <a16:creationId xmlns:a16="http://schemas.microsoft.com/office/drawing/2014/main" id="{00000000-0008-0000-1F00-000003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284" name="Text Box 14">
          <a:extLst>
            <a:ext uri="{FF2B5EF4-FFF2-40B4-BE49-F238E27FC236}">
              <a16:creationId xmlns:a16="http://schemas.microsoft.com/office/drawing/2014/main" id="{00000000-0008-0000-1F00-000004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85" name="Text Box 1">
          <a:extLst>
            <a:ext uri="{FF2B5EF4-FFF2-40B4-BE49-F238E27FC236}">
              <a16:creationId xmlns:a16="http://schemas.microsoft.com/office/drawing/2014/main" id="{00000000-0008-0000-1F00-000005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43</xdr:row>
      <xdr:rowOff>0</xdr:rowOff>
    </xdr:from>
    <xdr:ext cx="114300" cy="285750"/>
    <xdr:sp macro="" textlink="">
      <xdr:nvSpPr>
        <xdr:cNvPr id="1286" name="Text Box 2">
          <a:extLst>
            <a:ext uri="{FF2B5EF4-FFF2-40B4-BE49-F238E27FC236}">
              <a16:creationId xmlns:a16="http://schemas.microsoft.com/office/drawing/2014/main" id="{00000000-0008-0000-1F00-000006050000}"/>
            </a:ext>
          </a:extLst>
        </xdr:cNvPr>
        <xdr:cNvSpPr txBox="1">
          <a:spLocks noChangeArrowheads="1"/>
        </xdr:cNvSpPr>
      </xdr:nvSpPr>
      <xdr:spPr bwMode="auto">
        <a:xfrm>
          <a:off x="749808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18</xdr:row>
      <xdr:rowOff>0</xdr:rowOff>
    </xdr:from>
    <xdr:ext cx="114300" cy="285750"/>
    <xdr:sp macro="" textlink="">
      <xdr:nvSpPr>
        <xdr:cNvPr id="1287" name="Text Box 8">
          <a:extLst>
            <a:ext uri="{FF2B5EF4-FFF2-40B4-BE49-F238E27FC236}">
              <a16:creationId xmlns:a16="http://schemas.microsoft.com/office/drawing/2014/main" id="{00000000-0008-0000-1F00-000007050000}"/>
            </a:ext>
          </a:extLst>
        </xdr:cNvPr>
        <xdr:cNvSpPr txBox="1">
          <a:spLocks noChangeArrowheads="1"/>
        </xdr:cNvSpPr>
      </xdr:nvSpPr>
      <xdr:spPr bwMode="auto">
        <a:xfrm>
          <a:off x="749808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29</xdr:row>
      <xdr:rowOff>0</xdr:rowOff>
    </xdr:from>
    <xdr:ext cx="114300" cy="285750"/>
    <xdr:sp macro="" textlink="">
      <xdr:nvSpPr>
        <xdr:cNvPr id="1288" name="Text Box 8">
          <a:extLst>
            <a:ext uri="{FF2B5EF4-FFF2-40B4-BE49-F238E27FC236}">
              <a16:creationId xmlns:a16="http://schemas.microsoft.com/office/drawing/2014/main" id="{00000000-0008-0000-1F00-000008050000}"/>
            </a:ext>
          </a:extLst>
        </xdr:cNvPr>
        <xdr:cNvSpPr txBox="1">
          <a:spLocks noChangeArrowheads="1"/>
        </xdr:cNvSpPr>
      </xdr:nvSpPr>
      <xdr:spPr bwMode="auto">
        <a:xfrm>
          <a:off x="7498080" y="5303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289" name="Text Box 8">
          <a:extLst>
            <a:ext uri="{FF2B5EF4-FFF2-40B4-BE49-F238E27FC236}">
              <a16:creationId xmlns:a16="http://schemas.microsoft.com/office/drawing/2014/main" id="{00000000-0008-0000-1F00-000009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290" name="Text Box 8">
          <a:extLst>
            <a:ext uri="{FF2B5EF4-FFF2-40B4-BE49-F238E27FC236}">
              <a16:creationId xmlns:a16="http://schemas.microsoft.com/office/drawing/2014/main" id="{00000000-0008-0000-1F00-00000A05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291" name="Text Box 8">
          <a:extLst>
            <a:ext uri="{FF2B5EF4-FFF2-40B4-BE49-F238E27FC236}">
              <a16:creationId xmlns:a16="http://schemas.microsoft.com/office/drawing/2014/main" id="{00000000-0008-0000-1F00-00000B05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2" name="Text Box 1">
          <a:extLst>
            <a:ext uri="{FF2B5EF4-FFF2-40B4-BE49-F238E27FC236}">
              <a16:creationId xmlns:a16="http://schemas.microsoft.com/office/drawing/2014/main" id="{00000000-0008-0000-1F00-00000C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3" name="Text Box 2">
          <a:extLst>
            <a:ext uri="{FF2B5EF4-FFF2-40B4-BE49-F238E27FC236}">
              <a16:creationId xmlns:a16="http://schemas.microsoft.com/office/drawing/2014/main" id="{00000000-0008-0000-1F00-00000D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4" name="Text Box 3">
          <a:extLst>
            <a:ext uri="{FF2B5EF4-FFF2-40B4-BE49-F238E27FC236}">
              <a16:creationId xmlns:a16="http://schemas.microsoft.com/office/drawing/2014/main" id="{00000000-0008-0000-1F00-00000E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5" name="Text Box 4">
          <a:extLst>
            <a:ext uri="{FF2B5EF4-FFF2-40B4-BE49-F238E27FC236}">
              <a16:creationId xmlns:a16="http://schemas.microsoft.com/office/drawing/2014/main" id="{00000000-0008-0000-1F00-00000F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6" name="Text Box 5">
          <a:extLst>
            <a:ext uri="{FF2B5EF4-FFF2-40B4-BE49-F238E27FC236}">
              <a16:creationId xmlns:a16="http://schemas.microsoft.com/office/drawing/2014/main" id="{00000000-0008-0000-1F00-000010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7" name="Text Box 6">
          <a:extLst>
            <a:ext uri="{FF2B5EF4-FFF2-40B4-BE49-F238E27FC236}">
              <a16:creationId xmlns:a16="http://schemas.microsoft.com/office/drawing/2014/main" id="{00000000-0008-0000-1F00-000011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8" name="Text Box 8">
          <a:extLst>
            <a:ext uri="{FF2B5EF4-FFF2-40B4-BE49-F238E27FC236}">
              <a16:creationId xmlns:a16="http://schemas.microsoft.com/office/drawing/2014/main" id="{00000000-0008-0000-1F00-000012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299" name="Text Box 9">
          <a:extLst>
            <a:ext uri="{FF2B5EF4-FFF2-40B4-BE49-F238E27FC236}">
              <a16:creationId xmlns:a16="http://schemas.microsoft.com/office/drawing/2014/main" id="{00000000-0008-0000-1F00-000013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00" name="Text Box 10">
          <a:extLst>
            <a:ext uri="{FF2B5EF4-FFF2-40B4-BE49-F238E27FC236}">
              <a16:creationId xmlns:a16="http://schemas.microsoft.com/office/drawing/2014/main" id="{00000000-0008-0000-1F00-000014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01" name="Text Box 1">
          <a:extLst>
            <a:ext uri="{FF2B5EF4-FFF2-40B4-BE49-F238E27FC236}">
              <a16:creationId xmlns:a16="http://schemas.microsoft.com/office/drawing/2014/main" id="{00000000-0008-0000-1F00-000015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02" name="Text Box 2">
          <a:extLst>
            <a:ext uri="{FF2B5EF4-FFF2-40B4-BE49-F238E27FC236}">
              <a16:creationId xmlns:a16="http://schemas.microsoft.com/office/drawing/2014/main" id="{00000000-0008-0000-1F00-000016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31</xdr:row>
      <xdr:rowOff>0</xdr:rowOff>
    </xdr:from>
    <xdr:ext cx="114300" cy="285750"/>
    <xdr:sp macro="" textlink="">
      <xdr:nvSpPr>
        <xdr:cNvPr id="1303" name="Text Box 8">
          <a:extLst>
            <a:ext uri="{FF2B5EF4-FFF2-40B4-BE49-F238E27FC236}">
              <a16:creationId xmlns:a16="http://schemas.microsoft.com/office/drawing/2014/main" id="{00000000-0008-0000-1F00-000017050000}"/>
            </a:ext>
          </a:extLst>
        </xdr:cNvPr>
        <xdr:cNvSpPr txBox="1">
          <a:spLocks noChangeArrowheads="1"/>
        </xdr:cNvSpPr>
      </xdr:nvSpPr>
      <xdr:spPr bwMode="auto">
        <a:xfrm>
          <a:off x="749808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4" name="Text Box 1">
          <a:extLst>
            <a:ext uri="{FF2B5EF4-FFF2-40B4-BE49-F238E27FC236}">
              <a16:creationId xmlns:a16="http://schemas.microsoft.com/office/drawing/2014/main" id="{00000000-0008-0000-1F00-000018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5" name="Text Box 2">
          <a:extLst>
            <a:ext uri="{FF2B5EF4-FFF2-40B4-BE49-F238E27FC236}">
              <a16:creationId xmlns:a16="http://schemas.microsoft.com/office/drawing/2014/main" id="{00000000-0008-0000-1F00-000019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6" name="Text Box 3">
          <a:extLst>
            <a:ext uri="{FF2B5EF4-FFF2-40B4-BE49-F238E27FC236}">
              <a16:creationId xmlns:a16="http://schemas.microsoft.com/office/drawing/2014/main" id="{00000000-0008-0000-1F00-00001A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7" name="Text Box 4">
          <a:extLst>
            <a:ext uri="{FF2B5EF4-FFF2-40B4-BE49-F238E27FC236}">
              <a16:creationId xmlns:a16="http://schemas.microsoft.com/office/drawing/2014/main" id="{00000000-0008-0000-1F00-00001B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8" name="Text Box 5">
          <a:extLst>
            <a:ext uri="{FF2B5EF4-FFF2-40B4-BE49-F238E27FC236}">
              <a16:creationId xmlns:a16="http://schemas.microsoft.com/office/drawing/2014/main" id="{00000000-0008-0000-1F00-00001C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09" name="Text Box 6">
          <a:extLst>
            <a:ext uri="{FF2B5EF4-FFF2-40B4-BE49-F238E27FC236}">
              <a16:creationId xmlns:a16="http://schemas.microsoft.com/office/drawing/2014/main" id="{00000000-0008-0000-1F00-00001D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0" name="Text Box 8">
          <a:extLst>
            <a:ext uri="{FF2B5EF4-FFF2-40B4-BE49-F238E27FC236}">
              <a16:creationId xmlns:a16="http://schemas.microsoft.com/office/drawing/2014/main" id="{00000000-0008-0000-1F00-00001E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1" name="Text Box 9">
          <a:extLst>
            <a:ext uri="{FF2B5EF4-FFF2-40B4-BE49-F238E27FC236}">
              <a16:creationId xmlns:a16="http://schemas.microsoft.com/office/drawing/2014/main" id="{00000000-0008-0000-1F00-00001F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2" name="Text Box 10">
          <a:extLst>
            <a:ext uri="{FF2B5EF4-FFF2-40B4-BE49-F238E27FC236}">
              <a16:creationId xmlns:a16="http://schemas.microsoft.com/office/drawing/2014/main" id="{00000000-0008-0000-1F00-000020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13" name="Text Box 11">
          <a:extLst>
            <a:ext uri="{FF2B5EF4-FFF2-40B4-BE49-F238E27FC236}">
              <a16:creationId xmlns:a16="http://schemas.microsoft.com/office/drawing/2014/main" id="{00000000-0008-0000-1F00-000021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14" name="Text Box 12">
          <a:extLst>
            <a:ext uri="{FF2B5EF4-FFF2-40B4-BE49-F238E27FC236}">
              <a16:creationId xmlns:a16="http://schemas.microsoft.com/office/drawing/2014/main" id="{00000000-0008-0000-1F00-000022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15" name="Text Box 13">
          <a:extLst>
            <a:ext uri="{FF2B5EF4-FFF2-40B4-BE49-F238E27FC236}">
              <a16:creationId xmlns:a16="http://schemas.microsoft.com/office/drawing/2014/main" id="{00000000-0008-0000-1F00-000023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16" name="Text Box 14">
          <a:extLst>
            <a:ext uri="{FF2B5EF4-FFF2-40B4-BE49-F238E27FC236}">
              <a16:creationId xmlns:a16="http://schemas.microsoft.com/office/drawing/2014/main" id="{00000000-0008-0000-1F00-000024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7" name="Text Box 1">
          <a:extLst>
            <a:ext uri="{FF2B5EF4-FFF2-40B4-BE49-F238E27FC236}">
              <a16:creationId xmlns:a16="http://schemas.microsoft.com/office/drawing/2014/main" id="{00000000-0008-0000-1F00-000025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18" name="Text Box 2">
          <a:extLst>
            <a:ext uri="{FF2B5EF4-FFF2-40B4-BE49-F238E27FC236}">
              <a16:creationId xmlns:a16="http://schemas.microsoft.com/office/drawing/2014/main" id="{00000000-0008-0000-1F00-000026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319" name="Text Box 8">
          <a:extLst>
            <a:ext uri="{FF2B5EF4-FFF2-40B4-BE49-F238E27FC236}">
              <a16:creationId xmlns:a16="http://schemas.microsoft.com/office/drawing/2014/main" id="{00000000-0008-0000-1F00-00002705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20" name="Text Box 8">
          <a:extLst>
            <a:ext uri="{FF2B5EF4-FFF2-40B4-BE49-F238E27FC236}">
              <a16:creationId xmlns:a16="http://schemas.microsoft.com/office/drawing/2014/main" id="{00000000-0008-0000-1F00-000028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21" name="Text Box 8">
          <a:extLst>
            <a:ext uri="{FF2B5EF4-FFF2-40B4-BE49-F238E27FC236}">
              <a16:creationId xmlns:a16="http://schemas.microsoft.com/office/drawing/2014/main" id="{00000000-0008-0000-1F00-000029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22" name="Text Box 8">
          <a:extLst>
            <a:ext uri="{FF2B5EF4-FFF2-40B4-BE49-F238E27FC236}">
              <a16:creationId xmlns:a16="http://schemas.microsoft.com/office/drawing/2014/main" id="{00000000-0008-0000-1F00-00002A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3" name="Text Box 8">
          <a:extLst>
            <a:ext uri="{FF2B5EF4-FFF2-40B4-BE49-F238E27FC236}">
              <a16:creationId xmlns:a16="http://schemas.microsoft.com/office/drawing/2014/main" id="{00000000-0008-0000-1F00-00002B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4" name="Text Box 8">
          <a:extLst>
            <a:ext uri="{FF2B5EF4-FFF2-40B4-BE49-F238E27FC236}">
              <a16:creationId xmlns:a16="http://schemas.microsoft.com/office/drawing/2014/main" id="{00000000-0008-0000-1F00-00002C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5" name="Text Box 1">
          <a:extLst>
            <a:ext uri="{FF2B5EF4-FFF2-40B4-BE49-F238E27FC236}">
              <a16:creationId xmlns:a16="http://schemas.microsoft.com/office/drawing/2014/main" id="{00000000-0008-0000-1F00-00002D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6" name="Text Box 2">
          <a:extLst>
            <a:ext uri="{FF2B5EF4-FFF2-40B4-BE49-F238E27FC236}">
              <a16:creationId xmlns:a16="http://schemas.microsoft.com/office/drawing/2014/main" id="{00000000-0008-0000-1F00-00002E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7" name="Text Box 3">
          <a:extLst>
            <a:ext uri="{FF2B5EF4-FFF2-40B4-BE49-F238E27FC236}">
              <a16:creationId xmlns:a16="http://schemas.microsoft.com/office/drawing/2014/main" id="{00000000-0008-0000-1F00-00002F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8" name="Text Box 4">
          <a:extLst>
            <a:ext uri="{FF2B5EF4-FFF2-40B4-BE49-F238E27FC236}">
              <a16:creationId xmlns:a16="http://schemas.microsoft.com/office/drawing/2014/main" id="{00000000-0008-0000-1F00-000030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29" name="Text Box 5">
          <a:extLst>
            <a:ext uri="{FF2B5EF4-FFF2-40B4-BE49-F238E27FC236}">
              <a16:creationId xmlns:a16="http://schemas.microsoft.com/office/drawing/2014/main" id="{00000000-0008-0000-1F00-000031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0" name="Text Box 6">
          <a:extLst>
            <a:ext uri="{FF2B5EF4-FFF2-40B4-BE49-F238E27FC236}">
              <a16:creationId xmlns:a16="http://schemas.microsoft.com/office/drawing/2014/main" id="{00000000-0008-0000-1F00-000032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1" name="Text Box 8">
          <a:extLst>
            <a:ext uri="{FF2B5EF4-FFF2-40B4-BE49-F238E27FC236}">
              <a16:creationId xmlns:a16="http://schemas.microsoft.com/office/drawing/2014/main" id="{00000000-0008-0000-1F00-000033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2" name="Text Box 9">
          <a:extLst>
            <a:ext uri="{FF2B5EF4-FFF2-40B4-BE49-F238E27FC236}">
              <a16:creationId xmlns:a16="http://schemas.microsoft.com/office/drawing/2014/main" id="{00000000-0008-0000-1F00-000034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3" name="Text Box 10">
          <a:extLst>
            <a:ext uri="{FF2B5EF4-FFF2-40B4-BE49-F238E27FC236}">
              <a16:creationId xmlns:a16="http://schemas.microsoft.com/office/drawing/2014/main" id="{00000000-0008-0000-1F00-000035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4" name="Text Box 1">
          <a:extLst>
            <a:ext uri="{FF2B5EF4-FFF2-40B4-BE49-F238E27FC236}">
              <a16:creationId xmlns:a16="http://schemas.microsoft.com/office/drawing/2014/main" id="{00000000-0008-0000-1F00-000036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35" name="Text Box 2">
          <a:extLst>
            <a:ext uri="{FF2B5EF4-FFF2-40B4-BE49-F238E27FC236}">
              <a16:creationId xmlns:a16="http://schemas.microsoft.com/office/drawing/2014/main" id="{00000000-0008-0000-1F00-000037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336" name="Text Box 8">
          <a:extLst>
            <a:ext uri="{FF2B5EF4-FFF2-40B4-BE49-F238E27FC236}">
              <a16:creationId xmlns:a16="http://schemas.microsoft.com/office/drawing/2014/main" id="{00000000-0008-0000-1F00-00003805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37" name="Text Box 1">
          <a:extLst>
            <a:ext uri="{FF2B5EF4-FFF2-40B4-BE49-F238E27FC236}">
              <a16:creationId xmlns:a16="http://schemas.microsoft.com/office/drawing/2014/main" id="{00000000-0008-0000-1F00-000039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38" name="Text Box 2">
          <a:extLst>
            <a:ext uri="{FF2B5EF4-FFF2-40B4-BE49-F238E27FC236}">
              <a16:creationId xmlns:a16="http://schemas.microsoft.com/office/drawing/2014/main" id="{00000000-0008-0000-1F00-00003A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39" name="Text Box 3">
          <a:extLst>
            <a:ext uri="{FF2B5EF4-FFF2-40B4-BE49-F238E27FC236}">
              <a16:creationId xmlns:a16="http://schemas.microsoft.com/office/drawing/2014/main" id="{00000000-0008-0000-1F00-00003B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0" name="Text Box 4">
          <a:extLst>
            <a:ext uri="{FF2B5EF4-FFF2-40B4-BE49-F238E27FC236}">
              <a16:creationId xmlns:a16="http://schemas.microsoft.com/office/drawing/2014/main" id="{00000000-0008-0000-1F00-00003C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1" name="Text Box 5">
          <a:extLst>
            <a:ext uri="{FF2B5EF4-FFF2-40B4-BE49-F238E27FC236}">
              <a16:creationId xmlns:a16="http://schemas.microsoft.com/office/drawing/2014/main" id="{00000000-0008-0000-1F00-00003D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2" name="Text Box 6">
          <a:extLst>
            <a:ext uri="{FF2B5EF4-FFF2-40B4-BE49-F238E27FC236}">
              <a16:creationId xmlns:a16="http://schemas.microsoft.com/office/drawing/2014/main" id="{00000000-0008-0000-1F00-00003E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3" name="Text Box 8">
          <a:extLst>
            <a:ext uri="{FF2B5EF4-FFF2-40B4-BE49-F238E27FC236}">
              <a16:creationId xmlns:a16="http://schemas.microsoft.com/office/drawing/2014/main" id="{00000000-0008-0000-1F00-00003F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4" name="Text Box 9">
          <a:extLst>
            <a:ext uri="{FF2B5EF4-FFF2-40B4-BE49-F238E27FC236}">
              <a16:creationId xmlns:a16="http://schemas.microsoft.com/office/drawing/2014/main" id="{00000000-0008-0000-1F00-000040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45" name="Text Box 10">
          <a:extLst>
            <a:ext uri="{FF2B5EF4-FFF2-40B4-BE49-F238E27FC236}">
              <a16:creationId xmlns:a16="http://schemas.microsoft.com/office/drawing/2014/main" id="{00000000-0008-0000-1F00-000041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46" name="Text Box 11">
          <a:extLst>
            <a:ext uri="{FF2B5EF4-FFF2-40B4-BE49-F238E27FC236}">
              <a16:creationId xmlns:a16="http://schemas.microsoft.com/office/drawing/2014/main" id="{00000000-0008-0000-1F00-000042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347" name="Text Box 12">
          <a:extLst>
            <a:ext uri="{FF2B5EF4-FFF2-40B4-BE49-F238E27FC236}">
              <a16:creationId xmlns:a16="http://schemas.microsoft.com/office/drawing/2014/main" id="{00000000-0008-0000-1F00-000043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48" name="Text Box 13">
          <a:extLst>
            <a:ext uri="{FF2B5EF4-FFF2-40B4-BE49-F238E27FC236}">
              <a16:creationId xmlns:a16="http://schemas.microsoft.com/office/drawing/2014/main" id="{00000000-0008-0000-1F00-000044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349" name="Text Box 14">
          <a:extLst>
            <a:ext uri="{FF2B5EF4-FFF2-40B4-BE49-F238E27FC236}">
              <a16:creationId xmlns:a16="http://schemas.microsoft.com/office/drawing/2014/main" id="{00000000-0008-0000-1F00-000045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50" name="Text Box 1">
          <a:extLst>
            <a:ext uri="{FF2B5EF4-FFF2-40B4-BE49-F238E27FC236}">
              <a16:creationId xmlns:a16="http://schemas.microsoft.com/office/drawing/2014/main" id="{00000000-0008-0000-1F00-000046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351" name="Text Box 2">
          <a:extLst>
            <a:ext uri="{FF2B5EF4-FFF2-40B4-BE49-F238E27FC236}">
              <a16:creationId xmlns:a16="http://schemas.microsoft.com/office/drawing/2014/main" id="{00000000-0008-0000-1F00-000047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19</xdr:row>
      <xdr:rowOff>0</xdr:rowOff>
    </xdr:from>
    <xdr:ext cx="114300" cy="285750"/>
    <xdr:sp macro="" textlink="">
      <xdr:nvSpPr>
        <xdr:cNvPr id="1352" name="Text Box 8">
          <a:extLst>
            <a:ext uri="{FF2B5EF4-FFF2-40B4-BE49-F238E27FC236}">
              <a16:creationId xmlns:a16="http://schemas.microsoft.com/office/drawing/2014/main" id="{00000000-0008-0000-1F00-000048050000}"/>
            </a:ext>
          </a:extLst>
        </xdr:cNvPr>
        <xdr:cNvSpPr txBox="1">
          <a:spLocks noChangeArrowheads="1"/>
        </xdr:cNvSpPr>
      </xdr:nvSpPr>
      <xdr:spPr bwMode="auto">
        <a:xfrm>
          <a:off x="749808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353" name="Text Box 8">
          <a:extLst>
            <a:ext uri="{FF2B5EF4-FFF2-40B4-BE49-F238E27FC236}">
              <a16:creationId xmlns:a16="http://schemas.microsoft.com/office/drawing/2014/main" id="{00000000-0008-0000-1F00-000049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54" name="Text Box 8">
          <a:extLst>
            <a:ext uri="{FF2B5EF4-FFF2-40B4-BE49-F238E27FC236}">
              <a16:creationId xmlns:a16="http://schemas.microsoft.com/office/drawing/2014/main" id="{00000000-0008-0000-1F00-00004A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55" name="Text Box 8">
          <a:extLst>
            <a:ext uri="{FF2B5EF4-FFF2-40B4-BE49-F238E27FC236}">
              <a16:creationId xmlns:a16="http://schemas.microsoft.com/office/drawing/2014/main" id="{00000000-0008-0000-1F00-00004B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56" name="Text Box 8">
          <a:extLst>
            <a:ext uri="{FF2B5EF4-FFF2-40B4-BE49-F238E27FC236}">
              <a16:creationId xmlns:a16="http://schemas.microsoft.com/office/drawing/2014/main" id="{00000000-0008-0000-1F00-00004C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57" name="Text Box 1">
          <a:extLst>
            <a:ext uri="{FF2B5EF4-FFF2-40B4-BE49-F238E27FC236}">
              <a16:creationId xmlns:a16="http://schemas.microsoft.com/office/drawing/2014/main" id="{00000000-0008-0000-1F00-00004D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58" name="Text Box 2">
          <a:extLst>
            <a:ext uri="{FF2B5EF4-FFF2-40B4-BE49-F238E27FC236}">
              <a16:creationId xmlns:a16="http://schemas.microsoft.com/office/drawing/2014/main" id="{00000000-0008-0000-1F00-00004E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59" name="Text Box 3">
          <a:extLst>
            <a:ext uri="{FF2B5EF4-FFF2-40B4-BE49-F238E27FC236}">
              <a16:creationId xmlns:a16="http://schemas.microsoft.com/office/drawing/2014/main" id="{00000000-0008-0000-1F00-00004F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0" name="Text Box 4">
          <a:extLst>
            <a:ext uri="{FF2B5EF4-FFF2-40B4-BE49-F238E27FC236}">
              <a16:creationId xmlns:a16="http://schemas.microsoft.com/office/drawing/2014/main" id="{00000000-0008-0000-1F00-000050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1" name="Text Box 5">
          <a:extLst>
            <a:ext uri="{FF2B5EF4-FFF2-40B4-BE49-F238E27FC236}">
              <a16:creationId xmlns:a16="http://schemas.microsoft.com/office/drawing/2014/main" id="{00000000-0008-0000-1F00-000051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2" name="Text Box 6">
          <a:extLst>
            <a:ext uri="{FF2B5EF4-FFF2-40B4-BE49-F238E27FC236}">
              <a16:creationId xmlns:a16="http://schemas.microsoft.com/office/drawing/2014/main" id="{00000000-0008-0000-1F00-000052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3" name="Text Box 8">
          <a:extLst>
            <a:ext uri="{FF2B5EF4-FFF2-40B4-BE49-F238E27FC236}">
              <a16:creationId xmlns:a16="http://schemas.microsoft.com/office/drawing/2014/main" id="{00000000-0008-0000-1F00-000053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4" name="Text Box 9">
          <a:extLst>
            <a:ext uri="{FF2B5EF4-FFF2-40B4-BE49-F238E27FC236}">
              <a16:creationId xmlns:a16="http://schemas.microsoft.com/office/drawing/2014/main" id="{00000000-0008-0000-1F00-000054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5" name="Text Box 10">
          <a:extLst>
            <a:ext uri="{FF2B5EF4-FFF2-40B4-BE49-F238E27FC236}">
              <a16:creationId xmlns:a16="http://schemas.microsoft.com/office/drawing/2014/main" id="{00000000-0008-0000-1F00-000055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6" name="Text Box 1">
          <a:extLst>
            <a:ext uri="{FF2B5EF4-FFF2-40B4-BE49-F238E27FC236}">
              <a16:creationId xmlns:a16="http://schemas.microsoft.com/office/drawing/2014/main" id="{00000000-0008-0000-1F00-000056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67" name="Text Box 2">
          <a:extLst>
            <a:ext uri="{FF2B5EF4-FFF2-40B4-BE49-F238E27FC236}">
              <a16:creationId xmlns:a16="http://schemas.microsoft.com/office/drawing/2014/main" id="{00000000-0008-0000-1F00-000057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32</xdr:row>
      <xdr:rowOff>0</xdr:rowOff>
    </xdr:from>
    <xdr:ext cx="114300" cy="285750"/>
    <xdr:sp macro="" textlink="">
      <xdr:nvSpPr>
        <xdr:cNvPr id="1368" name="Text Box 8">
          <a:extLst>
            <a:ext uri="{FF2B5EF4-FFF2-40B4-BE49-F238E27FC236}">
              <a16:creationId xmlns:a16="http://schemas.microsoft.com/office/drawing/2014/main" id="{00000000-0008-0000-1F00-000058050000}"/>
            </a:ext>
          </a:extLst>
        </xdr:cNvPr>
        <xdr:cNvSpPr txBox="1">
          <a:spLocks noChangeArrowheads="1"/>
        </xdr:cNvSpPr>
      </xdr:nvSpPr>
      <xdr:spPr bwMode="auto">
        <a:xfrm>
          <a:off x="749808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69" name="Text Box 13">
          <a:extLst>
            <a:ext uri="{FF2B5EF4-FFF2-40B4-BE49-F238E27FC236}">
              <a16:creationId xmlns:a16="http://schemas.microsoft.com/office/drawing/2014/main" id="{00000000-0008-0000-1F00-000059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370" name="Text Box 14">
          <a:extLst>
            <a:ext uri="{FF2B5EF4-FFF2-40B4-BE49-F238E27FC236}">
              <a16:creationId xmlns:a16="http://schemas.microsoft.com/office/drawing/2014/main" id="{00000000-0008-0000-1F00-00005A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55</xdr:row>
      <xdr:rowOff>179917</xdr:rowOff>
    </xdr:from>
    <xdr:ext cx="114300" cy="285750"/>
    <xdr:sp macro="" textlink="">
      <xdr:nvSpPr>
        <xdr:cNvPr id="1371" name="Text Box 13">
          <a:extLst>
            <a:ext uri="{FF2B5EF4-FFF2-40B4-BE49-F238E27FC236}">
              <a16:creationId xmlns:a16="http://schemas.microsoft.com/office/drawing/2014/main" id="{00000000-0008-0000-1F00-00005B050000}"/>
            </a:ext>
          </a:extLst>
        </xdr:cNvPr>
        <xdr:cNvSpPr txBox="1">
          <a:spLocks noChangeArrowheads="1"/>
        </xdr:cNvSpPr>
      </xdr:nvSpPr>
      <xdr:spPr bwMode="auto">
        <a:xfrm>
          <a:off x="7498080" y="102383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11</xdr:col>
      <xdr:colOff>518584</xdr:colOff>
      <xdr:row>42</xdr:row>
      <xdr:rowOff>52918</xdr:rowOff>
    </xdr:from>
    <xdr:ext cx="114300" cy="285750"/>
    <xdr:sp macro="" textlink="">
      <xdr:nvSpPr>
        <xdr:cNvPr id="1372" name="Text Box 10">
          <a:extLst>
            <a:ext uri="{FF2B5EF4-FFF2-40B4-BE49-F238E27FC236}">
              <a16:creationId xmlns:a16="http://schemas.microsoft.com/office/drawing/2014/main" id="{00000000-0008-0000-1F00-00005C050000}"/>
            </a:ext>
          </a:extLst>
        </xdr:cNvPr>
        <xdr:cNvSpPr txBox="1">
          <a:spLocks noChangeArrowheads="1"/>
        </xdr:cNvSpPr>
      </xdr:nvSpPr>
      <xdr:spPr bwMode="auto">
        <a:xfrm>
          <a:off x="7391824" y="773387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73" name="Text Box 8">
          <a:extLst>
            <a:ext uri="{FF2B5EF4-FFF2-40B4-BE49-F238E27FC236}">
              <a16:creationId xmlns:a16="http://schemas.microsoft.com/office/drawing/2014/main" id="{00000000-0008-0000-1F00-00005D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74" name="Text Box 8">
          <a:extLst>
            <a:ext uri="{FF2B5EF4-FFF2-40B4-BE49-F238E27FC236}">
              <a16:creationId xmlns:a16="http://schemas.microsoft.com/office/drawing/2014/main" id="{00000000-0008-0000-1F00-00005E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75" name="Text Box 8">
          <a:extLst>
            <a:ext uri="{FF2B5EF4-FFF2-40B4-BE49-F238E27FC236}">
              <a16:creationId xmlns:a16="http://schemas.microsoft.com/office/drawing/2014/main" id="{00000000-0008-0000-1F00-00005F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20</xdr:row>
      <xdr:rowOff>0</xdr:rowOff>
    </xdr:from>
    <xdr:ext cx="114300" cy="285750"/>
    <xdr:sp macro="" textlink="">
      <xdr:nvSpPr>
        <xdr:cNvPr id="1376" name="Text Box 8">
          <a:extLst>
            <a:ext uri="{FF2B5EF4-FFF2-40B4-BE49-F238E27FC236}">
              <a16:creationId xmlns:a16="http://schemas.microsoft.com/office/drawing/2014/main" id="{00000000-0008-0000-1F00-000060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1377" name="Text Box 8">
          <a:extLst>
            <a:ext uri="{FF2B5EF4-FFF2-40B4-BE49-F238E27FC236}">
              <a16:creationId xmlns:a16="http://schemas.microsoft.com/office/drawing/2014/main" id="{00000000-0008-0000-1F00-00006105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1378" name="Text Box 8">
          <a:extLst>
            <a:ext uri="{FF2B5EF4-FFF2-40B4-BE49-F238E27FC236}">
              <a16:creationId xmlns:a16="http://schemas.microsoft.com/office/drawing/2014/main" id="{00000000-0008-0000-1F00-00006205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1379" name="Text Box 8">
          <a:extLst>
            <a:ext uri="{FF2B5EF4-FFF2-40B4-BE49-F238E27FC236}">
              <a16:creationId xmlns:a16="http://schemas.microsoft.com/office/drawing/2014/main" id="{00000000-0008-0000-1F00-00006305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41</xdr:row>
      <xdr:rowOff>0</xdr:rowOff>
    </xdr:from>
    <xdr:ext cx="114300" cy="285750"/>
    <xdr:sp macro="" textlink="">
      <xdr:nvSpPr>
        <xdr:cNvPr id="1380" name="Text Box 8">
          <a:extLst>
            <a:ext uri="{FF2B5EF4-FFF2-40B4-BE49-F238E27FC236}">
              <a16:creationId xmlns:a16="http://schemas.microsoft.com/office/drawing/2014/main" id="{00000000-0008-0000-1F00-000064050000}"/>
            </a:ext>
          </a:extLst>
        </xdr:cNvPr>
        <xdr:cNvSpPr txBox="1">
          <a:spLocks noChangeArrowheads="1"/>
        </xdr:cNvSpPr>
      </xdr:nvSpPr>
      <xdr:spPr bwMode="auto">
        <a:xfrm>
          <a:off x="749808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81" name="Text Box 8">
          <a:extLst>
            <a:ext uri="{FF2B5EF4-FFF2-40B4-BE49-F238E27FC236}">
              <a16:creationId xmlns:a16="http://schemas.microsoft.com/office/drawing/2014/main" id="{00000000-0008-0000-1F00-000065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20</xdr:row>
      <xdr:rowOff>0</xdr:rowOff>
    </xdr:from>
    <xdr:ext cx="114300" cy="285750"/>
    <xdr:sp macro="" textlink="">
      <xdr:nvSpPr>
        <xdr:cNvPr id="1382" name="Text Box 8">
          <a:extLst>
            <a:ext uri="{FF2B5EF4-FFF2-40B4-BE49-F238E27FC236}">
              <a16:creationId xmlns:a16="http://schemas.microsoft.com/office/drawing/2014/main" id="{00000000-0008-0000-1F00-000066050000}"/>
            </a:ext>
          </a:extLst>
        </xdr:cNvPr>
        <xdr:cNvSpPr txBox="1">
          <a:spLocks noChangeArrowheads="1"/>
        </xdr:cNvSpPr>
      </xdr:nvSpPr>
      <xdr:spPr bwMode="auto">
        <a:xfrm>
          <a:off x="749808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3" name="Text Box 8">
          <a:extLst>
            <a:ext uri="{FF2B5EF4-FFF2-40B4-BE49-F238E27FC236}">
              <a16:creationId xmlns:a16="http://schemas.microsoft.com/office/drawing/2014/main" id="{00000000-0008-0000-1F00-000067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21</xdr:row>
      <xdr:rowOff>0</xdr:rowOff>
    </xdr:from>
    <xdr:ext cx="114300" cy="285750"/>
    <xdr:sp macro="" textlink="">
      <xdr:nvSpPr>
        <xdr:cNvPr id="1384" name="Text Box 8">
          <a:extLst>
            <a:ext uri="{FF2B5EF4-FFF2-40B4-BE49-F238E27FC236}">
              <a16:creationId xmlns:a16="http://schemas.microsoft.com/office/drawing/2014/main" id="{00000000-0008-0000-1F00-000068050000}"/>
            </a:ext>
          </a:extLst>
        </xdr:cNvPr>
        <xdr:cNvSpPr txBox="1">
          <a:spLocks noChangeArrowheads="1"/>
        </xdr:cNvSpPr>
      </xdr:nvSpPr>
      <xdr:spPr bwMode="auto">
        <a:xfrm>
          <a:off x="749808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85" name="Text Box 8">
          <a:extLst>
            <a:ext uri="{FF2B5EF4-FFF2-40B4-BE49-F238E27FC236}">
              <a16:creationId xmlns:a16="http://schemas.microsoft.com/office/drawing/2014/main" id="{00000000-0008-0000-1F00-00006905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22</xdr:row>
      <xdr:rowOff>0</xdr:rowOff>
    </xdr:from>
    <xdr:ext cx="114300" cy="285750"/>
    <xdr:sp macro="" textlink="">
      <xdr:nvSpPr>
        <xdr:cNvPr id="1386" name="Text Box 8">
          <a:extLst>
            <a:ext uri="{FF2B5EF4-FFF2-40B4-BE49-F238E27FC236}">
              <a16:creationId xmlns:a16="http://schemas.microsoft.com/office/drawing/2014/main" id="{00000000-0008-0000-1F00-00006A050000}"/>
            </a:ext>
          </a:extLst>
        </xdr:cNvPr>
        <xdr:cNvSpPr txBox="1">
          <a:spLocks noChangeArrowheads="1"/>
        </xdr:cNvSpPr>
      </xdr:nvSpPr>
      <xdr:spPr bwMode="auto">
        <a:xfrm>
          <a:off x="749808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387" name="Text Box 8">
          <a:extLst>
            <a:ext uri="{FF2B5EF4-FFF2-40B4-BE49-F238E27FC236}">
              <a16:creationId xmlns:a16="http://schemas.microsoft.com/office/drawing/2014/main" id="{00000000-0008-0000-1F00-00006B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45</xdr:row>
      <xdr:rowOff>0</xdr:rowOff>
    </xdr:from>
    <xdr:ext cx="114300" cy="285750"/>
    <xdr:sp macro="" textlink="">
      <xdr:nvSpPr>
        <xdr:cNvPr id="1388" name="Text Box 8">
          <a:extLst>
            <a:ext uri="{FF2B5EF4-FFF2-40B4-BE49-F238E27FC236}">
              <a16:creationId xmlns:a16="http://schemas.microsoft.com/office/drawing/2014/main" id="{00000000-0008-0000-1F00-00006C050000}"/>
            </a:ext>
          </a:extLst>
        </xdr:cNvPr>
        <xdr:cNvSpPr txBox="1">
          <a:spLocks noChangeArrowheads="1"/>
        </xdr:cNvSpPr>
      </xdr:nvSpPr>
      <xdr:spPr bwMode="auto">
        <a:xfrm>
          <a:off x="749808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35</xdr:row>
      <xdr:rowOff>0</xdr:rowOff>
    </xdr:from>
    <xdr:ext cx="114300" cy="285750"/>
    <xdr:sp macro="" textlink="">
      <xdr:nvSpPr>
        <xdr:cNvPr id="1389" name="Text Box 8">
          <a:extLst>
            <a:ext uri="{FF2B5EF4-FFF2-40B4-BE49-F238E27FC236}">
              <a16:creationId xmlns:a16="http://schemas.microsoft.com/office/drawing/2014/main" id="{00000000-0008-0000-1F00-00006D050000}"/>
            </a:ext>
          </a:extLst>
        </xdr:cNvPr>
        <xdr:cNvSpPr txBox="1">
          <a:spLocks noChangeArrowheads="1"/>
        </xdr:cNvSpPr>
      </xdr:nvSpPr>
      <xdr:spPr bwMode="auto">
        <a:xfrm>
          <a:off x="749808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0" name="Text Box 8">
          <a:extLst>
            <a:ext uri="{FF2B5EF4-FFF2-40B4-BE49-F238E27FC236}">
              <a16:creationId xmlns:a16="http://schemas.microsoft.com/office/drawing/2014/main" id="{00000000-0008-0000-1F00-00006E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91" name="Text Box 8">
          <a:extLst>
            <a:ext uri="{FF2B5EF4-FFF2-40B4-BE49-F238E27FC236}">
              <a16:creationId xmlns:a16="http://schemas.microsoft.com/office/drawing/2014/main" id="{00000000-0008-0000-1F00-00006F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2" name="Text Box 8">
          <a:extLst>
            <a:ext uri="{FF2B5EF4-FFF2-40B4-BE49-F238E27FC236}">
              <a16:creationId xmlns:a16="http://schemas.microsoft.com/office/drawing/2014/main" id="{00000000-0008-0000-1F00-000070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393" name="Text Box 8">
          <a:extLst>
            <a:ext uri="{FF2B5EF4-FFF2-40B4-BE49-F238E27FC236}">
              <a16:creationId xmlns:a16="http://schemas.microsoft.com/office/drawing/2014/main" id="{00000000-0008-0000-1F00-000071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4" name="Text Box 8">
          <a:extLst>
            <a:ext uri="{FF2B5EF4-FFF2-40B4-BE49-F238E27FC236}">
              <a16:creationId xmlns:a16="http://schemas.microsoft.com/office/drawing/2014/main" id="{00000000-0008-0000-1F00-000072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5" name="Text Box 8">
          <a:extLst>
            <a:ext uri="{FF2B5EF4-FFF2-40B4-BE49-F238E27FC236}">
              <a16:creationId xmlns:a16="http://schemas.microsoft.com/office/drawing/2014/main" id="{00000000-0008-0000-1F00-000073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6" name="Text Box 8">
          <a:extLst>
            <a:ext uri="{FF2B5EF4-FFF2-40B4-BE49-F238E27FC236}">
              <a16:creationId xmlns:a16="http://schemas.microsoft.com/office/drawing/2014/main" id="{00000000-0008-0000-1F00-000074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7" name="Text Box 8">
          <a:extLst>
            <a:ext uri="{FF2B5EF4-FFF2-40B4-BE49-F238E27FC236}">
              <a16:creationId xmlns:a16="http://schemas.microsoft.com/office/drawing/2014/main" id="{00000000-0008-0000-1F00-000075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37</xdr:row>
      <xdr:rowOff>0</xdr:rowOff>
    </xdr:from>
    <xdr:ext cx="114300" cy="285750"/>
    <xdr:sp macro="" textlink="">
      <xdr:nvSpPr>
        <xdr:cNvPr id="1398" name="Text Box 8">
          <a:extLst>
            <a:ext uri="{FF2B5EF4-FFF2-40B4-BE49-F238E27FC236}">
              <a16:creationId xmlns:a16="http://schemas.microsoft.com/office/drawing/2014/main" id="{00000000-0008-0000-1F00-000076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399" name="Text Box 8">
          <a:extLst>
            <a:ext uri="{FF2B5EF4-FFF2-40B4-BE49-F238E27FC236}">
              <a16:creationId xmlns:a16="http://schemas.microsoft.com/office/drawing/2014/main" id="{00000000-0008-0000-1F00-000077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00" name="Text Box 8">
          <a:extLst>
            <a:ext uri="{FF2B5EF4-FFF2-40B4-BE49-F238E27FC236}">
              <a16:creationId xmlns:a16="http://schemas.microsoft.com/office/drawing/2014/main" id="{00000000-0008-0000-1F00-000078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1" name="Text Box 8">
          <a:extLst>
            <a:ext uri="{FF2B5EF4-FFF2-40B4-BE49-F238E27FC236}">
              <a16:creationId xmlns:a16="http://schemas.microsoft.com/office/drawing/2014/main" id="{00000000-0008-0000-1F00-000079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02" name="Text Box 8">
          <a:extLst>
            <a:ext uri="{FF2B5EF4-FFF2-40B4-BE49-F238E27FC236}">
              <a16:creationId xmlns:a16="http://schemas.microsoft.com/office/drawing/2014/main" id="{00000000-0008-0000-1F00-00007A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3" name="Text Box 8">
          <a:extLst>
            <a:ext uri="{FF2B5EF4-FFF2-40B4-BE49-F238E27FC236}">
              <a16:creationId xmlns:a16="http://schemas.microsoft.com/office/drawing/2014/main" id="{00000000-0008-0000-1F00-00007B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04" name="Text Box 8">
          <a:extLst>
            <a:ext uri="{FF2B5EF4-FFF2-40B4-BE49-F238E27FC236}">
              <a16:creationId xmlns:a16="http://schemas.microsoft.com/office/drawing/2014/main" id="{00000000-0008-0000-1F00-00007C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46</xdr:row>
      <xdr:rowOff>0</xdr:rowOff>
    </xdr:from>
    <xdr:ext cx="114300" cy="285750"/>
    <xdr:sp macro="" textlink="">
      <xdr:nvSpPr>
        <xdr:cNvPr id="1405" name="Text Box 8">
          <a:extLst>
            <a:ext uri="{FF2B5EF4-FFF2-40B4-BE49-F238E27FC236}">
              <a16:creationId xmlns:a16="http://schemas.microsoft.com/office/drawing/2014/main" id="{00000000-0008-0000-1F00-00007D050000}"/>
            </a:ext>
          </a:extLst>
        </xdr:cNvPr>
        <xdr:cNvSpPr txBox="1">
          <a:spLocks noChangeArrowheads="1"/>
        </xdr:cNvSpPr>
      </xdr:nvSpPr>
      <xdr:spPr bwMode="auto">
        <a:xfrm>
          <a:off x="749808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06" name="Text Box 8">
          <a:extLst>
            <a:ext uri="{FF2B5EF4-FFF2-40B4-BE49-F238E27FC236}">
              <a16:creationId xmlns:a16="http://schemas.microsoft.com/office/drawing/2014/main" id="{00000000-0008-0000-1F00-00007E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07" name="Text Box 8">
          <a:extLst>
            <a:ext uri="{FF2B5EF4-FFF2-40B4-BE49-F238E27FC236}">
              <a16:creationId xmlns:a16="http://schemas.microsoft.com/office/drawing/2014/main" id="{00000000-0008-0000-1F00-00007F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08" name="Text Box 8">
          <a:extLst>
            <a:ext uri="{FF2B5EF4-FFF2-40B4-BE49-F238E27FC236}">
              <a16:creationId xmlns:a16="http://schemas.microsoft.com/office/drawing/2014/main" id="{00000000-0008-0000-1F00-000080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09" name="Text Box 1">
          <a:extLst>
            <a:ext uri="{FF2B5EF4-FFF2-40B4-BE49-F238E27FC236}">
              <a16:creationId xmlns:a16="http://schemas.microsoft.com/office/drawing/2014/main" id="{00000000-0008-0000-1F00-000081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0" name="Text Box 2">
          <a:extLst>
            <a:ext uri="{FF2B5EF4-FFF2-40B4-BE49-F238E27FC236}">
              <a16:creationId xmlns:a16="http://schemas.microsoft.com/office/drawing/2014/main" id="{00000000-0008-0000-1F00-000082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1" name="Text Box 3">
          <a:extLst>
            <a:ext uri="{FF2B5EF4-FFF2-40B4-BE49-F238E27FC236}">
              <a16:creationId xmlns:a16="http://schemas.microsoft.com/office/drawing/2014/main" id="{00000000-0008-0000-1F00-000083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2" name="Text Box 4">
          <a:extLst>
            <a:ext uri="{FF2B5EF4-FFF2-40B4-BE49-F238E27FC236}">
              <a16:creationId xmlns:a16="http://schemas.microsoft.com/office/drawing/2014/main" id="{00000000-0008-0000-1F00-000084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3" name="Text Box 5">
          <a:extLst>
            <a:ext uri="{FF2B5EF4-FFF2-40B4-BE49-F238E27FC236}">
              <a16:creationId xmlns:a16="http://schemas.microsoft.com/office/drawing/2014/main" id="{00000000-0008-0000-1F00-000085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4" name="Text Box 6">
          <a:extLst>
            <a:ext uri="{FF2B5EF4-FFF2-40B4-BE49-F238E27FC236}">
              <a16:creationId xmlns:a16="http://schemas.microsoft.com/office/drawing/2014/main" id="{00000000-0008-0000-1F00-000086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5" name="Text Box 8">
          <a:extLst>
            <a:ext uri="{FF2B5EF4-FFF2-40B4-BE49-F238E27FC236}">
              <a16:creationId xmlns:a16="http://schemas.microsoft.com/office/drawing/2014/main" id="{00000000-0008-0000-1F00-000087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6" name="Text Box 9">
          <a:extLst>
            <a:ext uri="{FF2B5EF4-FFF2-40B4-BE49-F238E27FC236}">
              <a16:creationId xmlns:a16="http://schemas.microsoft.com/office/drawing/2014/main" id="{00000000-0008-0000-1F00-000088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7" name="Text Box 10">
          <a:extLst>
            <a:ext uri="{FF2B5EF4-FFF2-40B4-BE49-F238E27FC236}">
              <a16:creationId xmlns:a16="http://schemas.microsoft.com/office/drawing/2014/main" id="{00000000-0008-0000-1F00-000089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8" name="Text Box 1">
          <a:extLst>
            <a:ext uri="{FF2B5EF4-FFF2-40B4-BE49-F238E27FC236}">
              <a16:creationId xmlns:a16="http://schemas.microsoft.com/office/drawing/2014/main" id="{00000000-0008-0000-1F00-00008A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19" name="Text Box 2">
          <a:extLst>
            <a:ext uri="{FF2B5EF4-FFF2-40B4-BE49-F238E27FC236}">
              <a16:creationId xmlns:a16="http://schemas.microsoft.com/office/drawing/2014/main" id="{00000000-0008-0000-1F00-00008B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420" name="Text Box 8">
          <a:extLst>
            <a:ext uri="{FF2B5EF4-FFF2-40B4-BE49-F238E27FC236}">
              <a16:creationId xmlns:a16="http://schemas.microsoft.com/office/drawing/2014/main" id="{00000000-0008-0000-1F00-00008C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421" name="Text Box 8">
          <a:extLst>
            <a:ext uri="{FF2B5EF4-FFF2-40B4-BE49-F238E27FC236}">
              <a16:creationId xmlns:a16="http://schemas.microsoft.com/office/drawing/2014/main" id="{00000000-0008-0000-1F00-00008D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22" name="Text Box 8">
          <a:extLst>
            <a:ext uri="{FF2B5EF4-FFF2-40B4-BE49-F238E27FC236}">
              <a16:creationId xmlns:a16="http://schemas.microsoft.com/office/drawing/2014/main" id="{00000000-0008-0000-1F00-00008E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23" name="Text Box 8">
          <a:extLst>
            <a:ext uri="{FF2B5EF4-FFF2-40B4-BE49-F238E27FC236}">
              <a16:creationId xmlns:a16="http://schemas.microsoft.com/office/drawing/2014/main" id="{00000000-0008-0000-1F00-00008F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4" name="Text Box 8">
          <a:extLst>
            <a:ext uri="{FF2B5EF4-FFF2-40B4-BE49-F238E27FC236}">
              <a16:creationId xmlns:a16="http://schemas.microsoft.com/office/drawing/2014/main" id="{00000000-0008-0000-1F00-000090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5" name="Text Box 8">
          <a:extLst>
            <a:ext uri="{FF2B5EF4-FFF2-40B4-BE49-F238E27FC236}">
              <a16:creationId xmlns:a16="http://schemas.microsoft.com/office/drawing/2014/main" id="{00000000-0008-0000-1F00-000091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6" name="Text Box 1">
          <a:extLst>
            <a:ext uri="{FF2B5EF4-FFF2-40B4-BE49-F238E27FC236}">
              <a16:creationId xmlns:a16="http://schemas.microsoft.com/office/drawing/2014/main" id="{00000000-0008-0000-1F00-000092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7" name="Text Box 2">
          <a:extLst>
            <a:ext uri="{FF2B5EF4-FFF2-40B4-BE49-F238E27FC236}">
              <a16:creationId xmlns:a16="http://schemas.microsoft.com/office/drawing/2014/main" id="{00000000-0008-0000-1F00-000093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8" name="Text Box 3">
          <a:extLst>
            <a:ext uri="{FF2B5EF4-FFF2-40B4-BE49-F238E27FC236}">
              <a16:creationId xmlns:a16="http://schemas.microsoft.com/office/drawing/2014/main" id="{00000000-0008-0000-1F00-000094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29" name="Text Box 4">
          <a:extLst>
            <a:ext uri="{FF2B5EF4-FFF2-40B4-BE49-F238E27FC236}">
              <a16:creationId xmlns:a16="http://schemas.microsoft.com/office/drawing/2014/main" id="{00000000-0008-0000-1F00-000095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0" name="Text Box 5">
          <a:extLst>
            <a:ext uri="{FF2B5EF4-FFF2-40B4-BE49-F238E27FC236}">
              <a16:creationId xmlns:a16="http://schemas.microsoft.com/office/drawing/2014/main" id="{00000000-0008-0000-1F00-000096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1" name="Text Box 6">
          <a:extLst>
            <a:ext uri="{FF2B5EF4-FFF2-40B4-BE49-F238E27FC236}">
              <a16:creationId xmlns:a16="http://schemas.microsoft.com/office/drawing/2014/main" id="{00000000-0008-0000-1F00-000097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2" name="Text Box 8">
          <a:extLst>
            <a:ext uri="{FF2B5EF4-FFF2-40B4-BE49-F238E27FC236}">
              <a16:creationId xmlns:a16="http://schemas.microsoft.com/office/drawing/2014/main" id="{00000000-0008-0000-1F00-000098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3" name="Text Box 9">
          <a:extLst>
            <a:ext uri="{FF2B5EF4-FFF2-40B4-BE49-F238E27FC236}">
              <a16:creationId xmlns:a16="http://schemas.microsoft.com/office/drawing/2014/main" id="{00000000-0008-0000-1F00-000099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4" name="Text Box 10">
          <a:extLst>
            <a:ext uri="{FF2B5EF4-FFF2-40B4-BE49-F238E27FC236}">
              <a16:creationId xmlns:a16="http://schemas.microsoft.com/office/drawing/2014/main" id="{00000000-0008-0000-1F00-00009A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5" name="Text Box 1">
          <a:extLst>
            <a:ext uri="{FF2B5EF4-FFF2-40B4-BE49-F238E27FC236}">
              <a16:creationId xmlns:a16="http://schemas.microsoft.com/office/drawing/2014/main" id="{00000000-0008-0000-1F00-00009B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36" name="Text Box 2">
          <a:extLst>
            <a:ext uri="{FF2B5EF4-FFF2-40B4-BE49-F238E27FC236}">
              <a16:creationId xmlns:a16="http://schemas.microsoft.com/office/drawing/2014/main" id="{00000000-0008-0000-1F00-00009C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37" name="Text Box 8">
          <a:extLst>
            <a:ext uri="{FF2B5EF4-FFF2-40B4-BE49-F238E27FC236}">
              <a16:creationId xmlns:a16="http://schemas.microsoft.com/office/drawing/2014/main" id="{00000000-0008-0000-1F00-00009D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36</xdr:row>
      <xdr:rowOff>0</xdr:rowOff>
    </xdr:from>
    <xdr:ext cx="114300" cy="285750"/>
    <xdr:sp macro="" textlink="">
      <xdr:nvSpPr>
        <xdr:cNvPr id="1438" name="Text Box 8">
          <a:extLst>
            <a:ext uri="{FF2B5EF4-FFF2-40B4-BE49-F238E27FC236}">
              <a16:creationId xmlns:a16="http://schemas.microsoft.com/office/drawing/2014/main" id="{00000000-0008-0000-1F00-00009E050000}"/>
            </a:ext>
          </a:extLst>
        </xdr:cNvPr>
        <xdr:cNvSpPr txBox="1">
          <a:spLocks noChangeArrowheads="1"/>
        </xdr:cNvSpPr>
      </xdr:nvSpPr>
      <xdr:spPr bwMode="auto">
        <a:xfrm>
          <a:off x="749808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439" name="Text Box 8">
          <a:extLst>
            <a:ext uri="{FF2B5EF4-FFF2-40B4-BE49-F238E27FC236}">
              <a16:creationId xmlns:a16="http://schemas.microsoft.com/office/drawing/2014/main" id="{00000000-0008-0000-1F00-00009F05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40" name="Text Box 8">
          <a:extLst>
            <a:ext uri="{FF2B5EF4-FFF2-40B4-BE49-F238E27FC236}">
              <a16:creationId xmlns:a16="http://schemas.microsoft.com/office/drawing/2014/main" id="{00000000-0008-0000-1F00-0000A0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1" name="Text Box 8">
          <a:extLst>
            <a:ext uri="{FF2B5EF4-FFF2-40B4-BE49-F238E27FC236}">
              <a16:creationId xmlns:a16="http://schemas.microsoft.com/office/drawing/2014/main" id="{00000000-0008-0000-1F00-0000A1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2" name="Text Box 8">
          <a:extLst>
            <a:ext uri="{FF2B5EF4-FFF2-40B4-BE49-F238E27FC236}">
              <a16:creationId xmlns:a16="http://schemas.microsoft.com/office/drawing/2014/main" id="{00000000-0008-0000-1F00-0000A2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3" name="Text Box 1">
          <a:extLst>
            <a:ext uri="{FF2B5EF4-FFF2-40B4-BE49-F238E27FC236}">
              <a16:creationId xmlns:a16="http://schemas.microsoft.com/office/drawing/2014/main" id="{00000000-0008-0000-1F00-0000A3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4" name="Text Box 2">
          <a:extLst>
            <a:ext uri="{FF2B5EF4-FFF2-40B4-BE49-F238E27FC236}">
              <a16:creationId xmlns:a16="http://schemas.microsoft.com/office/drawing/2014/main" id="{00000000-0008-0000-1F00-0000A4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5" name="Text Box 3">
          <a:extLst>
            <a:ext uri="{FF2B5EF4-FFF2-40B4-BE49-F238E27FC236}">
              <a16:creationId xmlns:a16="http://schemas.microsoft.com/office/drawing/2014/main" id="{00000000-0008-0000-1F00-0000A5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6" name="Text Box 4">
          <a:extLst>
            <a:ext uri="{FF2B5EF4-FFF2-40B4-BE49-F238E27FC236}">
              <a16:creationId xmlns:a16="http://schemas.microsoft.com/office/drawing/2014/main" id="{00000000-0008-0000-1F00-0000A6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7" name="Text Box 5">
          <a:extLst>
            <a:ext uri="{FF2B5EF4-FFF2-40B4-BE49-F238E27FC236}">
              <a16:creationId xmlns:a16="http://schemas.microsoft.com/office/drawing/2014/main" id="{00000000-0008-0000-1F00-0000A7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8" name="Text Box 6">
          <a:extLst>
            <a:ext uri="{FF2B5EF4-FFF2-40B4-BE49-F238E27FC236}">
              <a16:creationId xmlns:a16="http://schemas.microsoft.com/office/drawing/2014/main" id="{00000000-0008-0000-1F00-0000A8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49" name="Text Box 8">
          <a:extLst>
            <a:ext uri="{FF2B5EF4-FFF2-40B4-BE49-F238E27FC236}">
              <a16:creationId xmlns:a16="http://schemas.microsoft.com/office/drawing/2014/main" id="{00000000-0008-0000-1F00-0000A9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50" name="Text Box 9">
          <a:extLst>
            <a:ext uri="{FF2B5EF4-FFF2-40B4-BE49-F238E27FC236}">
              <a16:creationId xmlns:a16="http://schemas.microsoft.com/office/drawing/2014/main" id="{00000000-0008-0000-1F00-0000AA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51" name="Text Box 10">
          <a:extLst>
            <a:ext uri="{FF2B5EF4-FFF2-40B4-BE49-F238E27FC236}">
              <a16:creationId xmlns:a16="http://schemas.microsoft.com/office/drawing/2014/main" id="{00000000-0008-0000-1F00-0000AB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52" name="Text Box 1">
          <a:extLst>
            <a:ext uri="{FF2B5EF4-FFF2-40B4-BE49-F238E27FC236}">
              <a16:creationId xmlns:a16="http://schemas.microsoft.com/office/drawing/2014/main" id="{00000000-0008-0000-1F00-0000AC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52</xdr:row>
      <xdr:rowOff>0</xdr:rowOff>
    </xdr:from>
    <xdr:ext cx="114300" cy="285750"/>
    <xdr:sp macro="" textlink="">
      <xdr:nvSpPr>
        <xdr:cNvPr id="1453" name="Text Box 2">
          <a:extLst>
            <a:ext uri="{FF2B5EF4-FFF2-40B4-BE49-F238E27FC236}">
              <a16:creationId xmlns:a16="http://schemas.microsoft.com/office/drawing/2014/main" id="{00000000-0008-0000-1F00-0000AD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49</xdr:row>
      <xdr:rowOff>0</xdr:rowOff>
    </xdr:from>
    <xdr:ext cx="114300" cy="285750"/>
    <xdr:sp macro="" textlink="">
      <xdr:nvSpPr>
        <xdr:cNvPr id="1454" name="Text Box 8">
          <a:extLst>
            <a:ext uri="{FF2B5EF4-FFF2-40B4-BE49-F238E27FC236}">
              <a16:creationId xmlns:a16="http://schemas.microsoft.com/office/drawing/2014/main" id="{00000000-0008-0000-1F00-0000AE050000}"/>
            </a:ext>
          </a:extLst>
        </xdr:cNvPr>
        <xdr:cNvSpPr txBox="1">
          <a:spLocks noChangeArrowheads="1"/>
        </xdr:cNvSpPr>
      </xdr:nvSpPr>
      <xdr:spPr bwMode="auto">
        <a:xfrm>
          <a:off x="749808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55" name="Text Box 8">
          <a:extLst>
            <a:ext uri="{FF2B5EF4-FFF2-40B4-BE49-F238E27FC236}">
              <a16:creationId xmlns:a16="http://schemas.microsoft.com/office/drawing/2014/main" id="{00000000-0008-0000-1F00-0000AF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56" name="Text Box 8">
          <a:extLst>
            <a:ext uri="{FF2B5EF4-FFF2-40B4-BE49-F238E27FC236}">
              <a16:creationId xmlns:a16="http://schemas.microsoft.com/office/drawing/2014/main" id="{00000000-0008-0000-1F00-0000B0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57" name="Text Box 8">
          <a:extLst>
            <a:ext uri="{FF2B5EF4-FFF2-40B4-BE49-F238E27FC236}">
              <a16:creationId xmlns:a16="http://schemas.microsoft.com/office/drawing/2014/main" id="{00000000-0008-0000-1F00-0000B1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37</xdr:row>
      <xdr:rowOff>0</xdr:rowOff>
    </xdr:from>
    <xdr:ext cx="114300" cy="285750"/>
    <xdr:sp macro="" textlink="">
      <xdr:nvSpPr>
        <xdr:cNvPr id="1458" name="Text Box 8">
          <a:extLst>
            <a:ext uri="{FF2B5EF4-FFF2-40B4-BE49-F238E27FC236}">
              <a16:creationId xmlns:a16="http://schemas.microsoft.com/office/drawing/2014/main" id="{00000000-0008-0000-1F00-0000B2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37</xdr:row>
      <xdr:rowOff>0</xdr:rowOff>
    </xdr:from>
    <xdr:ext cx="114300" cy="285750"/>
    <xdr:sp macro="" textlink="">
      <xdr:nvSpPr>
        <xdr:cNvPr id="1459" name="Text Box 8">
          <a:extLst>
            <a:ext uri="{FF2B5EF4-FFF2-40B4-BE49-F238E27FC236}">
              <a16:creationId xmlns:a16="http://schemas.microsoft.com/office/drawing/2014/main" id="{00000000-0008-0000-1F00-0000B3050000}"/>
            </a:ext>
          </a:extLst>
        </xdr:cNvPr>
        <xdr:cNvSpPr txBox="1">
          <a:spLocks noChangeArrowheads="1"/>
        </xdr:cNvSpPr>
      </xdr:nvSpPr>
      <xdr:spPr bwMode="auto">
        <a:xfrm>
          <a:off x="749808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0" name="Text Box 8">
          <a:extLst>
            <a:ext uri="{FF2B5EF4-FFF2-40B4-BE49-F238E27FC236}">
              <a16:creationId xmlns:a16="http://schemas.microsoft.com/office/drawing/2014/main" id="{00000000-0008-0000-1F00-0000B4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38</xdr:row>
      <xdr:rowOff>0</xdr:rowOff>
    </xdr:from>
    <xdr:ext cx="114300" cy="285750"/>
    <xdr:sp macro="" textlink="">
      <xdr:nvSpPr>
        <xdr:cNvPr id="1461" name="Text Box 8">
          <a:extLst>
            <a:ext uri="{FF2B5EF4-FFF2-40B4-BE49-F238E27FC236}">
              <a16:creationId xmlns:a16="http://schemas.microsoft.com/office/drawing/2014/main" id="{00000000-0008-0000-1F00-0000B5050000}"/>
            </a:ext>
          </a:extLst>
        </xdr:cNvPr>
        <xdr:cNvSpPr txBox="1">
          <a:spLocks noChangeArrowheads="1"/>
        </xdr:cNvSpPr>
      </xdr:nvSpPr>
      <xdr:spPr bwMode="auto">
        <a:xfrm>
          <a:off x="749808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39</xdr:row>
      <xdr:rowOff>0</xdr:rowOff>
    </xdr:from>
    <xdr:ext cx="114300" cy="285750"/>
    <xdr:sp macro="" textlink="">
      <xdr:nvSpPr>
        <xdr:cNvPr id="1462" name="Text Box 8">
          <a:extLst>
            <a:ext uri="{FF2B5EF4-FFF2-40B4-BE49-F238E27FC236}">
              <a16:creationId xmlns:a16="http://schemas.microsoft.com/office/drawing/2014/main" id="{00000000-0008-0000-1F00-0000B6050000}"/>
            </a:ext>
          </a:extLst>
        </xdr:cNvPr>
        <xdr:cNvSpPr txBox="1">
          <a:spLocks noChangeArrowheads="1"/>
        </xdr:cNvSpPr>
      </xdr:nvSpPr>
      <xdr:spPr bwMode="auto">
        <a:xfrm>
          <a:off x="749808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276225</xdr:colOff>
      <xdr:row>41</xdr:row>
      <xdr:rowOff>9525</xdr:rowOff>
    </xdr:from>
    <xdr:ext cx="114300" cy="285750"/>
    <xdr:sp macro="" textlink="">
      <xdr:nvSpPr>
        <xdr:cNvPr id="1463" name="Text Box 8">
          <a:extLst>
            <a:ext uri="{FF2B5EF4-FFF2-40B4-BE49-F238E27FC236}">
              <a16:creationId xmlns:a16="http://schemas.microsoft.com/office/drawing/2014/main" id="{00000000-0008-0000-1F00-0000B7050000}"/>
            </a:ext>
          </a:extLst>
        </xdr:cNvPr>
        <xdr:cNvSpPr txBox="1">
          <a:spLocks noChangeArrowheads="1"/>
        </xdr:cNvSpPr>
      </xdr:nvSpPr>
      <xdr:spPr bwMode="auto">
        <a:xfrm>
          <a:off x="7774305" y="750760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12</xdr:col>
      <xdr:colOff>0</xdr:colOff>
      <xdr:row>52</xdr:row>
      <xdr:rowOff>0</xdr:rowOff>
    </xdr:from>
    <xdr:ext cx="114300" cy="285750"/>
    <xdr:sp macro="" textlink="">
      <xdr:nvSpPr>
        <xdr:cNvPr id="1464" name="Text Box 8">
          <a:extLst>
            <a:ext uri="{FF2B5EF4-FFF2-40B4-BE49-F238E27FC236}">
              <a16:creationId xmlns:a16="http://schemas.microsoft.com/office/drawing/2014/main" id="{00000000-0008-0000-1F00-0000B8050000}"/>
            </a:ext>
          </a:extLst>
        </xdr:cNvPr>
        <xdr:cNvSpPr txBox="1">
          <a:spLocks noChangeArrowheads="1"/>
        </xdr:cNvSpPr>
      </xdr:nvSpPr>
      <xdr:spPr bwMode="auto">
        <a:xfrm>
          <a:off x="749808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65" name="Text Box 1">
          <a:extLst>
            <a:ext uri="{FF2B5EF4-FFF2-40B4-BE49-F238E27FC236}">
              <a16:creationId xmlns:a16="http://schemas.microsoft.com/office/drawing/2014/main" id="{00000000-0008-0000-1F00-0000B9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66" name="Text Box 2">
          <a:extLst>
            <a:ext uri="{FF2B5EF4-FFF2-40B4-BE49-F238E27FC236}">
              <a16:creationId xmlns:a16="http://schemas.microsoft.com/office/drawing/2014/main" id="{00000000-0008-0000-1F00-0000BA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67" name="Text Box 3">
          <a:extLst>
            <a:ext uri="{FF2B5EF4-FFF2-40B4-BE49-F238E27FC236}">
              <a16:creationId xmlns:a16="http://schemas.microsoft.com/office/drawing/2014/main" id="{00000000-0008-0000-1F00-0000BB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68" name="Text Box 4">
          <a:extLst>
            <a:ext uri="{FF2B5EF4-FFF2-40B4-BE49-F238E27FC236}">
              <a16:creationId xmlns:a16="http://schemas.microsoft.com/office/drawing/2014/main" id="{00000000-0008-0000-1F00-0000BC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69" name="Text Box 5">
          <a:extLst>
            <a:ext uri="{FF2B5EF4-FFF2-40B4-BE49-F238E27FC236}">
              <a16:creationId xmlns:a16="http://schemas.microsoft.com/office/drawing/2014/main" id="{00000000-0008-0000-1F00-0000BD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0" name="Text Box 6">
          <a:extLst>
            <a:ext uri="{FF2B5EF4-FFF2-40B4-BE49-F238E27FC236}">
              <a16:creationId xmlns:a16="http://schemas.microsoft.com/office/drawing/2014/main" id="{00000000-0008-0000-1F00-0000BE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1" name="Text Box 8">
          <a:extLst>
            <a:ext uri="{FF2B5EF4-FFF2-40B4-BE49-F238E27FC236}">
              <a16:creationId xmlns:a16="http://schemas.microsoft.com/office/drawing/2014/main" id="{00000000-0008-0000-1F00-0000BF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2" name="Text Box 9">
          <a:extLst>
            <a:ext uri="{FF2B5EF4-FFF2-40B4-BE49-F238E27FC236}">
              <a16:creationId xmlns:a16="http://schemas.microsoft.com/office/drawing/2014/main" id="{00000000-0008-0000-1F00-0000C0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3" name="Text Box 10">
          <a:extLst>
            <a:ext uri="{FF2B5EF4-FFF2-40B4-BE49-F238E27FC236}">
              <a16:creationId xmlns:a16="http://schemas.microsoft.com/office/drawing/2014/main" id="{00000000-0008-0000-1F00-0000C1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4" name="Text Box 1">
          <a:extLst>
            <a:ext uri="{FF2B5EF4-FFF2-40B4-BE49-F238E27FC236}">
              <a16:creationId xmlns:a16="http://schemas.microsoft.com/office/drawing/2014/main" id="{00000000-0008-0000-1F00-0000C2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5" name="Text Box 2">
          <a:extLst>
            <a:ext uri="{FF2B5EF4-FFF2-40B4-BE49-F238E27FC236}">
              <a16:creationId xmlns:a16="http://schemas.microsoft.com/office/drawing/2014/main" id="{00000000-0008-0000-1F00-0000C3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6" name="Text Box 8">
          <a:extLst>
            <a:ext uri="{FF2B5EF4-FFF2-40B4-BE49-F238E27FC236}">
              <a16:creationId xmlns:a16="http://schemas.microsoft.com/office/drawing/2014/main" id="{00000000-0008-0000-1F00-0000C4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7" name="Text Box 8">
          <a:extLst>
            <a:ext uri="{FF2B5EF4-FFF2-40B4-BE49-F238E27FC236}">
              <a16:creationId xmlns:a16="http://schemas.microsoft.com/office/drawing/2014/main" id="{00000000-0008-0000-1F00-0000C5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8" name="Text Box 1">
          <a:extLst>
            <a:ext uri="{FF2B5EF4-FFF2-40B4-BE49-F238E27FC236}">
              <a16:creationId xmlns:a16="http://schemas.microsoft.com/office/drawing/2014/main" id="{00000000-0008-0000-1F00-0000C6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79" name="Text Box 2">
          <a:extLst>
            <a:ext uri="{FF2B5EF4-FFF2-40B4-BE49-F238E27FC236}">
              <a16:creationId xmlns:a16="http://schemas.microsoft.com/office/drawing/2014/main" id="{00000000-0008-0000-1F00-0000C7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0" name="Text Box 3">
          <a:extLst>
            <a:ext uri="{FF2B5EF4-FFF2-40B4-BE49-F238E27FC236}">
              <a16:creationId xmlns:a16="http://schemas.microsoft.com/office/drawing/2014/main" id="{00000000-0008-0000-1F00-0000C8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1" name="Text Box 4">
          <a:extLst>
            <a:ext uri="{FF2B5EF4-FFF2-40B4-BE49-F238E27FC236}">
              <a16:creationId xmlns:a16="http://schemas.microsoft.com/office/drawing/2014/main" id="{00000000-0008-0000-1F00-0000C9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2" name="Text Box 5">
          <a:extLst>
            <a:ext uri="{FF2B5EF4-FFF2-40B4-BE49-F238E27FC236}">
              <a16:creationId xmlns:a16="http://schemas.microsoft.com/office/drawing/2014/main" id="{00000000-0008-0000-1F00-0000CA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3" name="Text Box 6">
          <a:extLst>
            <a:ext uri="{FF2B5EF4-FFF2-40B4-BE49-F238E27FC236}">
              <a16:creationId xmlns:a16="http://schemas.microsoft.com/office/drawing/2014/main" id="{00000000-0008-0000-1F00-0000CB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4" name="Text Box 8">
          <a:extLst>
            <a:ext uri="{FF2B5EF4-FFF2-40B4-BE49-F238E27FC236}">
              <a16:creationId xmlns:a16="http://schemas.microsoft.com/office/drawing/2014/main" id="{00000000-0008-0000-1F00-0000CC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5" name="Text Box 9">
          <a:extLst>
            <a:ext uri="{FF2B5EF4-FFF2-40B4-BE49-F238E27FC236}">
              <a16:creationId xmlns:a16="http://schemas.microsoft.com/office/drawing/2014/main" id="{00000000-0008-0000-1F00-0000CD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6" name="Text Box 10">
          <a:extLst>
            <a:ext uri="{FF2B5EF4-FFF2-40B4-BE49-F238E27FC236}">
              <a16:creationId xmlns:a16="http://schemas.microsoft.com/office/drawing/2014/main" id="{00000000-0008-0000-1F00-0000CE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7" name="Text Box 1">
          <a:extLst>
            <a:ext uri="{FF2B5EF4-FFF2-40B4-BE49-F238E27FC236}">
              <a16:creationId xmlns:a16="http://schemas.microsoft.com/office/drawing/2014/main" id="{00000000-0008-0000-1F00-0000CF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8" name="Text Box 2">
          <a:extLst>
            <a:ext uri="{FF2B5EF4-FFF2-40B4-BE49-F238E27FC236}">
              <a16:creationId xmlns:a16="http://schemas.microsoft.com/office/drawing/2014/main" id="{00000000-0008-0000-1F00-0000D0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89" name="Text Box 8">
          <a:extLst>
            <a:ext uri="{FF2B5EF4-FFF2-40B4-BE49-F238E27FC236}">
              <a16:creationId xmlns:a16="http://schemas.microsoft.com/office/drawing/2014/main" id="{00000000-0008-0000-1F00-0000D1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0" name="Text Box 8">
          <a:extLst>
            <a:ext uri="{FF2B5EF4-FFF2-40B4-BE49-F238E27FC236}">
              <a16:creationId xmlns:a16="http://schemas.microsoft.com/office/drawing/2014/main" id="{00000000-0008-0000-1F00-0000D2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1" name="Text Box 1">
          <a:extLst>
            <a:ext uri="{FF2B5EF4-FFF2-40B4-BE49-F238E27FC236}">
              <a16:creationId xmlns:a16="http://schemas.microsoft.com/office/drawing/2014/main" id="{00000000-0008-0000-1F00-0000D3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2" name="Text Box 2">
          <a:extLst>
            <a:ext uri="{FF2B5EF4-FFF2-40B4-BE49-F238E27FC236}">
              <a16:creationId xmlns:a16="http://schemas.microsoft.com/office/drawing/2014/main" id="{00000000-0008-0000-1F00-0000D4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3" name="Text Box 3">
          <a:extLst>
            <a:ext uri="{FF2B5EF4-FFF2-40B4-BE49-F238E27FC236}">
              <a16:creationId xmlns:a16="http://schemas.microsoft.com/office/drawing/2014/main" id="{00000000-0008-0000-1F00-0000D5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4" name="Text Box 4">
          <a:extLst>
            <a:ext uri="{FF2B5EF4-FFF2-40B4-BE49-F238E27FC236}">
              <a16:creationId xmlns:a16="http://schemas.microsoft.com/office/drawing/2014/main" id="{00000000-0008-0000-1F00-0000D6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5" name="Text Box 5">
          <a:extLst>
            <a:ext uri="{FF2B5EF4-FFF2-40B4-BE49-F238E27FC236}">
              <a16:creationId xmlns:a16="http://schemas.microsoft.com/office/drawing/2014/main" id="{00000000-0008-0000-1F00-0000D7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6" name="Text Box 6">
          <a:extLst>
            <a:ext uri="{FF2B5EF4-FFF2-40B4-BE49-F238E27FC236}">
              <a16:creationId xmlns:a16="http://schemas.microsoft.com/office/drawing/2014/main" id="{00000000-0008-0000-1F00-0000D8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7" name="Text Box 8">
          <a:extLst>
            <a:ext uri="{FF2B5EF4-FFF2-40B4-BE49-F238E27FC236}">
              <a16:creationId xmlns:a16="http://schemas.microsoft.com/office/drawing/2014/main" id="{00000000-0008-0000-1F00-0000D9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8" name="Text Box 9">
          <a:extLst>
            <a:ext uri="{FF2B5EF4-FFF2-40B4-BE49-F238E27FC236}">
              <a16:creationId xmlns:a16="http://schemas.microsoft.com/office/drawing/2014/main" id="{00000000-0008-0000-1F00-0000DA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499" name="Text Box 10">
          <a:extLst>
            <a:ext uri="{FF2B5EF4-FFF2-40B4-BE49-F238E27FC236}">
              <a16:creationId xmlns:a16="http://schemas.microsoft.com/office/drawing/2014/main" id="{00000000-0008-0000-1F00-0000DB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500" name="Text Box 1">
          <a:extLst>
            <a:ext uri="{FF2B5EF4-FFF2-40B4-BE49-F238E27FC236}">
              <a16:creationId xmlns:a16="http://schemas.microsoft.com/office/drawing/2014/main" id="{00000000-0008-0000-1F00-0000DC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501" name="Text Box 2">
          <a:extLst>
            <a:ext uri="{FF2B5EF4-FFF2-40B4-BE49-F238E27FC236}">
              <a16:creationId xmlns:a16="http://schemas.microsoft.com/office/drawing/2014/main" id="{00000000-0008-0000-1F00-0000DD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54</xdr:row>
      <xdr:rowOff>0</xdr:rowOff>
    </xdr:from>
    <xdr:ext cx="114300" cy="285750"/>
    <xdr:sp macro="" textlink="">
      <xdr:nvSpPr>
        <xdr:cNvPr id="1502" name="Text Box 8">
          <a:extLst>
            <a:ext uri="{FF2B5EF4-FFF2-40B4-BE49-F238E27FC236}">
              <a16:creationId xmlns:a16="http://schemas.microsoft.com/office/drawing/2014/main" id="{00000000-0008-0000-1F00-0000DE050000}"/>
            </a:ext>
          </a:extLst>
        </xdr:cNvPr>
        <xdr:cNvSpPr txBox="1">
          <a:spLocks noChangeArrowheads="1"/>
        </xdr:cNvSpPr>
      </xdr:nvSpPr>
      <xdr:spPr bwMode="auto">
        <a:xfrm>
          <a:off x="749808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30</xdr:row>
      <xdr:rowOff>0</xdr:rowOff>
    </xdr:from>
    <xdr:ext cx="114300" cy="285750"/>
    <xdr:sp macro="" textlink="">
      <xdr:nvSpPr>
        <xdr:cNvPr id="1503" name="Text Box 8">
          <a:extLst>
            <a:ext uri="{FF2B5EF4-FFF2-40B4-BE49-F238E27FC236}">
              <a16:creationId xmlns:a16="http://schemas.microsoft.com/office/drawing/2014/main" id="{00000000-0008-0000-1F00-0000DF050000}"/>
            </a:ext>
          </a:extLst>
        </xdr:cNvPr>
        <xdr:cNvSpPr txBox="1">
          <a:spLocks noChangeArrowheads="1"/>
        </xdr:cNvSpPr>
      </xdr:nvSpPr>
      <xdr:spPr bwMode="auto">
        <a:xfrm>
          <a:off x="749808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04" name="Text Box 8">
          <a:extLst>
            <a:ext uri="{FF2B5EF4-FFF2-40B4-BE49-F238E27FC236}">
              <a16:creationId xmlns:a16="http://schemas.microsoft.com/office/drawing/2014/main" id="{00000000-0008-0000-1F00-0000E0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05" name="Text Box 8">
          <a:extLst>
            <a:ext uri="{FF2B5EF4-FFF2-40B4-BE49-F238E27FC236}">
              <a16:creationId xmlns:a16="http://schemas.microsoft.com/office/drawing/2014/main" id="{00000000-0008-0000-1F00-0000E1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06" name="Text Box 8">
          <a:extLst>
            <a:ext uri="{FF2B5EF4-FFF2-40B4-BE49-F238E27FC236}">
              <a16:creationId xmlns:a16="http://schemas.microsoft.com/office/drawing/2014/main" id="{00000000-0008-0000-1F00-0000E2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07" name="Text Box 8">
          <a:extLst>
            <a:ext uri="{FF2B5EF4-FFF2-40B4-BE49-F238E27FC236}">
              <a16:creationId xmlns:a16="http://schemas.microsoft.com/office/drawing/2014/main" id="{00000000-0008-0000-1F00-0000E3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34</xdr:row>
      <xdr:rowOff>0</xdr:rowOff>
    </xdr:from>
    <xdr:ext cx="114300" cy="285750"/>
    <xdr:sp macro="" textlink="">
      <xdr:nvSpPr>
        <xdr:cNvPr id="1508" name="Text Box 8">
          <a:extLst>
            <a:ext uri="{FF2B5EF4-FFF2-40B4-BE49-F238E27FC236}">
              <a16:creationId xmlns:a16="http://schemas.microsoft.com/office/drawing/2014/main" id="{00000000-0008-0000-1F00-0000E4050000}"/>
            </a:ext>
          </a:extLst>
        </xdr:cNvPr>
        <xdr:cNvSpPr txBox="1">
          <a:spLocks noChangeArrowheads="1"/>
        </xdr:cNvSpPr>
      </xdr:nvSpPr>
      <xdr:spPr bwMode="auto">
        <a:xfrm>
          <a:off x="749808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33</xdr:row>
      <xdr:rowOff>0</xdr:rowOff>
    </xdr:from>
    <xdr:ext cx="114300" cy="285750"/>
    <xdr:sp macro="" textlink="">
      <xdr:nvSpPr>
        <xdr:cNvPr id="1509" name="Text Box 8">
          <a:extLst>
            <a:ext uri="{FF2B5EF4-FFF2-40B4-BE49-F238E27FC236}">
              <a16:creationId xmlns:a16="http://schemas.microsoft.com/office/drawing/2014/main" id="{00000000-0008-0000-1F00-0000E5050000}"/>
            </a:ext>
          </a:extLst>
        </xdr:cNvPr>
        <xdr:cNvSpPr txBox="1">
          <a:spLocks noChangeArrowheads="1"/>
        </xdr:cNvSpPr>
      </xdr:nvSpPr>
      <xdr:spPr bwMode="auto">
        <a:xfrm>
          <a:off x="749808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510" name="Text Box 8">
          <a:extLst>
            <a:ext uri="{FF2B5EF4-FFF2-40B4-BE49-F238E27FC236}">
              <a16:creationId xmlns:a16="http://schemas.microsoft.com/office/drawing/2014/main" id="{00000000-0008-0000-1F00-0000E6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511" name="Text Box 8">
          <a:extLst>
            <a:ext uri="{FF2B5EF4-FFF2-40B4-BE49-F238E27FC236}">
              <a16:creationId xmlns:a16="http://schemas.microsoft.com/office/drawing/2014/main" id="{00000000-0008-0000-1F00-0000E7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512" name="Text Box 8">
          <a:extLst>
            <a:ext uri="{FF2B5EF4-FFF2-40B4-BE49-F238E27FC236}">
              <a16:creationId xmlns:a16="http://schemas.microsoft.com/office/drawing/2014/main" id="{00000000-0008-0000-1F00-0000E8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42</xdr:row>
      <xdr:rowOff>0</xdr:rowOff>
    </xdr:from>
    <xdr:ext cx="114300" cy="285750"/>
    <xdr:sp macro="" textlink="">
      <xdr:nvSpPr>
        <xdr:cNvPr id="1513" name="Text Box 8">
          <a:extLst>
            <a:ext uri="{FF2B5EF4-FFF2-40B4-BE49-F238E27FC236}">
              <a16:creationId xmlns:a16="http://schemas.microsoft.com/office/drawing/2014/main" id="{00000000-0008-0000-1F00-0000E9050000}"/>
            </a:ext>
          </a:extLst>
        </xdr:cNvPr>
        <xdr:cNvSpPr txBox="1">
          <a:spLocks noChangeArrowheads="1"/>
        </xdr:cNvSpPr>
      </xdr:nvSpPr>
      <xdr:spPr bwMode="auto">
        <a:xfrm>
          <a:off x="749808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4" name="Text Box 1">
          <a:extLst>
            <a:ext uri="{FF2B5EF4-FFF2-40B4-BE49-F238E27FC236}">
              <a16:creationId xmlns:a16="http://schemas.microsoft.com/office/drawing/2014/main" id="{00000000-0008-0000-1F00-0000EA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5" name="Text Box 2">
          <a:extLst>
            <a:ext uri="{FF2B5EF4-FFF2-40B4-BE49-F238E27FC236}">
              <a16:creationId xmlns:a16="http://schemas.microsoft.com/office/drawing/2014/main" id="{00000000-0008-0000-1F00-0000EB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6" name="Text Box 3">
          <a:extLst>
            <a:ext uri="{FF2B5EF4-FFF2-40B4-BE49-F238E27FC236}">
              <a16:creationId xmlns:a16="http://schemas.microsoft.com/office/drawing/2014/main" id="{00000000-0008-0000-1F00-0000EC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7" name="Text Box 4">
          <a:extLst>
            <a:ext uri="{FF2B5EF4-FFF2-40B4-BE49-F238E27FC236}">
              <a16:creationId xmlns:a16="http://schemas.microsoft.com/office/drawing/2014/main" id="{00000000-0008-0000-1F00-0000ED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8" name="Text Box 5">
          <a:extLst>
            <a:ext uri="{FF2B5EF4-FFF2-40B4-BE49-F238E27FC236}">
              <a16:creationId xmlns:a16="http://schemas.microsoft.com/office/drawing/2014/main" id="{00000000-0008-0000-1F00-0000EE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19" name="Text Box 6">
          <a:extLst>
            <a:ext uri="{FF2B5EF4-FFF2-40B4-BE49-F238E27FC236}">
              <a16:creationId xmlns:a16="http://schemas.microsoft.com/office/drawing/2014/main" id="{00000000-0008-0000-1F00-0000EF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0" name="Text Box 8">
          <a:extLst>
            <a:ext uri="{FF2B5EF4-FFF2-40B4-BE49-F238E27FC236}">
              <a16:creationId xmlns:a16="http://schemas.microsoft.com/office/drawing/2014/main" id="{00000000-0008-0000-1F00-0000F0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1" name="Text Box 9">
          <a:extLst>
            <a:ext uri="{FF2B5EF4-FFF2-40B4-BE49-F238E27FC236}">
              <a16:creationId xmlns:a16="http://schemas.microsoft.com/office/drawing/2014/main" id="{00000000-0008-0000-1F00-0000F1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2" name="Text Box 10">
          <a:extLst>
            <a:ext uri="{FF2B5EF4-FFF2-40B4-BE49-F238E27FC236}">
              <a16:creationId xmlns:a16="http://schemas.microsoft.com/office/drawing/2014/main" id="{00000000-0008-0000-1F00-0000F2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3" name="Text Box 1">
          <a:extLst>
            <a:ext uri="{FF2B5EF4-FFF2-40B4-BE49-F238E27FC236}">
              <a16:creationId xmlns:a16="http://schemas.microsoft.com/office/drawing/2014/main" id="{00000000-0008-0000-1F00-0000F3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44</xdr:row>
      <xdr:rowOff>0</xdr:rowOff>
    </xdr:from>
    <xdr:ext cx="114300" cy="285750"/>
    <xdr:sp macro="" textlink="">
      <xdr:nvSpPr>
        <xdr:cNvPr id="1524" name="Text Box 2">
          <a:extLst>
            <a:ext uri="{FF2B5EF4-FFF2-40B4-BE49-F238E27FC236}">
              <a16:creationId xmlns:a16="http://schemas.microsoft.com/office/drawing/2014/main" id="{00000000-0008-0000-1F00-0000F4050000}"/>
            </a:ext>
          </a:extLst>
        </xdr:cNvPr>
        <xdr:cNvSpPr txBox="1">
          <a:spLocks noChangeArrowheads="1"/>
        </xdr:cNvSpPr>
      </xdr:nvSpPr>
      <xdr:spPr bwMode="auto">
        <a:xfrm>
          <a:off x="749808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25" name="Text Box 1">
          <a:extLst>
            <a:ext uri="{FF2B5EF4-FFF2-40B4-BE49-F238E27FC236}">
              <a16:creationId xmlns:a16="http://schemas.microsoft.com/office/drawing/2014/main" id="{00000000-0008-0000-1F00-0000F5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26" name="Text Box 2">
          <a:extLst>
            <a:ext uri="{FF2B5EF4-FFF2-40B4-BE49-F238E27FC236}">
              <a16:creationId xmlns:a16="http://schemas.microsoft.com/office/drawing/2014/main" id="{00000000-0008-0000-1F00-0000F6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27" name="Text Box 3">
          <a:extLst>
            <a:ext uri="{FF2B5EF4-FFF2-40B4-BE49-F238E27FC236}">
              <a16:creationId xmlns:a16="http://schemas.microsoft.com/office/drawing/2014/main" id="{00000000-0008-0000-1F00-0000F7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28" name="Text Box 4">
          <a:extLst>
            <a:ext uri="{FF2B5EF4-FFF2-40B4-BE49-F238E27FC236}">
              <a16:creationId xmlns:a16="http://schemas.microsoft.com/office/drawing/2014/main" id="{00000000-0008-0000-1F00-0000F8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29" name="Text Box 5">
          <a:extLst>
            <a:ext uri="{FF2B5EF4-FFF2-40B4-BE49-F238E27FC236}">
              <a16:creationId xmlns:a16="http://schemas.microsoft.com/office/drawing/2014/main" id="{00000000-0008-0000-1F00-0000F9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0" name="Text Box 6">
          <a:extLst>
            <a:ext uri="{FF2B5EF4-FFF2-40B4-BE49-F238E27FC236}">
              <a16:creationId xmlns:a16="http://schemas.microsoft.com/office/drawing/2014/main" id="{00000000-0008-0000-1F00-0000FA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1" name="Text Box 8">
          <a:extLst>
            <a:ext uri="{FF2B5EF4-FFF2-40B4-BE49-F238E27FC236}">
              <a16:creationId xmlns:a16="http://schemas.microsoft.com/office/drawing/2014/main" id="{00000000-0008-0000-1F00-0000FB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2" name="Text Box 9">
          <a:extLst>
            <a:ext uri="{FF2B5EF4-FFF2-40B4-BE49-F238E27FC236}">
              <a16:creationId xmlns:a16="http://schemas.microsoft.com/office/drawing/2014/main" id="{00000000-0008-0000-1F00-0000FC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3" name="Text Box 10">
          <a:extLst>
            <a:ext uri="{FF2B5EF4-FFF2-40B4-BE49-F238E27FC236}">
              <a16:creationId xmlns:a16="http://schemas.microsoft.com/office/drawing/2014/main" id="{00000000-0008-0000-1F00-0000FD05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34" name="Text Box 11">
          <a:extLst>
            <a:ext uri="{FF2B5EF4-FFF2-40B4-BE49-F238E27FC236}">
              <a16:creationId xmlns:a16="http://schemas.microsoft.com/office/drawing/2014/main" id="{00000000-0008-0000-1F00-0000FE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35" name="Text Box 12">
          <a:extLst>
            <a:ext uri="{FF2B5EF4-FFF2-40B4-BE49-F238E27FC236}">
              <a16:creationId xmlns:a16="http://schemas.microsoft.com/office/drawing/2014/main" id="{00000000-0008-0000-1F00-0000FF05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6" name="Text Box 1">
          <a:extLst>
            <a:ext uri="{FF2B5EF4-FFF2-40B4-BE49-F238E27FC236}">
              <a16:creationId xmlns:a16="http://schemas.microsoft.com/office/drawing/2014/main" id="{00000000-0008-0000-1F00-000000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7" name="Text Box 2">
          <a:extLst>
            <a:ext uri="{FF2B5EF4-FFF2-40B4-BE49-F238E27FC236}">
              <a16:creationId xmlns:a16="http://schemas.microsoft.com/office/drawing/2014/main" id="{00000000-0008-0000-1F00-000001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8" name="Text Box 1">
          <a:extLst>
            <a:ext uri="{FF2B5EF4-FFF2-40B4-BE49-F238E27FC236}">
              <a16:creationId xmlns:a16="http://schemas.microsoft.com/office/drawing/2014/main" id="{00000000-0008-0000-1F00-000002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39" name="Text Box 2">
          <a:extLst>
            <a:ext uri="{FF2B5EF4-FFF2-40B4-BE49-F238E27FC236}">
              <a16:creationId xmlns:a16="http://schemas.microsoft.com/office/drawing/2014/main" id="{00000000-0008-0000-1F00-000003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0" name="Text Box 3">
          <a:extLst>
            <a:ext uri="{FF2B5EF4-FFF2-40B4-BE49-F238E27FC236}">
              <a16:creationId xmlns:a16="http://schemas.microsoft.com/office/drawing/2014/main" id="{00000000-0008-0000-1F00-000004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1" name="Text Box 4">
          <a:extLst>
            <a:ext uri="{FF2B5EF4-FFF2-40B4-BE49-F238E27FC236}">
              <a16:creationId xmlns:a16="http://schemas.microsoft.com/office/drawing/2014/main" id="{00000000-0008-0000-1F00-000005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2" name="Text Box 5">
          <a:extLst>
            <a:ext uri="{FF2B5EF4-FFF2-40B4-BE49-F238E27FC236}">
              <a16:creationId xmlns:a16="http://schemas.microsoft.com/office/drawing/2014/main" id="{00000000-0008-0000-1F00-000006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3" name="Text Box 6">
          <a:extLst>
            <a:ext uri="{FF2B5EF4-FFF2-40B4-BE49-F238E27FC236}">
              <a16:creationId xmlns:a16="http://schemas.microsoft.com/office/drawing/2014/main" id="{00000000-0008-0000-1F00-000007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4" name="Text Box 8">
          <a:extLst>
            <a:ext uri="{FF2B5EF4-FFF2-40B4-BE49-F238E27FC236}">
              <a16:creationId xmlns:a16="http://schemas.microsoft.com/office/drawing/2014/main" id="{00000000-0008-0000-1F00-000008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5" name="Text Box 9">
          <a:extLst>
            <a:ext uri="{FF2B5EF4-FFF2-40B4-BE49-F238E27FC236}">
              <a16:creationId xmlns:a16="http://schemas.microsoft.com/office/drawing/2014/main" id="{00000000-0008-0000-1F00-000009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6" name="Text Box 10">
          <a:extLst>
            <a:ext uri="{FF2B5EF4-FFF2-40B4-BE49-F238E27FC236}">
              <a16:creationId xmlns:a16="http://schemas.microsoft.com/office/drawing/2014/main" id="{00000000-0008-0000-1F00-00000A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47" name="Text Box 11">
          <a:extLst>
            <a:ext uri="{FF2B5EF4-FFF2-40B4-BE49-F238E27FC236}">
              <a16:creationId xmlns:a16="http://schemas.microsoft.com/office/drawing/2014/main" id="{00000000-0008-0000-1F00-00000B06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48" name="Text Box 12">
          <a:extLst>
            <a:ext uri="{FF2B5EF4-FFF2-40B4-BE49-F238E27FC236}">
              <a16:creationId xmlns:a16="http://schemas.microsoft.com/office/drawing/2014/main" id="{00000000-0008-0000-1F00-00000C06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49" name="Text Box 1">
          <a:extLst>
            <a:ext uri="{FF2B5EF4-FFF2-40B4-BE49-F238E27FC236}">
              <a16:creationId xmlns:a16="http://schemas.microsoft.com/office/drawing/2014/main" id="{00000000-0008-0000-1F00-00000D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48</xdr:row>
      <xdr:rowOff>0</xdr:rowOff>
    </xdr:from>
    <xdr:ext cx="114300" cy="285750"/>
    <xdr:sp macro="" textlink="">
      <xdr:nvSpPr>
        <xdr:cNvPr id="1550" name="Text Box 2">
          <a:extLst>
            <a:ext uri="{FF2B5EF4-FFF2-40B4-BE49-F238E27FC236}">
              <a16:creationId xmlns:a16="http://schemas.microsoft.com/office/drawing/2014/main" id="{00000000-0008-0000-1F00-00000E060000}"/>
            </a:ext>
          </a:extLst>
        </xdr:cNvPr>
        <xdr:cNvSpPr txBox="1">
          <a:spLocks noChangeArrowheads="1"/>
        </xdr:cNvSpPr>
      </xdr:nvSpPr>
      <xdr:spPr bwMode="auto">
        <a:xfrm>
          <a:off x="749808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47</xdr:row>
      <xdr:rowOff>0</xdr:rowOff>
    </xdr:from>
    <xdr:ext cx="114300" cy="285750"/>
    <xdr:sp macro="" textlink="">
      <xdr:nvSpPr>
        <xdr:cNvPr id="1551" name="Text Box 8">
          <a:extLst>
            <a:ext uri="{FF2B5EF4-FFF2-40B4-BE49-F238E27FC236}">
              <a16:creationId xmlns:a16="http://schemas.microsoft.com/office/drawing/2014/main" id="{00000000-0008-0000-1F00-00000F060000}"/>
            </a:ext>
          </a:extLst>
        </xdr:cNvPr>
        <xdr:cNvSpPr txBox="1">
          <a:spLocks noChangeArrowheads="1"/>
        </xdr:cNvSpPr>
      </xdr:nvSpPr>
      <xdr:spPr bwMode="auto">
        <a:xfrm>
          <a:off x="749808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2" name="Text Box 13">
          <a:extLst>
            <a:ext uri="{FF2B5EF4-FFF2-40B4-BE49-F238E27FC236}">
              <a16:creationId xmlns:a16="http://schemas.microsoft.com/office/drawing/2014/main" id="{00000000-0008-0000-1F00-000010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3" name="Text Box 14">
          <a:extLst>
            <a:ext uri="{FF2B5EF4-FFF2-40B4-BE49-F238E27FC236}">
              <a16:creationId xmlns:a16="http://schemas.microsoft.com/office/drawing/2014/main" id="{00000000-0008-0000-1F00-000011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4" name="Text Box 13">
          <a:extLst>
            <a:ext uri="{FF2B5EF4-FFF2-40B4-BE49-F238E27FC236}">
              <a16:creationId xmlns:a16="http://schemas.microsoft.com/office/drawing/2014/main" id="{00000000-0008-0000-1F00-000012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5" name="Text Box 14">
          <a:extLst>
            <a:ext uri="{FF2B5EF4-FFF2-40B4-BE49-F238E27FC236}">
              <a16:creationId xmlns:a16="http://schemas.microsoft.com/office/drawing/2014/main" id="{00000000-0008-0000-1F00-000013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6" name="Text Box 13">
          <a:extLst>
            <a:ext uri="{FF2B5EF4-FFF2-40B4-BE49-F238E27FC236}">
              <a16:creationId xmlns:a16="http://schemas.microsoft.com/office/drawing/2014/main" id="{00000000-0008-0000-1F00-000014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57" name="Text Box 14">
          <a:extLst>
            <a:ext uri="{FF2B5EF4-FFF2-40B4-BE49-F238E27FC236}">
              <a16:creationId xmlns:a16="http://schemas.microsoft.com/office/drawing/2014/main" id="{00000000-0008-0000-1F00-000015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8" name="Text Box 8">
          <a:extLst>
            <a:ext uri="{FF2B5EF4-FFF2-40B4-BE49-F238E27FC236}">
              <a16:creationId xmlns:a16="http://schemas.microsoft.com/office/drawing/2014/main" id="{00000000-0008-0000-1F00-000016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59" name="Text Box 8">
          <a:extLst>
            <a:ext uri="{FF2B5EF4-FFF2-40B4-BE49-F238E27FC236}">
              <a16:creationId xmlns:a16="http://schemas.microsoft.com/office/drawing/2014/main" id="{00000000-0008-0000-1F00-000017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0" name="Text Box 8">
          <a:extLst>
            <a:ext uri="{FF2B5EF4-FFF2-40B4-BE49-F238E27FC236}">
              <a16:creationId xmlns:a16="http://schemas.microsoft.com/office/drawing/2014/main" id="{00000000-0008-0000-1F00-000018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61" name="Text Box 8">
          <a:extLst>
            <a:ext uri="{FF2B5EF4-FFF2-40B4-BE49-F238E27FC236}">
              <a16:creationId xmlns:a16="http://schemas.microsoft.com/office/drawing/2014/main" id="{00000000-0008-0000-1F00-000019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51</xdr:row>
      <xdr:rowOff>0</xdr:rowOff>
    </xdr:from>
    <xdr:ext cx="114300" cy="285750"/>
    <xdr:sp macro="" textlink="">
      <xdr:nvSpPr>
        <xdr:cNvPr id="1562" name="Text Box 8">
          <a:extLst>
            <a:ext uri="{FF2B5EF4-FFF2-40B4-BE49-F238E27FC236}">
              <a16:creationId xmlns:a16="http://schemas.microsoft.com/office/drawing/2014/main" id="{00000000-0008-0000-1F00-00001A060000}"/>
            </a:ext>
          </a:extLst>
        </xdr:cNvPr>
        <xdr:cNvSpPr txBox="1">
          <a:spLocks noChangeArrowheads="1"/>
        </xdr:cNvSpPr>
      </xdr:nvSpPr>
      <xdr:spPr bwMode="auto">
        <a:xfrm>
          <a:off x="749808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50</xdr:row>
      <xdr:rowOff>0</xdr:rowOff>
    </xdr:from>
    <xdr:ext cx="114300" cy="285750"/>
    <xdr:sp macro="" textlink="">
      <xdr:nvSpPr>
        <xdr:cNvPr id="1563" name="Text Box 8">
          <a:extLst>
            <a:ext uri="{FF2B5EF4-FFF2-40B4-BE49-F238E27FC236}">
              <a16:creationId xmlns:a16="http://schemas.microsoft.com/office/drawing/2014/main" id="{00000000-0008-0000-1F00-00001B060000}"/>
            </a:ext>
          </a:extLst>
        </xdr:cNvPr>
        <xdr:cNvSpPr txBox="1">
          <a:spLocks noChangeArrowheads="1"/>
        </xdr:cNvSpPr>
      </xdr:nvSpPr>
      <xdr:spPr bwMode="auto">
        <a:xfrm>
          <a:off x="749808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24</xdr:row>
      <xdr:rowOff>0</xdr:rowOff>
    </xdr:from>
    <xdr:ext cx="114300" cy="285750"/>
    <xdr:sp macro="" textlink="">
      <xdr:nvSpPr>
        <xdr:cNvPr id="1564" name="Text Box 8">
          <a:extLst>
            <a:ext uri="{FF2B5EF4-FFF2-40B4-BE49-F238E27FC236}">
              <a16:creationId xmlns:a16="http://schemas.microsoft.com/office/drawing/2014/main" id="{00000000-0008-0000-1F00-00001C060000}"/>
            </a:ext>
          </a:extLst>
        </xdr:cNvPr>
        <xdr:cNvSpPr txBox="1">
          <a:spLocks noChangeArrowheads="1"/>
        </xdr:cNvSpPr>
      </xdr:nvSpPr>
      <xdr:spPr bwMode="auto">
        <a:xfrm>
          <a:off x="7498080" y="4389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24</xdr:row>
      <xdr:rowOff>0</xdr:rowOff>
    </xdr:from>
    <xdr:ext cx="114300" cy="285750"/>
    <xdr:sp macro="" textlink="">
      <xdr:nvSpPr>
        <xdr:cNvPr id="1565" name="Text Box 8">
          <a:extLst>
            <a:ext uri="{FF2B5EF4-FFF2-40B4-BE49-F238E27FC236}">
              <a16:creationId xmlns:a16="http://schemas.microsoft.com/office/drawing/2014/main" id="{00000000-0008-0000-1F00-00001D060000}"/>
            </a:ext>
          </a:extLst>
        </xdr:cNvPr>
        <xdr:cNvSpPr txBox="1">
          <a:spLocks noChangeArrowheads="1"/>
        </xdr:cNvSpPr>
      </xdr:nvSpPr>
      <xdr:spPr bwMode="auto">
        <a:xfrm>
          <a:off x="7498080" y="4389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0</xdr:colOff>
      <xdr:row>25</xdr:row>
      <xdr:rowOff>0</xdr:rowOff>
    </xdr:from>
    <xdr:ext cx="114300" cy="285750"/>
    <xdr:sp macro="" textlink="">
      <xdr:nvSpPr>
        <xdr:cNvPr id="1566" name="Text Box 8">
          <a:extLst>
            <a:ext uri="{FF2B5EF4-FFF2-40B4-BE49-F238E27FC236}">
              <a16:creationId xmlns:a16="http://schemas.microsoft.com/office/drawing/2014/main" id="{00000000-0008-0000-1F00-00001E060000}"/>
            </a:ext>
          </a:extLst>
        </xdr:cNvPr>
        <xdr:cNvSpPr txBox="1">
          <a:spLocks noChangeArrowheads="1"/>
        </xdr:cNvSpPr>
      </xdr:nvSpPr>
      <xdr:spPr bwMode="auto">
        <a:xfrm>
          <a:off x="749808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60</xdr:row>
      <xdr:rowOff>38100</xdr:rowOff>
    </xdr:from>
    <xdr:ext cx="114300" cy="285750"/>
    <xdr:sp macro="" textlink="">
      <xdr:nvSpPr>
        <xdr:cNvPr id="1567" name="Text Box 8">
          <a:extLst>
            <a:ext uri="{FF2B5EF4-FFF2-40B4-BE49-F238E27FC236}">
              <a16:creationId xmlns:a16="http://schemas.microsoft.com/office/drawing/2014/main" id="{00000000-0008-0000-1F00-00001F060000}"/>
            </a:ext>
          </a:extLst>
        </xdr:cNvPr>
        <xdr:cNvSpPr txBox="1">
          <a:spLocks noChangeArrowheads="1"/>
        </xdr:cNvSpPr>
      </xdr:nvSpPr>
      <xdr:spPr bwMode="auto">
        <a:xfrm>
          <a:off x="1602105" y="11010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20</xdr:row>
      <xdr:rowOff>0</xdr:rowOff>
    </xdr:from>
    <xdr:ext cx="114300" cy="285750"/>
    <xdr:sp macro="" textlink="">
      <xdr:nvSpPr>
        <xdr:cNvPr id="1568" name="Text Box 8">
          <a:extLst>
            <a:ext uri="{FF2B5EF4-FFF2-40B4-BE49-F238E27FC236}">
              <a16:creationId xmlns:a16="http://schemas.microsoft.com/office/drawing/2014/main" id="{00000000-0008-0000-1F00-000020060000}"/>
            </a:ext>
          </a:extLst>
        </xdr:cNvPr>
        <xdr:cNvSpPr txBox="1">
          <a:spLocks noChangeArrowheads="1"/>
        </xdr:cNvSpPr>
      </xdr:nvSpPr>
      <xdr:spPr bwMode="auto">
        <a:xfrm>
          <a:off x="1468755"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41</xdr:row>
      <xdr:rowOff>0</xdr:rowOff>
    </xdr:from>
    <xdr:ext cx="114300" cy="285750"/>
    <xdr:sp macro="" textlink="">
      <xdr:nvSpPr>
        <xdr:cNvPr id="1569" name="Text Box 8">
          <a:extLst>
            <a:ext uri="{FF2B5EF4-FFF2-40B4-BE49-F238E27FC236}">
              <a16:creationId xmlns:a16="http://schemas.microsoft.com/office/drawing/2014/main" id="{00000000-0008-0000-1F00-000021060000}"/>
            </a:ext>
          </a:extLst>
        </xdr:cNvPr>
        <xdr:cNvSpPr txBox="1">
          <a:spLocks noChangeArrowheads="1"/>
        </xdr:cNvSpPr>
      </xdr:nvSpPr>
      <xdr:spPr bwMode="auto">
        <a:xfrm>
          <a:off x="1260264"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54</xdr:row>
      <xdr:rowOff>19050</xdr:rowOff>
    </xdr:from>
    <xdr:ext cx="114300" cy="285750"/>
    <xdr:sp macro="" textlink="">
      <xdr:nvSpPr>
        <xdr:cNvPr id="1570" name="Text Box 2">
          <a:extLst>
            <a:ext uri="{FF2B5EF4-FFF2-40B4-BE49-F238E27FC236}">
              <a16:creationId xmlns:a16="http://schemas.microsoft.com/office/drawing/2014/main" id="{00000000-0008-0000-1F00-000022060000}"/>
            </a:ext>
          </a:extLst>
        </xdr:cNvPr>
        <xdr:cNvSpPr txBox="1">
          <a:spLocks noChangeArrowheads="1"/>
        </xdr:cNvSpPr>
      </xdr:nvSpPr>
      <xdr:spPr bwMode="auto">
        <a:xfrm>
          <a:off x="1433830" y="98945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47625</xdr:colOff>
      <xdr:row>44</xdr:row>
      <xdr:rowOff>28575</xdr:rowOff>
    </xdr:from>
    <xdr:ext cx="114300" cy="285750"/>
    <xdr:sp macro="" textlink="">
      <xdr:nvSpPr>
        <xdr:cNvPr id="1571" name="Text Box 10">
          <a:extLst>
            <a:ext uri="{FF2B5EF4-FFF2-40B4-BE49-F238E27FC236}">
              <a16:creationId xmlns:a16="http://schemas.microsoft.com/office/drawing/2014/main" id="{00000000-0008-0000-1F00-000023060000}"/>
            </a:ext>
          </a:extLst>
        </xdr:cNvPr>
        <xdr:cNvSpPr txBox="1">
          <a:spLocks noChangeArrowheads="1"/>
        </xdr:cNvSpPr>
      </xdr:nvSpPr>
      <xdr:spPr bwMode="auto">
        <a:xfrm>
          <a:off x="1922145" y="807529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48684</xdr:colOff>
      <xdr:row>20</xdr:row>
      <xdr:rowOff>79375</xdr:rowOff>
    </xdr:from>
    <xdr:ext cx="114300" cy="285750"/>
    <xdr:sp macro="" textlink="">
      <xdr:nvSpPr>
        <xdr:cNvPr id="1572" name="Text Box 8">
          <a:extLst>
            <a:ext uri="{FF2B5EF4-FFF2-40B4-BE49-F238E27FC236}">
              <a16:creationId xmlns:a16="http://schemas.microsoft.com/office/drawing/2014/main" id="{00000000-0008-0000-1F00-000024060000}"/>
            </a:ext>
          </a:extLst>
        </xdr:cNvPr>
        <xdr:cNvSpPr txBox="1">
          <a:spLocks noChangeArrowheads="1"/>
        </xdr:cNvSpPr>
      </xdr:nvSpPr>
      <xdr:spPr bwMode="auto">
        <a:xfrm>
          <a:off x="1298364" y="37369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47</xdr:row>
      <xdr:rowOff>43392</xdr:rowOff>
    </xdr:from>
    <xdr:ext cx="114300" cy="285750"/>
    <xdr:sp macro="" textlink="">
      <xdr:nvSpPr>
        <xdr:cNvPr id="1573" name="Text Box 2">
          <a:extLst>
            <a:ext uri="{FF2B5EF4-FFF2-40B4-BE49-F238E27FC236}">
              <a16:creationId xmlns:a16="http://schemas.microsoft.com/office/drawing/2014/main" id="{00000000-0008-0000-1F00-000025060000}"/>
            </a:ext>
          </a:extLst>
        </xdr:cNvPr>
        <xdr:cNvSpPr txBox="1">
          <a:spLocks noChangeArrowheads="1"/>
        </xdr:cNvSpPr>
      </xdr:nvSpPr>
      <xdr:spPr bwMode="auto">
        <a:xfrm>
          <a:off x="1251797" y="863875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4" name="Text Box 8">
          <a:extLst>
            <a:ext uri="{FF2B5EF4-FFF2-40B4-BE49-F238E27FC236}">
              <a16:creationId xmlns:a16="http://schemas.microsoft.com/office/drawing/2014/main" id="{00000000-0008-0000-1F00-00002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5" name="Text Box 1">
          <a:extLst>
            <a:ext uri="{FF2B5EF4-FFF2-40B4-BE49-F238E27FC236}">
              <a16:creationId xmlns:a16="http://schemas.microsoft.com/office/drawing/2014/main" id="{00000000-0008-0000-1F00-00002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6" name="Text Box 2">
          <a:extLst>
            <a:ext uri="{FF2B5EF4-FFF2-40B4-BE49-F238E27FC236}">
              <a16:creationId xmlns:a16="http://schemas.microsoft.com/office/drawing/2014/main" id="{00000000-0008-0000-1F00-00002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7" name="Text Box 3">
          <a:extLst>
            <a:ext uri="{FF2B5EF4-FFF2-40B4-BE49-F238E27FC236}">
              <a16:creationId xmlns:a16="http://schemas.microsoft.com/office/drawing/2014/main" id="{00000000-0008-0000-1F00-00002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8" name="Text Box 4">
          <a:extLst>
            <a:ext uri="{FF2B5EF4-FFF2-40B4-BE49-F238E27FC236}">
              <a16:creationId xmlns:a16="http://schemas.microsoft.com/office/drawing/2014/main" id="{00000000-0008-0000-1F00-00002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9" name="Text Box 5">
          <a:extLst>
            <a:ext uri="{FF2B5EF4-FFF2-40B4-BE49-F238E27FC236}">
              <a16:creationId xmlns:a16="http://schemas.microsoft.com/office/drawing/2014/main" id="{00000000-0008-0000-1F00-00002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0" name="Text Box 6">
          <a:extLst>
            <a:ext uri="{FF2B5EF4-FFF2-40B4-BE49-F238E27FC236}">
              <a16:creationId xmlns:a16="http://schemas.microsoft.com/office/drawing/2014/main" id="{00000000-0008-0000-1F00-00002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1" name="Text Box 8">
          <a:extLst>
            <a:ext uri="{FF2B5EF4-FFF2-40B4-BE49-F238E27FC236}">
              <a16:creationId xmlns:a16="http://schemas.microsoft.com/office/drawing/2014/main" id="{00000000-0008-0000-1F00-00002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2" name="Text Box 9">
          <a:extLst>
            <a:ext uri="{FF2B5EF4-FFF2-40B4-BE49-F238E27FC236}">
              <a16:creationId xmlns:a16="http://schemas.microsoft.com/office/drawing/2014/main" id="{00000000-0008-0000-1F00-00002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3" name="Text Box 10">
          <a:extLst>
            <a:ext uri="{FF2B5EF4-FFF2-40B4-BE49-F238E27FC236}">
              <a16:creationId xmlns:a16="http://schemas.microsoft.com/office/drawing/2014/main" id="{00000000-0008-0000-1F00-00002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4" name="Text Box 1">
          <a:extLst>
            <a:ext uri="{FF2B5EF4-FFF2-40B4-BE49-F238E27FC236}">
              <a16:creationId xmlns:a16="http://schemas.microsoft.com/office/drawing/2014/main" id="{00000000-0008-0000-1F00-00003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5" name="Text Box 2">
          <a:extLst>
            <a:ext uri="{FF2B5EF4-FFF2-40B4-BE49-F238E27FC236}">
              <a16:creationId xmlns:a16="http://schemas.microsoft.com/office/drawing/2014/main" id="{00000000-0008-0000-1F00-00003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6" name="Text Box 8">
          <a:extLst>
            <a:ext uri="{FF2B5EF4-FFF2-40B4-BE49-F238E27FC236}">
              <a16:creationId xmlns:a16="http://schemas.microsoft.com/office/drawing/2014/main" id="{00000000-0008-0000-1F00-00003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7" name="Text Box 8">
          <a:extLst>
            <a:ext uri="{FF2B5EF4-FFF2-40B4-BE49-F238E27FC236}">
              <a16:creationId xmlns:a16="http://schemas.microsoft.com/office/drawing/2014/main" id="{00000000-0008-0000-1F00-00003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8" name="Text Box 8">
          <a:extLst>
            <a:ext uri="{FF2B5EF4-FFF2-40B4-BE49-F238E27FC236}">
              <a16:creationId xmlns:a16="http://schemas.microsoft.com/office/drawing/2014/main" id="{00000000-0008-0000-1F00-00003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9" name="Text Box 8">
          <a:extLst>
            <a:ext uri="{FF2B5EF4-FFF2-40B4-BE49-F238E27FC236}">
              <a16:creationId xmlns:a16="http://schemas.microsoft.com/office/drawing/2014/main" id="{00000000-0008-0000-1F00-00003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0" name="Text Box 8">
          <a:extLst>
            <a:ext uri="{FF2B5EF4-FFF2-40B4-BE49-F238E27FC236}">
              <a16:creationId xmlns:a16="http://schemas.microsoft.com/office/drawing/2014/main" id="{00000000-0008-0000-1F00-00003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1" name="Text Box 1">
          <a:extLst>
            <a:ext uri="{FF2B5EF4-FFF2-40B4-BE49-F238E27FC236}">
              <a16:creationId xmlns:a16="http://schemas.microsoft.com/office/drawing/2014/main" id="{00000000-0008-0000-1F00-00003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2" name="Text Box 2">
          <a:extLst>
            <a:ext uri="{FF2B5EF4-FFF2-40B4-BE49-F238E27FC236}">
              <a16:creationId xmlns:a16="http://schemas.microsoft.com/office/drawing/2014/main" id="{00000000-0008-0000-1F00-00003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3" name="Text Box 3">
          <a:extLst>
            <a:ext uri="{FF2B5EF4-FFF2-40B4-BE49-F238E27FC236}">
              <a16:creationId xmlns:a16="http://schemas.microsoft.com/office/drawing/2014/main" id="{00000000-0008-0000-1F00-00003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4" name="Text Box 4">
          <a:extLst>
            <a:ext uri="{FF2B5EF4-FFF2-40B4-BE49-F238E27FC236}">
              <a16:creationId xmlns:a16="http://schemas.microsoft.com/office/drawing/2014/main" id="{00000000-0008-0000-1F00-00003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5" name="Text Box 5">
          <a:extLst>
            <a:ext uri="{FF2B5EF4-FFF2-40B4-BE49-F238E27FC236}">
              <a16:creationId xmlns:a16="http://schemas.microsoft.com/office/drawing/2014/main" id="{00000000-0008-0000-1F00-00003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6" name="Text Box 6">
          <a:extLst>
            <a:ext uri="{FF2B5EF4-FFF2-40B4-BE49-F238E27FC236}">
              <a16:creationId xmlns:a16="http://schemas.microsoft.com/office/drawing/2014/main" id="{00000000-0008-0000-1F00-00003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7" name="Text Box 8">
          <a:extLst>
            <a:ext uri="{FF2B5EF4-FFF2-40B4-BE49-F238E27FC236}">
              <a16:creationId xmlns:a16="http://schemas.microsoft.com/office/drawing/2014/main" id="{00000000-0008-0000-1F00-00003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8" name="Text Box 9">
          <a:extLst>
            <a:ext uri="{FF2B5EF4-FFF2-40B4-BE49-F238E27FC236}">
              <a16:creationId xmlns:a16="http://schemas.microsoft.com/office/drawing/2014/main" id="{00000000-0008-0000-1F00-00003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9" name="Text Box 10">
          <a:extLst>
            <a:ext uri="{FF2B5EF4-FFF2-40B4-BE49-F238E27FC236}">
              <a16:creationId xmlns:a16="http://schemas.microsoft.com/office/drawing/2014/main" id="{00000000-0008-0000-1F00-00003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0" name="Text Box 1">
          <a:extLst>
            <a:ext uri="{FF2B5EF4-FFF2-40B4-BE49-F238E27FC236}">
              <a16:creationId xmlns:a16="http://schemas.microsoft.com/office/drawing/2014/main" id="{00000000-0008-0000-1F00-00004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1" name="Text Box 2">
          <a:extLst>
            <a:ext uri="{FF2B5EF4-FFF2-40B4-BE49-F238E27FC236}">
              <a16:creationId xmlns:a16="http://schemas.microsoft.com/office/drawing/2014/main" id="{00000000-0008-0000-1F00-00004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2" name="Text Box 8">
          <a:extLst>
            <a:ext uri="{FF2B5EF4-FFF2-40B4-BE49-F238E27FC236}">
              <a16:creationId xmlns:a16="http://schemas.microsoft.com/office/drawing/2014/main" id="{00000000-0008-0000-1F00-00004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3" name="Text Box 8">
          <a:extLst>
            <a:ext uri="{FF2B5EF4-FFF2-40B4-BE49-F238E27FC236}">
              <a16:creationId xmlns:a16="http://schemas.microsoft.com/office/drawing/2014/main" id="{00000000-0008-0000-1F00-00004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4" name="Text Box 8">
          <a:extLst>
            <a:ext uri="{FF2B5EF4-FFF2-40B4-BE49-F238E27FC236}">
              <a16:creationId xmlns:a16="http://schemas.microsoft.com/office/drawing/2014/main" id="{00000000-0008-0000-1F00-00004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5" name="Text Box 1">
          <a:extLst>
            <a:ext uri="{FF2B5EF4-FFF2-40B4-BE49-F238E27FC236}">
              <a16:creationId xmlns:a16="http://schemas.microsoft.com/office/drawing/2014/main" id="{00000000-0008-0000-1F00-00004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6" name="Text Box 2">
          <a:extLst>
            <a:ext uri="{FF2B5EF4-FFF2-40B4-BE49-F238E27FC236}">
              <a16:creationId xmlns:a16="http://schemas.microsoft.com/office/drawing/2014/main" id="{00000000-0008-0000-1F00-00004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7" name="Text Box 3">
          <a:extLst>
            <a:ext uri="{FF2B5EF4-FFF2-40B4-BE49-F238E27FC236}">
              <a16:creationId xmlns:a16="http://schemas.microsoft.com/office/drawing/2014/main" id="{00000000-0008-0000-1F00-00004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8" name="Text Box 4">
          <a:extLst>
            <a:ext uri="{FF2B5EF4-FFF2-40B4-BE49-F238E27FC236}">
              <a16:creationId xmlns:a16="http://schemas.microsoft.com/office/drawing/2014/main" id="{00000000-0008-0000-1F00-00004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9" name="Text Box 5">
          <a:extLst>
            <a:ext uri="{FF2B5EF4-FFF2-40B4-BE49-F238E27FC236}">
              <a16:creationId xmlns:a16="http://schemas.microsoft.com/office/drawing/2014/main" id="{00000000-0008-0000-1F00-00004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0" name="Text Box 6">
          <a:extLst>
            <a:ext uri="{FF2B5EF4-FFF2-40B4-BE49-F238E27FC236}">
              <a16:creationId xmlns:a16="http://schemas.microsoft.com/office/drawing/2014/main" id="{00000000-0008-0000-1F00-00004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1" name="Text Box 8">
          <a:extLst>
            <a:ext uri="{FF2B5EF4-FFF2-40B4-BE49-F238E27FC236}">
              <a16:creationId xmlns:a16="http://schemas.microsoft.com/office/drawing/2014/main" id="{00000000-0008-0000-1F00-00004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2" name="Text Box 9">
          <a:extLst>
            <a:ext uri="{FF2B5EF4-FFF2-40B4-BE49-F238E27FC236}">
              <a16:creationId xmlns:a16="http://schemas.microsoft.com/office/drawing/2014/main" id="{00000000-0008-0000-1F00-00004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3" name="Text Box 10">
          <a:extLst>
            <a:ext uri="{FF2B5EF4-FFF2-40B4-BE49-F238E27FC236}">
              <a16:creationId xmlns:a16="http://schemas.microsoft.com/office/drawing/2014/main" id="{00000000-0008-0000-1F00-00004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4" name="Text Box 1">
          <a:extLst>
            <a:ext uri="{FF2B5EF4-FFF2-40B4-BE49-F238E27FC236}">
              <a16:creationId xmlns:a16="http://schemas.microsoft.com/office/drawing/2014/main" id="{00000000-0008-0000-1F00-00004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5" name="Text Box 2">
          <a:extLst>
            <a:ext uri="{FF2B5EF4-FFF2-40B4-BE49-F238E27FC236}">
              <a16:creationId xmlns:a16="http://schemas.microsoft.com/office/drawing/2014/main" id="{00000000-0008-0000-1F00-00004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6" name="Text Box 8">
          <a:extLst>
            <a:ext uri="{FF2B5EF4-FFF2-40B4-BE49-F238E27FC236}">
              <a16:creationId xmlns:a16="http://schemas.microsoft.com/office/drawing/2014/main" id="{00000000-0008-0000-1F00-00005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7" name="Text Box 1">
          <a:extLst>
            <a:ext uri="{FF2B5EF4-FFF2-40B4-BE49-F238E27FC236}">
              <a16:creationId xmlns:a16="http://schemas.microsoft.com/office/drawing/2014/main" id="{00000000-0008-0000-1F00-00005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8" name="Text Box 2">
          <a:extLst>
            <a:ext uri="{FF2B5EF4-FFF2-40B4-BE49-F238E27FC236}">
              <a16:creationId xmlns:a16="http://schemas.microsoft.com/office/drawing/2014/main" id="{00000000-0008-0000-1F00-00005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9" name="Text Box 3">
          <a:extLst>
            <a:ext uri="{FF2B5EF4-FFF2-40B4-BE49-F238E27FC236}">
              <a16:creationId xmlns:a16="http://schemas.microsoft.com/office/drawing/2014/main" id="{00000000-0008-0000-1F00-00005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0" name="Text Box 4">
          <a:extLst>
            <a:ext uri="{FF2B5EF4-FFF2-40B4-BE49-F238E27FC236}">
              <a16:creationId xmlns:a16="http://schemas.microsoft.com/office/drawing/2014/main" id="{00000000-0008-0000-1F00-00005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1" name="Text Box 5">
          <a:extLst>
            <a:ext uri="{FF2B5EF4-FFF2-40B4-BE49-F238E27FC236}">
              <a16:creationId xmlns:a16="http://schemas.microsoft.com/office/drawing/2014/main" id="{00000000-0008-0000-1F00-00005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2" name="Text Box 6">
          <a:extLst>
            <a:ext uri="{FF2B5EF4-FFF2-40B4-BE49-F238E27FC236}">
              <a16:creationId xmlns:a16="http://schemas.microsoft.com/office/drawing/2014/main" id="{00000000-0008-0000-1F00-00005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3" name="Text Box 8">
          <a:extLst>
            <a:ext uri="{FF2B5EF4-FFF2-40B4-BE49-F238E27FC236}">
              <a16:creationId xmlns:a16="http://schemas.microsoft.com/office/drawing/2014/main" id="{00000000-0008-0000-1F00-00005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4" name="Text Box 9">
          <a:extLst>
            <a:ext uri="{FF2B5EF4-FFF2-40B4-BE49-F238E27FC236}">
              <a16:creationId xmlns:a16="http://schemas.microsoft.com/office/drawing/2014/main" id="{00000000-0008-0000-1F00-00005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5" name="Text Box 10">
          <a:extLst>
            <a:ext uri="{FF2B5EF4-FFF2-40B4-BE49-F238E27FC236}">
              <a16:creationId xmlns:a16="http://schemas.microsoft.com/office/drawing/2014/main" id="{00000000-0008-0000-1F00-00005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6" name="Text Box 1">
          <a:extLst>
            <a:ext uri="{FF2B5EF4-FFF2-40B4-BE49-F238E27FC236}">
              <a16:creationId xmlns:a16="http://schemas.microsoft.com/office/drawing/2014/main" id="{00000000-0008-0000-1F00-00005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7" name="Text Box 2">
          <a:extLst>
            <a:ext uri="{FF2B5EF4-FFF2-40B4-BE49-F238E27FC236}">
              <a16:creationId xmlns:a16="http://schemas.microsoft.com/office/drawing/2014/main" id="{00000000-0008-0000-1F00-00005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8" name="Text Box 8">
          <a:extLst>
            <a:ext uri="{FF2B5EF4-FFF2-40B4-BE49-F238E27FC236}">
              <a16:creationId xmlns:a16="http://schemas.microsoft.com/office/drawing/2014/main" id="{00000000-0008-0000-1F00-00005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9" name="Text Box 8">
          <a:extLst>
            <a:ext uri="{FF2B5EF4-FFF2-40B4-BE49-F238E27FC236}">
              <a16:creationId xmlns:a16="http://schemas.microsoft.com/office/drawing/2014/main" id="{00000000-0008-0000-1F00-00005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0" name="Text Box 1">
          <a:extLst>
            <a:ext uri="{FF2B5EF4-FFF2-40B4-BE49-F238E27FC236}">
              <a16:creationId xmlns:a16="http://schemas.microsoft.com/office/drawing/2014/main" id="{00000000-0008-0000-1F00-00005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1" name="Text Box 2">
          <a:extLst>
            <a:ext uri="{FF2B5EF4-FFF2-40B4-BE49-F238E27FC236}">
              <a16:creationId xmlns:a16="http://schemas.microsoft.com/office/drawing/2014/main" id="{00000000-0008-0000-1F00-00005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2" name="Text Box 3">
          <a:extLst>
            <a:ext uri="{FF2B5EF4-FFF2-40B4-BE49-F238E27FC236}">
              <a16:creationId xmlns:a16="http://schemas.microsoft.com/office/drawing/2014/main" id="{00000000-0008-0000-1F00-00006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3" name="Text Box 4">
          <a:extLst>
            <a:ext uri="{FF2B5EF4-FFF2-40B4-BE49-F238E27FC236}">
              <a16:creationId xmlns:a16="http://schemas.microsoft.com/office/drawing/2014/main" id="{00000000-0008-0000-1F00-00006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4" name="Text Box 5">
          <a:extLst>
            <a:ext uri="{FF2B5EF4-FFF2-40B4-BE49-F238E27FC236}">
              <a16:creationId xmlns:a16="http://schemas.microsoft.com/office/drawing/2014/main" id="{00000000-0008-0000-1F00-00006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5" name="Text Box 6">
          <a:extLst>
            <a:ext uri="{FF2B5EF4-FFF2-40B4-BE49-F238E27FC236}">
              <a16:creationId xmlns:a16="http://schemas.microsoft.com/office/drawing/2014/main" id="{00000000-0008-0000-1F00-00006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6" name="Text Box 8">
          <a:extLst>
            <a:ext uri="{FF2B5EF4-FFF2-40B4-BE49-F238E27FC236}">
              <a16:creationId xmlns:a16="http://schemas.microsoft.com/office/drawing/2014/main" id="{00000000-0008-0000-1F00-00006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7" name="Text Box 9">
          <a:extLst>
            <a:ext uri="{FF2B5EF4-FFF2-40B4-BE49-F238E27FC236}">
              <a16:creationId xmlns:a16="http://schemas.microsoft.com/office/drawing/2014/main" id="{00000000-0008-0000-1F00-00006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8" name="Text Box 10">
          <a:extLst>
            <a:ext uri="{FF2B5EF4-FFF2-40B4-BE49-F238E27FC236}">
              <a16:creationId xmlns:a16="http://schemas.microsoft.com/office/drawing/2014/main" id="{00000000-0008-0000-1F00-00006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9" name="Text Box 1">
          <a:extLst>
            <a:ext uri="{FF2B5EF4-FFF2-40B4-BE49-F238E27FC236}">
              <a16:creationId xmlns:a16="http://schemas.microsoft.com/office/drawing/2014/main" id="{00000000-0008-0000-1F00-00006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0" name="Text Box 2">
          <a:extLst>
            <a:ext uri="{FF2B5EF4-FFF2-40B4-BE49-F238E27FC236}">
              <a16:creationId xmlns:a16="http://schemas.microsoft.com/office/drawing/2014/main" id="{00000000-0008-0000-1F00-00006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1" name="Text Box 8">
          <a:extLst>
            <a:ext uri="{FF2B5EF4-FFF2-40B4-BE49-F238E27FC236}">
              <a16:creationId xmlns:a16="http://schemas.microsoft.com/office/drawing/2014/main" id="{00000000-0008-0000-1F00-00006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2" name="Text Box 1">
          <a:extLst>
            <a:ext uri="{FF2B5EF4-FFF2-40B4-BE49-F238E27FC236}">
              <a16:creationId xmlns:a16="http://schemas.microsoft.com/office/drawing/2014/main" id="{00000000-0008-0000-1F00-00006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3" name="Text Box 2">
          <a:extLst>
            <a:ext uri="{FF2B5EF4-FFF2-40B4-BE49-F238E27FC236}">
              <a16:creationId xmlns:a16="http://schemas.microsoft.com/office/drawing/2014/main" id="{00000000-0008-0000-1F00-00006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4" name="Text Box 3">
          <a:extLst>
            <a:ext uri="{FF2B5EF4-FFF2-40B4-BE49-F238E27FC236}">
              <a16:creationId xmlns:a16="http://schemas.microsoft.com/office/drawing/2014/main" id="{00000000-0008-0000-1F00-00006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5" name="Text Box 4">
          <a:extLst>
            <a:ext uri="{FF2B5EF4-FFF2-40B4-BE49-F238E27FC236}">
              <a16:creationId xmlns:a16="http://schemas.microsoft.com/office/drawing/2014/main" id="{00000000-0008-0000-1F00-00006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6" name="Text Box 5">
          <a:extLst>
            <a:ext uri="{FF2B5EF4-FFF2-40B4-BE49-F238E27FC236}">
              <a16:creationId xmlns:a16="http://schemas.microsoft.com/office/drawing/2014/main" id="{00000000-0008-0000-1F00-00006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7" name="Text Box 6">
          <a:extLst>
            <a:ext uri="{FF2B5EF4-FFF2-40B4-BE49-F238E27FC236}">
              <a16:creationId xmlns:a16="http://schemas.microsoft.com/office/drawing/2014/main" id="{00000000-0008-0000-1F00-00006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8" name="Text Box 8">
          <a:extLst>
            <a:ext uri="{FF2B5EF4-FFF2-40B4-BE49-F238E27FC236}">
              <a16:creationId xmlns:a16="http://schemas.microsoft.com/office/drawing/2014/main" id="{00000000-0008-0000-1F00-00007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9" name="Text Box 9">
          <a:extLst>
            <a:ext uri="{FF2B5EF4-FFF2-40B4-BE49-F238E27FC236}">
              <a16:creationId xmlns:a16="http://schemas.microsoft.com/office/drawing/2014/main" id="{00000000-0008-0000-1F00-00007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0" name="Text Box 10">
          <a:extLst>
            <a:ext uri="{FF2B5EF4-FFF2-40B4-BE49-F238E27FC236}">
              <a16:creationId xmlns:a16="http://schemas.microsoft.com/office/drawing/2014/main" id="{00000000-0008-0000-1F00-00007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1" name="Text Box 1">
          <a:extLst>
            <a:ext uri="{FF2B5EF4-FFF2-40B4-BE49-F238E27FC236}">
              <a16:creationId xmlns:a16="http://schemas.microsoft.com/office/drawing/2014/main" id="{00000000-0008-0000-1F00-00007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2" name="Text Box 2">
          <a:extLst>
            <a:ext uri="{FF2B5EF4-FFF2-40B4-BE49-F238E27FC236}">
              <a16:creationId xmlns:a16="http://schemas.microsoft.com/office/drawing/2014/main" id="{00000000-0008-0000-1F00-00007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3" name="Text Box 3">
          <a:extLst>
            <a:ext uri="{FF2B5EF4-FFF2-40B4-BE49-F238E27FC236}">
              <a16:creationId xmlns:a16="http://schemas.microsoft.com/office/drawing/2014/main" id="{00000000-0008-0000-1F00-00007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4" name="Text Box 4">
          <a:extLst>
            <a:ext uri="{FF2B5EF4-FFF2-40B4-BE49-F238E27FC236}">
              <a16:creationId xmlns:a16="http://schemas.microsoft.com/office/drawing/2014/main" id="{00000000-0008-0000-1F00-00007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5" name="Text Box 5">
          <a:extLst>
            <a:ext uri="{FF2B5EF4-FFF2-40B4-BE49-F238E27FC236}">
              <a16:creationId xmlns:a16="http://schemas.microsoft.com/office/drawing/2014/main" id="{00000000-0008-0000-1F00-00007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6" name="Text Box 6">
          <a:extLst>
            <a:ext uri="{FF2B5EF4-FFF2-40B4-BE49-F238E27FC236}">
              <a16:creationId xmlns:a16="http://schemas.microsoft.com/office/drawing/2014/main" id="{00000000-0008-0000-1F00-00007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7" name="Text Box 8">
          <a:extLst>
            <a:ext uri="{FF2B5EF4-FFF2-40B4-BE49-F238E27FC236}">
              <a16:creationId xmlns:a16="http://schemas.microsoft.com/office/drawing/2014/main" id="{00000000-0008-0000-1F00-00007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8" name="Text Box 9">
          <a:extLst>
            <a:ext uri="{FF2B5EF4-FFF2-40B4-BE49-F238E27FC236}">
              <a16:creationId xmlns:a16="http://schemas.microsoft.com/office/drawing/2014/main" id="{00000000-0008-0000-1F00-00007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9" name="Text Box 10">
          <a:extLst>
            <a:ext uri="{FF2B5EF4-FFF2-40B4-BE49-F238E27FC236}">
              <a16:creationId xmlns:a16="http://schemas.microsoft.com/office/drawing/2014/main" id="{00000000-0008-0000-1F00-00007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0" name="Text Box 1">
          <a:extLst>
            <a:ext uri="{FF2B5EF4-FFF2-40B4-BE49-F238E27FC236}">
              <a16:creationId xmlns:a16="http://schemas.microsoft.com/office/drawing/2014/main" id="{00000000-0008-0000-1F00-00007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1" name="Text Box 2">
          <a:extLst>
            <a:ext uri="{FF2B5EF4-FFF2-40B4-BE49-F238E27FC236}">
              <a16:creationId xmlns:a16="http://schemas.microsoft.com/office/drawing/2014/main" id="{00000000-0008-0000-1F00-00007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2" name="Text Box 1">
          <a:extLst>
            <a:ext uri="{FF2B5EF4-FFF2-40B4-BE49-F238E27FC236}">
              <a16:creationId xmlns:a16="http://schemas.microsoft.com/office/drawing/2014/main" id="{00000000-0008-0000-1F00-00007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3" name="Text Box 2">
          <a:extLst>
            <a:ext uri="{FF2B5EF4-FFF2-40B4-BE49-F238E27FC236}">
              <a16:creationId xmlns:a16="http://schemas.microsoft.com/office/drawing/2014/main" id="{00000000-0008-0000-1F00-00007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4" name="Text Box 3">
          <a:extLst>
            <a:ext uri="{FF2B5EF4-FFF2-40B4-BE49-F238E27FC236}">
              <a16:creationId xmlns:a16="http://schemas.microsoft.com/office/drawing/2014/main" id="{00000000-0008-0000-1F00-00008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5" name="Text Box 4">
          <a:extLst>
            <a:ext uri="{FF2B5EF4-FFF2-40B4-BE49-F238E27FC236}">
              <a16:creationId xmlns:a16="http://schemas.microsoft.com/office/drawing/2014/main" id="{00000000-0008-0000-1F00-00008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6" name="Text Box 5">
          <a:extLst>
            <a:ext uri="{FF2B5EF4-FFF2-40B4-BE49-F238E27FC236}">
              <a16:creationId xmlns:a16="http://schemas.microsoft.com/office/drawing/2014/main" id="{00000000-0008-0000-1F00-00008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7" name="Text Box 6">
          <a:extLst>
            <a:ext uri="{FF2B5EF4-FFF2-40B4-BE49-F238E27FC236}">
              <a16:creationId xmlns:a16="http://schemas.microsoft.com/office/drawing/2014/main" id="{00000000-0008-0000-1F00-00008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8" name="Text Box 8">
          <a:extLst>
            <a:ext uri="{FF2B5EF4-FFF2-40B4-BE49-F238E27FC236}">
              <a16:creationId xmlns:a16="http://schemas.microsoft.com/office/drawing/2014/main" id="{00000000-0008-0000-1F00-00008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9" name="Text Box 9">
          <a:extLst>
            <a:ext uri="{FF2B5EF4-FFF2-40B4-BE49-F238E27FC236}">
              <a16:creationId xmlns:a16="http://schemas.microsoft.com/office/drawing/2014/main" id="{00000000-0008-0000-1F00-00008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0" name="Text Box 10">
          <a:extLst>
            <a:ext uri="{FF2B5EF4-FFF2-40B4-BE49-F238E27FC236}">
              <a16:creationId xmlns:a16="http://schemas.microsoft.com/office/drawing/2014/main" id="{00000000-0008-0000-1F00-00008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1" name="Text Box 1">
          <a:extLst>
            <a:ext uri="{FF2B5EF4-FFF2-40B4-BE49-F238E27FC236}">
              <a16:creationId xmlns:a16="http://schemas.microsoft.com/office/drawing/2014/main" id="{00000000-0008-0000-1F00-00008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2" name="Text Box 2">
          <a:extLst>
            <a:ext uri="{FF2B5EF4-FFF2-40B4-BE49-F238E27FC236}">
              <a16:creationId xmlns:a16="http://schemas.microsoft.com/office/drawing/2014/main" id="{00000000-0008-0000-1F00-00008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3" name="Text Box 1">
          <a:extLst>
            <a:ext uri="{FF2B5EF4-FFF2-40B4-BE49-F238E27FC236}">
              <a16:creationId xmlns:a16="http://schemas.microsoft.com/office/drawing/2014/main" id="{00000000-0008-0000-1F00-00008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4" name="Text Box 2">
          <a:extLst>
            <a:ext uri="{FF2B5EF4-FFF2-40B4-BE49-F238E27FC236}">
              <a16:creationId xmlns:a16="http://schemas.microsoft.com/office/drawing/2014/main" id="{00000000-0008-0000-1F00-00008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5" name="Text Box 3">
          <a:extLst>
            <a:ext uri="{FF2B5EF4-FFF2-40B4-BE49-F238E27FC236}">
              <a16:creationId xmlns:a16="http://schemas.microsoft.com/office/drawing/2014/main" id="{00000000-0008-0000-1F00-00008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6" name="Text Box 4">
          <a:extLst>
            <a:ext uri="{FF2B5EF4-FFF2-40B4-BE49-F238E27FC236}">
              <a16:creationId xmlns:a16="http://schemas.microsoft.com/office/drawing/2014/main" id="{00000000-0008-0000-1F00-00008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7" name="Text Box 5">
          <a:extLst>
            <a:ext uri="{FF2B5EF4-FFF2-40B4-BE49-F238E27FC236}">
              <a16:creationId xmlns:a16="http://schemas.microsoft.com/office/drawing/2014/main" id="{00000000-0008-0000-1F00-00008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8" name="Text Box 6">
          <a:extLst>
            <a:ext uri="{FF2B5EF4-FFF2-40B4-BE49-F238E27FC236}">
              <a16:creationId xmlns:a16="http://schemas.microsoft.com/office/drawing/2014/main" id="{00000000-0008-0000-1F00-00008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9" name="Text Box 8">
          <a:extLst>
            <a:ext uri="{FF2B5EF4-FFF2-40B4-BE49-F238E27FC236}">
              <a16:creationId xmlns:a16="http://schemas.microsoft.com/office/drawing/2014/main" id="{00000000-0008-0000-1F00-00008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0" name="Text Box 9">
          <a:extLst>
            <a:ext uri="{FF2B5EF4-FFF2-40B4-BE49-F238E27FC236}">
              <a16:creationId xmlns:a16="http://schemas.microsoft.com/office/drawing/2014/main" id="{00000000-0008-0000-1F00-00009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1" name="Text Box 10">
          <a:extLst>
            <a:ext uri="{FF2B5EF4-FFF2-40B4-BE49-F238E27FC236}">
              <a16:creationId xmlns:a16="http://schemas.microsoft.com/office/drawing/2014/main" id="{00000000-0008-0000-1F00-00009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2" name="Text Box 1">
          <a:extLst>
            <a:ext uri="{FF2B5EF4-FFF2-40B4-BE49-F238E27FC236}">
              <a16:creationId xmlns:a16="http://schemas.microsoft.com/office/drawing/2014/main" id="{00000000-0008-0000-1F00-00009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3" name="Text Box 2">
          <a:extLst>
            <a:ext uri="{FF2B5EF4-FFF2-40B4-BE49-F238E27FC236}">
              <a16:creationId xmlns:a16="http://schemas.microsoft.com/office/drawing/2014/main" id="{00000000-0008-0000-1F00-00009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4" name="Text Box 1">
          <a:extLst>
            <a:ext uri="{FF2B5EF4-FFF2-40B4-BE49-F238E27FC236}">
              <a16:creationId xmlns:a16="http://schemas.microsoft.com/office/drawing/2014/main" id="{00000000-0008-0000-1F00-00009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5" name="Text Box 2">
          <a:extLst>
            <a:ext uri="{FF2B5EF4-FFF2-40B4-BE49-F238E27FC236}">
              <a16:creationId xmlns:a16="http://schemas.microsoft.com/office/drawing/2014/main" id="{00000000-0008-0000-1F00-00009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6" name="Text Box 3">
          <a:extLst>
            <a:ext uri="{FF2B5EF4-FFF2-40B4-BE49-F238E27FC236}">
              <a16:creationId xmlns:a16="http://schemas.microsoft.com/office/drawing/2014/main" id="{00000000-0008-0000-1F00-00009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7" name="Text Box 4">
          <a:extLst>
            <a:ext uri="{FF2B5EF4-FFF2-40B4-BE49-F238E27FC236}">
              <a16:creationId xmlns:a16="http://schemas.microsoft.com/office/drawing/2014/main" id="{00000000-0008-0000-1F00-00009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8" name="Text Box 5">
          <a:extLst>
            <a:ext uri="{FF2B5EF4-FFF2-40B4-BE49-F238E27FC236}">
              <a16:creationId xmlns:a16="http://schemas.microsoft.com/office/drawing/2014/main" id="{00000000-0008-0000-1F00-00009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9" name="Text Box 6">
          <a:extLst>
            <a:ext uri="{FF2B5EF4-FFF2-40B4-BE49-F238E27FC236}">
              <a16:creationId xmlns:a16="http://schemas.microsoft.com/office/drawing/2014/main" id="{00000000-0008-0000-1F00-00009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0" name="Text Box 8">
          <a:extLst>
            <a:ext uri="{FF2B5EF4-FFF2-40B4-BE49-F238E27FC236}">
              <a16:creationId xmlns:a16="http://schemas.microsoft.com/office/drawing/2014/main" id="{00000000-0008-0000-1F00-00009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1" name="Text Box 9">
          <a:extLst>
            <a:ext uri="{FF2B5EF4-FFF2-40B4-BE49-F238E27FC236}">
              <a16:creationId xmlns:a16="http://schemas.microsoft.com/office/drawing/2014/main" id="{00000000-0008-0000-1F00-00009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2" name="Text Box 10">
          <a:extLst>
            <a:ext uri="{FF2B5EF4-FFF2-40B4-BE49-F238E27FC236}">
              <a16:creationId xmlns:a16="http://schemas.microsoft.com/office/drawing/2014/main" id="{00000000-0008-0000-1F00-00009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3" name="Text Box 1">
          <a:extLst>
            <a:ext uri="{FF2B5EF4-FFF2-40B4-BE49-F238E27FC236}">
              <a16:creationId xmlns:a16="http://schemas.microsoft.com/office/drawing/2014/main" id="{00000000-0008-0000-1F00-00009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4" name="Text Box 2">
          <a:extLst>
            <a:ext uri="{FF2B5EF4-FFF2-40B4-BE49-F238E27FC236}">
              <a16:creationId xmlns:a16="http://schemas.microsoft.com/office/drawing/2014/main" id="{00000000-0008-0000-1F00-00009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5" name="Text Box 1">
          <a:extLst>
            <a:ext uri="{FF2B5EF4-FFF2-40B4-BE49-F238E27FC236}">
              <a16:creationId xmlns:a16="http://schemas.microsoft.com/office/drawing/2014/main" id="{00000000-0008-0000-1F00-00009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6" name="Text Box 2">
          <a:extLst>
            <a:ext uri="{FF2B5EF4-FFF2-40B4-BE49-F238E27FC236}">
              <a16:creationId xmlns:a16="http://schemas.microsoft.com/office/drawing/2014/main" id="{00000000-0008-0000-1F00-0000A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7" name="Text Box 3">
          <a:extLst>
            <a:ext uri="{FF2B5EF4-FFF2-40B4-BE49-F238E27FC236}">
              <a16:creationId xmlns:a16="http://schemas.microsoft.com/office/drawing/2014/main" id="{00000000-0008-0000-1F00-0000A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8" name="Text Box 4">
          <a:extLst>
            <a:ext uri="{FF2B5EF4-FFF2-40B4-BE49-F238E27FC236}">
              <a16:creationId xmlns:a16="http://schemas.microsoft.com/office/drawing/2014/main" id="{00000000-0008-0000-1F00-0000A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9" name="Text Box 5">
          <a:extLst>
            <a:ext uri="{FF2B5EF4-FFF2-40B4-BE49-F238E27FC236}">
              <a16:creationId xmlns:a16="http://schemas.microsoft.com/office/drawing/2014/main" id="{00000000-0008-0000-1F00-0000A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0" name="Text Box 6">
          <a:extLst>
            <a:ext uri="{FF2B5EF4-FFF2-40B4-BE49-F238E27FC236}">
              <a16:creationId xmlns:a16="http://schemas.microsoft.com/office/drawing/2014/main" id="{00000000-0008-0000-1F00-0000A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1" name="Text Box 8">
          <a:extLst>
            <a:ext uri="{FF2B5EF4-FFF2-40B4-BE49-F238E27FC236}">
              <a16:creationId xmlns:a16="http://schemas.microsoft.com/office/drawing/2014/main" id="{00000000-0008-0000-1F00-0000A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2" name="Text Box 9">
          <a:extLst>
            <a:ext uri="{FF2B5EF4-FFF2-40B4-BE49-F238E27FC236}">
              <a16:creationId xmlns:a16="http://schemas.microsoft.com/office/drawing/2014/main" id="{00000000-0008-0000-1F00-0000A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3" name="Text Box 10">
          <a:extLst>
            <a:ext uri="{FF2B5EF4-FFF2-40B4-BE49-F238E27FC236}">
              <a16:creationId xmlns:a16="http://schemas.microsoft.com/office/drawing/2014/main" id="{00000000-0008-0000-1F00-0000A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4" name="Text Box 1">
          <a:extLst>
            <a:ext uri="{FF2B5EF4-FFF2-40B4-BE49-F238E27FC236}">
              <a16:creationId xmlns:a16="http://schemas.microsoft.com/office/drawing/2014/main" id="{00000000-0008-0000-1F00-0000A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5" name="Text Box 2">
          <a:extLst>
            <a:ext uri="{FF2B5EF4-FFF2-40B4-BE49-F238E27FC236}">
              <a16:creationId xmlns:a16="http://schemas.microsoft.com/office/drawing/2014/main" id="{00000000-0008-0000-1F00-0000A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6" name="Text Box 1">
          <a:extLst>
            <a:ext uri="{FF2B5EF4-FFF2-40B4-BE49-F238E27FC236}">
              <a16:creationId xmlns:a16="http://schemas.microsoft.com/office/drawing/2014/main" id="{00000000-0008-0000-1F00-0000A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7" name="Text Box 2">
          <a:extLst>
            <a:ext uri="{FF2B5EF4-FFF2-40B4-BE49-F238E27FC236}">
              <a16:creationId xmlns:a16="http://schemas.microsoft.com/office/drawing/2014/main" id="{00000000-0008-0000-1F00-0000A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8" name="Text Box 3">
          <a:extLst>
            <a:ext uri="{FF2B5EF4-FFF2-40B4-BE49-F238E27FC236}">
              <a16:creationId xmlns:a16="http://schemas.microsoft.com/office/drawing/2014/main" id="{00000000-0008-0000-1F00-0000A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9" name="Text Box 4">
          <a:extLst>
            <a:ext uri="{FF2B5EF4-FFF2-40B4-BE49-F238E27FC236}">
              <a16:creationId xmlns:a16="http://schemas.microsoft.com/office/drawing/2014/main" id="{00000000-0008-0000-1F00-0000A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0" name="Text Box 5">
          <a:extLst>
            <a:ext uri="{FF2B5EF4-FFF2-40B4-BE49-F238E27FC236}">
              <a16:creationId xmlns:a16="http://schemas.microsoft.com/office/drawing/2014/main" id="{00000000-0008-0000-1F00-0000A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1" name="Text Box 6">
          <a:extLst>
            <a:ext uri="{FF2B5EF4-FFF2-40B4-BE49-F238E27FC236}">
              <a16:creationId xmlns:a16="http://schemas.microsoft.com/office/drawing/2014/main" id="{00000000-0008-0000-1F00-0000A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2" name="Text Box 8">
          <a:extLst>
            <a:ext uri="{FF2B5EF4-FFF2-40B4-BE49-F238E27FC236}">
              <a16:creationId xmlns:a16="http://schemas.microsoft.com/office/drawing/2014/main" id="{00000000-0008-0000-1F00-0000B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44</xdr:row>
      <xdr:rowOff>114300</xdr:rowOff>
    </xdr:from>
    <xdr:ext cx="114300" cy="285750"/>
    <xdr:sp macro="" textlink="">
      <xdr:nvSpPr>
        <xdr:cNvPr id="1713" name="Text Box 9">
          <a:extLst>
            <a:ext uri="{FF2B5EF4-FFF2-40B4-BE49-F238E27FC236}">
              <a16:creationId xmlns:a16="http://schemas.microsoft.com/office/drawing/2014/main" id="{00000000-0008-0000-1F00-0000B1060000}"/>
            </a:ext>
          </a:extLst>
        </xdr:cNvPr>
        <xdr:cNvSpPr txBox="1">
          <a:spLocks noChangeArrowheads="1"/>
        </xdr:cNvSpPr>
      </xdr:nvSpPr>
      <xdr:spPr bwMode="auto">
        <a:xfrm>
          <a:off x="653415" y="81610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714" name="Text Box 8">
          <a:extLst>
            <a:ext uri="{FF2B5EF4-FFF2-40B4-BE49-F238E27FC236}">
              <a16:creationId xmlns:a16="http://schemas.microsoft.com/office/drawing/2014/main" id="{00000000-0008-0000-1F00-0000B206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715" name="Text Box 8">
          <a:extLst>
            <a:ext uri="{FF2B5EF4-FFF2-40B4-BE49-F238E27FC236}">
              <a16:creationId xmlns:a16="http://schemas.microsoft.com/office/drawing/2014/main" id="{00000000-0008-0000-1F00-0000B306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361950</xdr:colOff>
      <xdr:row>65</xdr:row>
      <xdr:rowOff>91017</xdr:rowOff>
    </xdr:from>
    <xdr:ext cx="114300" cy="285750"/>
    <xdr:sp macro="" textlink="">
      <xdr:nvSpPr>
        <xdr:cNvPr id="1716" name="Text Box 8">
          <a:extLst>
            <a:ext uri="{FF2B5EF4-FFF2-40B4-BE49-F238E27FC236}">
              <a16:creationId xmlns:a16="http://schemas.microsoft.com/office/drawing/2014/main" id="{00000000-0008-0000-1F00-0000B4060000}"/>
            </a:ext>
          </a:extLst>
        </xdr:cNvPr>
        <xdr:cNvSpPr txBox="1">
          <a:spLocks noChangeArrowheads="1"/>
        </xdr:cNvSpPr>
      </xdr:nvSpPr>
      <xdr:spPr bwMode="auto">
        <a:xfrm>
          <a:off x="2236470" y="119782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17" name="Text Box 8">
          <a:extLst>
            <a:ext uri="{FF2B5EF4-FFF2-40B4-BE49-F238E27FC236}">
              <a16:creationId xmlns:a16="http://schemas.microsoft.com/office/drawing/2014/main" id="{00000000-0008-0000-1F00-0000B5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18" name="Text Box 8">
          <a:extLst>
            <a:ext uri="{FF2B5EF4-FFF2-40B4-BE49-F238E27FC236}">
              <a16:creationId xmlns:a16="http://schemas.microsoft.com/office/drawing/2014/main" id="{00000000-0008-0000-1F00-0000B6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19" name="Text Box 8">
          <a:extLst>
            <a:ext uri="{FF2B5EF4-FFF2-40B4-BE49-F238E27FC236}">
              <a16:creationId xmlns:a16="http://schemas.microsoft.com/office/drawing/2014/main" id="{00000000-0008-0000-1F00-0000B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0" name="Text Box 8">
          <a:extLst>
            <a:ext uri="{FF2B5EF4-FFF2-40B4-BE49-F238E27FC236}">
              <a16:creationId xmlns:a16="http://schemas.microsoft.com/office/drawing/2014/main" id="{00000000-0008-0000-1F00-0000B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1" name="Text Box 8">
          <a:extLst>
            <a:ext uri="{FF2B5EF4-FFF2-40B4-BE49-F238E27FC236}">
              <a16:creationId xmlns:a16="http://schemas.microsoft.com/office/drawing/2014/main" id="{00000000-0008-0000-1F00-0000B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2" name="Text Box 8">
          <a:extLst>
            <a:ext uri="{FF2B5EF4-FFF2-40B4-BE49-F238E27FC236}">
              <a16:creationId xmlns:a16="http://schemas.microsoft.com/office/drawing/2014/main" id="{00000000-0008-0000-1F00-0000B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64558</xdr:colOff>
      <xdr:row>47</xdr:row>
      <xdr:rowOff>117474</xdr:rowOff>
    </xdr:from>
    <xdr:ext cx="114300" cy="285750"/>
    <xdr:sp macro="" textlink="">
      <xdr:nvSpPr>
        <xdr:cNvPr id="1723" name="Text Box 1">
          <a:extLst>
            <a:ext uri="{FF2B5EF4-FFF2-40B4-BE49-F238E27FC236}">
              <a16:creationId xmlns:a16="http://schemas.microsoft.com/office/drawing/2014/main" id="{00000000-0008-0000-1F00-0000BB060000}"/>
            </a:ext>
          </a:extLst>
        </xdr:cNvPr>
        <xdr:cNvSpPr txBox="1">
          <a:spLocks noChangeArrowheads="1"/>
        </xdr:cNvSpPr>
      </xdr:nvSpPr>
      <xdr:spPr bwMode="auto">
        <a:xfrm>
          <a:off x="689398" y="871283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4" name="Text Box 1">
          <a:extLst>
            <a:ext uri="{FF2B5EF4-FFF2-40B4-BE49-F238E27FC236}">
              <a16:creationId xmlns:a16="http://schemas.microsoft.com/office/drawing/2014/main" id="{00000000-0008-0000-1F00-0000B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5" name="Text Box 2">
          <a:extLst>
            <a:ext uri="{FF2B5EF4-FFF2-40B4-BE49-F238E27FC236}">
              <a16:creationId xmlns:a16="http://schemas.microsoft.com/office/drawing/2014/main" id="{00000000-0008-0000-1F00-0000B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6" name="Text Box 3">
          <a:extLst>
            <a:ext uri="{FF2B5EF4-FFF2-40B4-BE49-F238E27FC236}">
              <a16:creationId xmlns:a16="http://schemas.microsoft.com/office/drawing/2014/main" id="{00000000-0008-0000-1F00-0000B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7" name="Text Box 4">
          <a:extLst>
            <a:ext uri="{FF2B5EF4-FFF2-40B4-BE49-F238E27FC236}">
              <a16:creationId xmlns:a16="http://schemas.microsoft.com/office/drawing/2014/main" id="{00000000-0008-0000-1F00-0000B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8" name="Text Box 5">
          <a:extLst>
            <a:ext uri="{FF2B5EF4-FFF2-40B4-BE49-F238E27FC236}">
              <a16:creationId xmlns:a16="http://schemas.microsoft.com/office/drawing/2014/main" id="{00000000-0008-0000-1F00-0000C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9" name="Text Box 6">
          <a:extLst>
            <a:ext uri="{FF2B5EF4-FFF2-40B4-BE49-F238E27FC236}">
              <a16:creationId xmlns:a16="http://schemas.microsoft.com/office/drawing/2014/main" id="{00000000-0008-0000-1F00-0000C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0" name="Text Box 8">
          <a:extLst>
            <a:ext uri="{FF2B5EF4-FFF2-40B4-BE49-F238E27FC236}">
              <a16:creationId xmlns:a16="http://schemas.microsoft.com/office/drawing/2014/main" id="{00000000-0008-0000-1F00-0000C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1" name="Text Box 9">
          <a:extLst>
            <a:ext uri="{FF2B5EF4-FFF2-40B4-BE49-F238E27FC236}">
              <a16:creationId xmlns:a16="http://schemas.microsoft.com/office/drawing/2014/main" id="{00000000-0008-0000-1F00-0000C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2" name="Text Box 10">
          <a:extLst>
            <a:ext uri="{FF2B5EF4-FFF2-40B4-BE49-F238E27FC236}">
              <a16:creationId xmlns:a16="http://schemas.microsoft.com/office/drawing/2014/main" id="{00000000-0008-0000-1F00-0000C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3" name="Text Box 1">
          <a:extLst>
            <a:ext uri="{FF2B5EF4-FFF2-40B4-BE49-F238E27FC236}">
              <a16:creationId xmlns:a16="http://schemas.microsoft.com/office/drawing/2014/main" id="{00000000-0008-0000-1F00-0000C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4" name="Text Box 2">
          <a:extLst>
            <a:ext uri="{FF2B5EF4-FFF2-40B4-BE49-F238E27FC236}">
              <a16:creationId xmlns:a16="http://schemas.microsoft.com/office/drawing/2014/main" id="{00000000-0008-0000-1F00-0000C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5" name="Text Box 1">
          <a:extLst>
            <a:ext uri="{FF2B5EF4-FFF2-40B4-BE49-F238E27FC236}">
              <a16:creationId xmlns:a16="http://schemas.microsoft.com/office/drawing/2014/main" id="{00000000-0008-0000-1F00-0000C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6" name="Text Box 2">
          <a:extLst>
            <a:ext uri="{FF2B5EF4-FFF2-40B4-BE49-F238E27FC236}">
              <a16:creationId xmlns:a16="http://schemas.microsoft.com/office/drawing/2014/main" id="{00000000-0008-0000-1F00-0000C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7" name="Text Box 3">
          <a:extLst>
            <a:ext uri="{FF2B5EF4-FFF2-40B4-BE49-F238E27FC236}">
              <a16:creationId xmlns:a16="http://schemas.microsoft.com/office/drawing/2014/main" id="{00000000-0008-0000-1F00-0000C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8" name="Text Box 4">
          <a:extLst>
            <a:ext uri="{FF2B5EF4-FFF2-40B4-BE49-F238E27FC236}">
              <a16:creationId xmlns:a16="http://schemas.microsoft.com/office/drawing/2014/main" id="{00000000-0008-0000-1F00-0000C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9" name="Text Box 5">
          <a:extLst>
            <a:ext uri="{FF2B5EF4-FFF2-40B4-BE49-F238E27FC236}">
              <a16:creationId xmlns:a16="http://schemas.microsoft.com/office/drawing/2014/main" id="{00000000-0008-0000-1F00-0000C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0" name="Text Box 6">
          <a:extLst>
            <a:ext uri="{FF2B5EF4-FFF2-40B4-BE49-F238E27FC236}">
              <a16:creationId xmlns:a16="http://schemas.microsoft.com/office/drawing/2014/main" id="{00000000-0008-0000-1F00-0000C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1" name="Text Box 8">
          <a:extLst>
            <a:ext uri="{FF2B5EF4-FFF2-40B4-BE49-F238E27FC236}">
              <a16:creationId xmlns:a16="http://schemas.microsoft.com/office/drawing/2014/main" id="{00000000-0008-0000-1F00-0000C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2" name="Text Box 9">
          <a:extLst>
            <a:ext uri="{FF2B5EF4-FFF2-40B4-BE49-F238E27FC236}">
              <a16:creationId xmlns:a16="http://schemas.microsoft.com/office/drawing/2014/main" id="{00000000-0008-0000-1F00-0000C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3" name="Text Box 10">
          <a:extLst>
            <a:ext uri="{FF2B5EF4-FFF2-40B4-BE49-F238E27FC236}">
              <a16:creationId xmlns:a16="http://schemas.microsoft.com/office/drawing/2014/main" id="{00000000-0008-0000-1F00-0000C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4" name="Text Box 1">
          <a:extLst>
            <a:ext uri="{FF2B5EF4-FFF2-40B4-BE49-F238E27FC236}">
              <a16:creationId xmlns:a16="http://schemas.microsoft.com/office/drawing/2014/main" id="{00000000-0008-0000-1F00-0000D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5" name="Text Box 2">
          <a:extLst>
            <a:ext uri="{FF2B5EF4-FFF2-40B4-BE49-F238E27FC236}">
              <a16:creationId xmlns:a16="http://schemas.microsoft.com/office/drawing/2014/main" id="{00000000-0008-0000-1F00-0000D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6" name="Text Box 1">
          <a:extLst>
            <a:ext uri="{FF2B5EF4-FFF2-40B4-BE49-F238E27FC236}">
              <a16:creationId xmlns:a16="http://schemas.microsoft.com/office/drawing/2014/main" id="{00000000-0008-0000-1F00-0000D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7" name="Text Box 2">
          <a:extLst>
            <a:ext uri="{FF2B5EF4-FFF2-40B4-BE49-F238E27FC236}">
              <a16:creationId xmlns:a16="http://schemas.microsoft.com/office/drawing/2014/main" id="{00000000-0008-0000-1F00-0000D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8" name="Text Box 3">
          <a:extLst>
            <a:ext uri="{FF2B5EF4-FFF2-40B4-BE49-F238E27FC236}">
              <a16:creationId xmlns:a16="http://schemas.microsoft.com/office/drawing/2014/main" id="{00000000-0008-0000-1F00-0000D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9" name="Text Box 4">
          <a:extLst>
            <a:ext uri="{FF2B5EF4-FFF2-40B4-BE49-F238E27FC236}">
              <a16:creationId xmlns:a16="http://schemas.microsoft.com/office/drawing/2014/main" id="{00000000-0008-0000-1F00-0000D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0" name="Text Box 5">
          <a:extLst>
            <a:ext uri="{FF2B5EF4-FFF2-40B4-BE49-F238E27FC236}">
              <a16:creationId xmlns:a16="http://schemas.microsoft.com/office/drawing/2014/main" id="{00000000-0008-0000-1F00-0000D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1" name="Text Box 6">
          <a:extLst>
            <a:ext uri="{FF2B5EF4-FFF2-40B4-BE49-F238E27FC236}">
              <a16:creationId xmlns:a16="http://schemas.microsoft.com/office/drawing/2014/main" id="{00000000-0008-0000-1F00-0000D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2" name="Text Box 8">
          <a:extLst>
            <a:ext uri="{FF2B5EF4-FFF2-40B4-BE49-F238E27FC236}">
              <a16:creationId xmlns:a16="http://schemas.microsoft.com/office/drawing/2014/main" id="{00000000-0008-0000-1F00-0000D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3" name="Text Box 9">
          <a:extLst>
            <a:ext uri="{FF2B5EF4-FFF2-40B4-BE49-F238E27FC236}">
              <a16:creationId xmlns:a16="http://schemas.microsoft.com/office/drawing/2014/main" id="{00000000-0008-0000-1F00-0000D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4" name="Text Box 10">
          <a:extLst>
            <a:ext uri="{FF2B5EF4-FFF2-40B4-BE49-F238E27FC236}">
              <a16:creationId xmlns:a16="http://schemas.microsoft.com/office/drawing/2014/main" id="{00000000-0008-0000-1F00-0000D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5" name="Text Box 1">
          <a:extLst>
            <a:ext uri="{FF2B5EF4-FFF2-40B4-BE49-F238E27FC236}">
              <a16:creationId xmlns:a16="http://schemas.microsoft.com/office/drawing/2014/main" id="{00000000-0008-0000-1F00-0000D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6" name="Text Box 2">
          <a:extLst>
            <a:ext uri="{FF2B5EF4-FFF2-40B4-BE49-F238E27FC236}">
              <a16:creationId xmlns:a16="http://schemas.microsoft.com/office/drawing/2014/main" id="{00000000-0008-0000-1F00-0000D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7" name="Text Box 1">
          <a:extLst>
            <a:ext uri="{FF2B5EF4-FFF2-40B4-BE49-F238E27FC236}">
              <a16:creationId xmlns:a16="http://schemas.microsoft.com/office/drawing/2014/main" id="{00000000-0008-0000-1F00-0000D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8" name="Text Box 2">
          <a:extLst>
            <a:ext uri="{FF2B5EF4-FFF2-40B4-BE49-F238E27FC236}">
              <a16:creationId xmlns:a16="http://schemas.microsoft.com/office/drawing/2014/main" id="{00000000-0008-0000-1F00-0000D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9" name="Text Box 3">
          <a:extLst>
            <a:ext uri="{FF2B5EF4-FFF2-40B4-BE49-F238E27FC236}">
              <a16:creationId xmlns:a16="http://schemas.microsoft.com/office/drawing/2014/main" id="{00000000-0008-0000-1F00-0000D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0" name="Text Box 4">
          <a:extLst>
            <a:ext uri="{FF2B5EF4-FFF2-40B4-BE49-F238E27FC236}">
              <a16:creationId xmlns:a16="http://schemas.microsoft.com/office/drawing/2014/main" id="{00000000-0008-0000-1F00-0000E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1" name="Text Box 5">
          <a:extLst>
            <a:ext uri="{FF2B5EF4-FFF2-40B4-BE49-F238E27FC236}">
              <a16:creationId xmlns:a16="http://schemas.microsoft.com/office/drawing/2014/main" id="{00000000-0008-0000-1F00-0000E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2" name="Text Box 6">
          <a:extLst>
            <a:ext uri="{FF2B5EF4-FFF2-40B4-BE49-F238E27FC236}">
              <a16:creationId xmlns:a16="http://schemas.microsoft.com/office/drawing/2014/main" id="{00000000-0008-0000-1F00-0000E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3" name="Text Box 8">
          <a:extLst>
            <a:ext uri="{FF2B5EF4-FFF2-40B4-BE49-F238E27FC236}">
              <a16:creationId xmlns:a16="http://schemas.microsoft.com/office/drawing/2014/main" id="{00000000-0008-0000-1F00-0000E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4" name="Text Box 9">
          <a:extLst>
            <a:ext uri="{FF2B5EF4-FFF2-40B4-BE49-F238E27FC236}">
              <a16:creationId xmlns:a16="http://schemas.microsoft.com/office/drawing/2014/main" id="{00000000-0008-0000-1F00-0000E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5" name="Text Box 10">
          <a:extLst>
            <a:ext uri="{FF2B5EF4-FFF2-40B4-BE49-F238E27FC236}">
              <a16:creationId xmlns:a16="http://schemas.microsoft.com/office/drawing/2014/main" id="{00000000-0008-0000-1F00-0000E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6" name="Text Box 1">
          <a:extLst>
            <a:ext uri="{FF2B5EF4-FFF2-40B4-BE49-F238E27FC236}">
              <a16:creationId xmlns:a16="http://schemas.microsoft.com/office/drawing/2014/main" id="{00000000-0008-0000-1F00-0000E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7" name="Text Box 2">
          <a:extLst>
            <a:ext uri="{FF2B5EF4-FFF2-40B4-BE49-F238E27FC236}">
              <a16:creationId xmlns:a16="http://schemas.microsoft.com/office/drawing/2014/main" id="{00000000-0008-0000-1F00-0000E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8" name="Text Box 1">
          <a:extLst>
            <a:ext uri="{FF2B5EF4-FFF2-40B4-BE49-F238E27FC236}">
              <a16:creationId xmlns:a16="http://schemas.microsoft.com/office/drawing/2014/main" id="{00000000-0008-0000-1F00-0000E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9" name="Text Box 2">
          <a:extLst>
            <a:ext uri="{FF2B5EF4-FFF2-40B4-BE49-F238E27FC236}">
              <a16:creationId xmlns:a16="http://schemas.microsoft.com/office/drawing/2014/main" id="{00000000-0008-0000-1F00-0000E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0" name="Text Box 3">
          <a:extLst>
            <a:ext uri="{FF2B5EF4-FFF2-40B4-BE49-F238E27FC236}">
              <a16:creationId xmlns:a16="http://schemas.microsoft.com/office/drawing/2014/main" id="{00000000-0008-0000-1F00-0000E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1" name="Text Box 4">
          <a:extLst>
            <a:ext uri="{FF2B5EF4-FFF2-40B4-BE49-F238E27FC236}">
              <a16:creationId xmlns:a16="http://schemas.microsoft.com/office/drawing/2014/main" id="{00000000-0008-0000-1F00-0000E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2" name="Text Box 5">
          <a:extLst>
            <a:ext uri="{FF2B5EF4-FFF2-40B4-BE49-F238E27FC236}">
              <a16:creationId xmlns:a16="http://schemas.microsoft.com/office/drawing/2014/main" id="{00000000-0008-0000-1F00-0000E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3" name="Text Box 6">
          <a:extLst>
            <a:ext uri="{FF2B5EF4-FFF2-40B4-BE49-F238E27FC236}">
              <a16:creationId xmlns:a16="http://schemas.microsoft.com/office/drawing/2014/main" id="{00000000-0008-0000-1F00-0000E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4" name="Text Box 8">
          <a:extLst>
            <a:ext uri="{FF2B5EF4-FFF2-40B4-BE49-F238E27FC236}">
              <a16:creationId xmlns:a16="http://schemas.microsoft.com/office/drawing/2014/main" id="{00000000-0008-0000-1F00-0000E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5" name="Text Box 9">
          <a:extLst>
            <a:ext uri="{FF2B5EF4-FFF2-40B4-BE49-F238E27FC236}">
              <a16:creationId xmlns:a16="http://schemas.microsoft.com/office/drawing/2014/main" id="{00000000-0008-0000-1F00-0000E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6" name="Text Box 10">
          <a:extLst>
            <a:ext uri="{FF2B5EF4-FFF2-40B4-BE49-F238E27FC236}">
              <a16:creationId xmlns:a16="http://schemas.microsoft.com/office/drawing/2014/main" id="{00000000-0008-0000-1F00-0000F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7" name="Text Box 1">
          <a:extLst>
            <a:ext uri="{FF2B5EF4-FFF2-40B4-BE49-F238E27FC236}">
              <a16:creationId xmlns:a16="http://schemas.microsoft.com/office/drawing/2014/main" id="{00000000-0008-0000-1F00-0000F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8" name="Text Box 2">
          <a:extLst>
            <a:ext uri="{FF2B5EF4-FFF2-40B4-BE49-F238E27FC236}">
              <a16:creationId xmlns:a16="http://schemas.microsoft.com/office/drawing/2014/main" id="{00000000-0008-0000-1F00-0000F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9" name="Text Box 1">
          <a:extLst>
            <a:ext uri="{FF2B5EF4-FFF2-40B4-BE49-F238E27FC236}">
              <a16:creationId xmlns:a16="http://schemas.microsoft.com/office/drawing/2014/main" id="{00000000-0008-0000-1F00-0000F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0" name="Text Box 2">
          <a:extLst>
            <a:ext uri="{FF2B5EF4-FFF2-40B4-BE49-F238E27FC236}">
              <a16:creationId xmlns:a16="http://schemas.microsoft.com/office/drawing/2014/main" id="{00000000-0008-0000-1F00-0000F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1" name="Text Box 3">
          <a:extLst>
            <a:ext uri="{FF2B5EF4-FFF2-40B4-BE49-F238E27FC236}">
              <a16:creationId xmlns:a16="http://schemas.microsoft.com/office/drawing/2014/main" id="{00000000-0008-0000-1F00-0000F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2" name="Text Box 4">
          <a:extLst>
            <a:ext uri="{FF2B5EF4-FFF2-40B4-BE49-F238E27FC236}">
              <a16:creationId xmlns:a16="http://schemas.microsoft.com/office/drawing/2014/main" id="{00000000-0008-0000-1F00-0000F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3" name="Text Box 5">
          <a:extLst>
            <a:ext uri="{FF2B5EF4-FFF2-40B4-BE49-F238E27FC236}">
              <a16:creationId xmlns:a16="http://schemas.microsoft.com/office/drawing/2014/main" id="{00000000-0008-0000-1F00-0000F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4" name="Text Box 6">
          <a:extLst>
            <a:ext uri="{FF2B5EF4-FFF2-40B4-BE49-F238E27FC236}">
              <a16:creationId xmlns:a16="http://schemas.microsoft.com/office/drawing/2014/main" id="{00000000-0008-0000-1F00-0000F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5" name="Text Box 8">
          <a:extLst>
            <a:ext uri="{FF2B5EF4-FFF2-40B4-BE49-F238E27FC236}">
              <a16:creationId xmlns:a16="http://schemas.microsoft.com/office/drawing/2014/main" id="{00000000-0008-0000-1F00-0000F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6" name="Text Box 9">
          <a:extLst>
            <a:ext uri="{FF2B5EF4-FFF2-40B4-BE49-F238E27FC236}">
              <a16:creationId xmlns:a16="http://schemas.microsoft.com/office/drawing/2014/main" id="{00000000-0008-0000-1F00-0000F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7" name="Text Box 8">
          <a:extLst>
            <a:ext uri="{FF2B5EF4-FFF2-40B4-BE49-F238E27FC236}">
              <a16:creationId xmlns:a16="http://schemas.microsoft.com/office/drawing/2014/main" id="{00000000-0008-0000-1F00-0000F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8" name="Text Box 1">
          <a:extLst>
            <a:ext uri="{FF2B5EF4-FFF2-40B4-BE49-F238E27FC236}">
              <a16:creationId xmlns:a16="http://schemas.microsoft.com/office/drawing/2014/main" id="{00000000-0008-0000-1F00-0000F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9" name="Text Box 2">
          <a:extLst>
            <a:ext uri="{FF2B5EF4-FFF2-40B4-BE49-F238E27FC236}">
              <a16:creationId xmlns:a16="http://schemas.microsoft.com/office/drawing/2014/main" id="{00000000-0008-0000-1F00-0000FD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0" name="Text Box 3">
          <a:extLst>
            <a:ext uri="{FF2B5EF4-FFF2-40B4-BE49-F238E27FC236}">
              <a16:creationId xmlns:a16="http://schemas.microsoft.com/office/drawing/2014/main" id="{00000000-0008-0000-1F00-0000F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1" name="Text Box 4">
          <a:extLst>
            <a:ext uri="{FF2B5EF4-FFF2-40B4-BE49-F238E27FC236}">
              <a16:creationId xmlns:a16="http://schemas.microsoft.com/office/drawing/2014/main" id="{00000000-0008-0000-1F00-0000F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2" name="Text Box 5">
          <a:extLst>
            <a:ext uri="{FF2B5EF4-FFF2-40B4-BE49-F238E27FC236}">
              <a16:creationId xmlns:a16="http://schemas.microsoft.com/office/drawing/2014/main" id="{00000000-0008-0000-1F00-00000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3" name="Text Box 6">
          <a:extLst>
            <a:ext uri="{FF2B5EF4-FFF2-40B4-BE49-F238E27FC236}">
              <a16:creationId xmlns:a16="http://schemas.microsoft.com/office/drawing/2014/main" id="{00000000-0008-0000-1F00-00000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4" name="Text Box 8">
          <a:extLst>
            <a:ext uri="{FF2B5EF4-FFF2-40B4-BE49-F238E27FC236}">
              <a16:creationId xmlns:a16="http://schemas.microsoft.com/office/drawing/2014/main" id="{00000000-0008-0000-1F00-00000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5" name="Text Box 9">
          <a:extLst>
            <a:ext uri="{FF2B5EF4-FFF2-40B4-BE49-F238E27FC236}">
              <a16:creationId xmlns:a16="http://schemas.microsoft.com/office/drawing/2014/main" id="{00000000-0008-0000-1F00-00000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6" name="Text Box 10">
          <a:extLst>
            <a:ext uri="{FF2B5EF4-FFF2-40B4-BE49-F238E27FC236}">
              <a16:creationId xmlns:a16="http://schemas.microsoft.com/office/drawing/2014/main" id="{00000000-0008-0000-1F00-00000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7" name="Text Box 1">
          <a:extLst>
            <a:ext uri="{FF2B5EF4-FFF2-40B4-BE49-F238E27FC236}">
              <a16:creationId xmlns:a16="http://schemas.microsoft.com/office/drawing/2014/main" id="{00000000-0008-0000-1F00-00000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8" name="Text Box 2">
          <a:extLst>
            <a:ext uri="{FF2B5EF4-FFF2-40B4-BE49-F238E27FC236}">
              <a16:creationId xmlns:a16="http://schemas.microsoft.com/office/drawing/2014/main" id="{00000000-0008-0000-1F00-00000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9" name="Text Box 8">
          <a:extLst>
            <a:ext uri="{FF2B5EF4-FFF2-40B4-BE49-F238E27FC236}">
              <a16:creationId xmlns:a16="http://schemas.microsoft.com/office/drawing/2014/main" id="{00000000-0008-0000-1F00-00000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0" name="Text Box 8">
          <a:extLst>
            <a:ext uri="{FF2B5EF4-FFF2-40B4-BE49-F238E27FC236}">
              <a16:creationId xmlns:a16="http://schemas.microsoft.com/office/drawing/2014/main" id="{00000000-0008-0000-1F00-00000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1" name="Text Box 8">
          <a:extLst>
            <a:ext uri="{FF2B5EF4-FFF2-40B4-BE49-F238E27FC236}">
              <a16:creationId xmlns:a16="http://schemas.microsoft.com/office/drawing/2014/main" id="{00000000-0008-0000-1F00-00000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2" name="Text Box 8">
          <a:extLst>
            <a:ext uri="{FF2B5EF4-FFF2-40B4-BE49-F238E27FC236}">
              <a16:creationId xmlns:a16="http://schemas.microsoft.com/office/drawing/2014/main" id="{00000000-0008-0000-1F00-00000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3" name="Text Box 8">
          <a:extLst>
            <a:ext uri="{FF2B5EF4-FFF2-40B4-BE49-F238E27FC236}">
              <a16:creationId xmlns:a16="http://schemas.microsoft.com/office/drawing/2014/main" id="{00000000-0008-0000-1F00-00000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4" name="Text Box 1">
          <a:extLst>
            <a:ext uri="{FF2B5EF4-FFF2-40B4-BE49-F238E27FC236}">
              <a16:creationId xmlns:a16="http://schemas.microsoft.com/office/drawing/2014/main" id="{00000000-0008-0000-1F00-00000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5" name="Text Box 2">
          <a:extLst>
            <a:ext uri="{FF2B5EF4-FFF2-40B4-BE49-F238E27FC236}">
              <a16:creationId xmlns:a16="http://schemas.microsoft.com/office/drawing/2014/main" id="{00000000-0008-0000-1F00-00000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6" name="Text Box 3">
          <a:extLst>
            <a:ext uri="{FF2B5EF4-FFF2-40B4-BE49-F238E27FC236}">
              <a16:creationId xmlns:a16="http://schemas.microsoft.com/office/drawing/2014/main" id="{00000000-0008-0000-1F00-00000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7" name="Text Box 4">
          <a:extLst>
            <a:ext uri="{FF2B5EF4-FFF2-40B4-BE49-F238E27FC236}">
              <a16:creationId xmlns:a16="http://schemas.microsoft.com/office/drawing/2014/main" id="{00000000-0008-0000-1F00-00000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8" name="Text Box 5">
          <a:extLst>
            <a:ext uri="{FF2B5EF4-FFF2-40B4-BE49-F238E27FC236}">
              <a16:creationId xmlns:a16="http://schemas.microsoft.com/office/drawing/2014/main" id="{00000000-0008-0000-1F00-00001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9" name="Text Box 6">
          <a:extLst>
            <a:ext uri="{FF2B5EF4-FFF2-40B4-BE49-F238E27FC236}">
              <a16:creationId xmlns:a16="http://schemas.microsoft.com/office/drawing/2014/main" id="{00000000-0008-0000-1F00-00001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0" name="Text Box 8">
          <a:extLst>
            <a:ext uri="{FF2B5EF4-FFF2-40B4-BE49-F238E27FC236}">
              <a16:creationId xmlns:a16="http://schemas.microsoft.com/office/drawing/2014/main" id="{00000000-0008-0000-1F00-00001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1" name="Text Box 9">
          <a:extLst>
            <a:ext uri="{FF2B5EF4-FFF2-40B4-BE49-F238E27FC236}">
              <a16:creationId xmlns:a16="http://schemas.microsoft.com/office/drawing/2014/main" id="{00000000-0008-0000-1F00-00001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2" name="Text Box 10">
          <a:extLst>
            <a:ext uri="{FF2B5EF4-FFF2-40B4-BE49-F238E27FC236}">
              <a16:creationId xmlns:a16="http://schemas.microsoft.com/office/drawing/2014/main" id="{00000000-0008-0000-1F00-00001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3" name="Text Box 1">
          <a:extLst>
            <a:ext uri="{FF2B5EF4-FFF2-40B4-BE49-F238E27FC236}">
              <a16:creationId xmlns:a16="http://schemas.microsoft.com/office/drawing/2014/main" id="{00000000-0008-0000-1F00-00001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4" name="Text Box 2">
          <a:extLst>
            <a:ext uri="{FF2B5EF4-FFF2-40B4-BE49-F238E27FC236}">
              <a16:creationId xmlns:a16="http://schemas.microsoft.com/office/drawing/2014/main" id="{00000000-0008-0000-1F00-00001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5" name="Text Box 8">
          <a:extLst>
            <a:ext uri="{FF2B5EF4-FFF2-40B4-BE49-F238E27FC236}">
              <a16:creationId xmlns:a16="http://schemas.microsoft.com/office/drawing/2014/main" id="{00000000-0008-0000-1F00-00001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6" name="Text Box 8">
          <a:extLst>
            <a:ext uri="{FF2B5EF4-FFF2-40B4-BE49-F238E27FC236}">
              <a16:creationId xmlns:a16="http://schemas.microsoft.com/office/drawing/2014/main" id="{00000000-0008-0000-1F00-00001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7" name="Text Box 8">
          <a:extLst>
            <a:ext uri="{FF2B5EF4-FFF2-40B4-BE49-F238E27FC236}">
              <a16:creationId xmlns:a16="http://schemas.microsoft.com/office/drawing/2014/main" id="{00000000-0008-0000-1F00-00001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8" name="Text Box 1">
          <a:extLst>
            <a:ext uri="{FF2B5EF4-FFF2-40B4-BE49-F238E27FC236}">
              <a16:creationId xmlns:a16="http://schemas.microsoft.com/office/drawing/2014/main" id="{00000000-0008-0000-1F00-00001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9" name="Text Box 2">
          <a:extLst>
            <a:ext uri="{FF2B5EF4-FFF2-40B4-BE49-F238E27FC236}">
              <a16:creationId xmlns:a16="http://schemas.microsoft.com/office/drawing/2014/main" id="{00000000-0008-0000-1F00-00001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0" name="Text Box 3">
          <a:extLst>
            <a:ext uri="{FF2B5EF4-FFF2-40B4-BE49-F238E27FC236}">
              <a16:creationId xmlns:a16="http://schemas.microsoft.com/office/drawing/2014/main" id="{00000000-0008-0000-1F00-00001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1" name="Text Box 4">
          <a:extLst>
            <a:ext uri="{FF2B5EF4-FFF2-40B4-BE49-F238E27FC236}">
              <a16:creationId xmlns:a16="http://schemas.microsoft.com/office/drawing/2014/main" id="{00000000-0008-0000-1F00-00001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2" name="Text Box 5">
          <a:extLst>
            <a:ext uri="{FF2B5EF4-FFF2-40B4-BE49-F238E27FC236}">
              <a16:creationId xmlns:a16="http://schemas.microsoft.com/office/drawing/2014/main" id="{00000000-0008-0000-1F00-00001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3" name="Text Box 6">
          <a:extLst>
            <a:ext uri="{FF2B5EF4-FFF2-40B4-BE49-F238E27FC236}">
              <a16:creationId xmlns:a16="http://schemas.microsoft.com/office/drawing/2014/main" id="{00000000-0008-0000-1F00-00001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4" name="Text Box 8">
          <a:extLst>
            <a:ext uri="{FF2B5EF4-FFF2-40B4-BE49-F238E27FC236}">
              <a16:creationId xmlns:a16="http://schemas.microsoft.com/office/drawing/2014/main" id="{00000000-0008-0000-1F00-00002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5" name="Text Box 9">
          <a:extLst>
            <a:ext uri="{FF2B5EF4-FFF2-40B4-BE49-F238E27FC236}">
              <a16:creationId xmlns:a16="http://schemas.microsoft.com/office/drawing/2014/main" id="{00000000-0008-0000-1F00-00002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6" name="Text Box 10">
          <a:extLst>
            <a:ext uri="{FF2B5EF4-FFF2-40B4-BE49-F238E27FC236}">
              <a16:creationId xmlns:a16="http://schemas.microsoft.com/office/drawing/2014/main" id="{00000000-0008-0000-1F00-00002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7" name="Text Box 1">
          <a:extLst>
            <a:ext uri="{FF2B5EF4-FFF2-40B4-BE49-F238E27FC236}">
              <a16:creationId xmlns:a16="http://schemas.microsoft.com/office/drawing/2014/main" id="{00000000-0008-0000-1F00-00002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8" name="Text Box 2">
          <a:extLst>
            <a:ext uri="{FF2B5EF4-FFF2-40B4-BE49-F238E27FC236}">
              <a16:creationId xmlns:a16="http://schemas.microsoft.com/office/drawing/2014/main" id="{00000000-0008-0000-1F00-00002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9" name="Text Box 8">
          <a:extLst>
            <a:ext uri="{FF2B5EF4-FFF2-40B4-BE49-F238E27FC236}">
              <a16:creationId xmlns:a16="http://schemas.microsoft.com/office/drawing/2014/main" id="{00000000-0008-0000-1F00-00002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0" name="Text Box 1">
          <a:extLst>
            <a:ext uri="{FF2B5EF4-FFF2-40B4-BE49-F238E27FC236}">
              <a16:creationId xmlns:a16="http://schemas.microsoft.com/office/drawing/2014/main" id="{00000000-0008-0000-1F00-00002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1" name="Text Box 2">
          <a:extLst>
            <a:ext uri="{FF2B5EF4-FFF2-40B4-BE49-F238E27FC236}">
              <a16:creationId xmlns:a16="http://schemas.microsoft.com/office/drawing/2014/main" id="{00000000-0008-0000-1F00-00002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2" name="Text Box 3">
          <a:extLst>
            <a:ext uri="{FF2B5EF4-FFF2-40B4-BE49-F238E27FC236}">
              <a16:creationId xmlns:a16="http://schemas.microsoft.com/office/drawing/2014/main" id="{00000000-0008-0000-1F00-00002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3" name="Text Box 4">
          <a:extLst>
            <a:ext uri="{FF2B5EF4-FFF2-40B4-BE49-F238E27FC236}">
              <a16:creationId xmlns:a16="http://schemas.microsoft.com/office/drawing/2014/main" id="{00000000-0008-0000-1F00-00002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4" name="Text Box 5">
          <a:extLst>
            <a:ext uri="{FF2B5EF4-FFF2-40B4-BE49-F238E27FC236}">
              <a16:creationId xmlns:a16="http://schemas.microsoft.com/office/drawing/2014/main" id="{00000000-0008-0000-1F00-00002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5" name="Text Box 6">
          <a:extLst>
            <a:ext uri="{FF2B5EF4-FFF2-40B4-BE49-F238E27FC236}">
              <a16:creationId xmlns:a16="http://schemas.microsoft.com/office/drawing/2014/main" id="{00000000-0008-0000-1F00-00002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6" name="Text Box 8">
          <a:extLst>
            <a:ext uri="{FF2B5EF4-FFF2-40B4-BE49-F238E27FC236}">
              <a16:creationId xmlns:a16="http://schemas.microsoft.com/office/drawing/2014/main" id="{00000000-0008-0000-1F00-00002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7" name="Text Box 9">
          <a:extLst>
            <a:ext uri="{FF2B5EF4-FFF2-40B4-BE49-F238E27FC236}">
              <a16:creationId xmlns:a16="http://schemas.microsoft.com/office/drawing/2014/main" id="{00000000-0008-0000-1F00-00002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8" name="Text Box 10">
          <a:extLst>
            <a:ext uri="{FF2B5EF4-FFF2-40B4-BE49-F238E27FC236}">
              <a16:creationId xmlns:a16="http://schemas.microsoft.com/office/drawing/2014/main" id="{00000000-0008-0000-1F00-00002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9" name="Text Box 1">
          <a:extLst>
            <a:ext uri="{FF2B5EF4-FFF2-40B4-BE49-F238E27FC236}">
              <a16:creationId xmlns:a16="http://schemas.microsoft.com/office/drawing/2014/main" id="{00000000-0008-0000-1F00-00002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0" name="Text Box 2">
          <a:extLst>
            <a:ext uri="{FF2B5EF4-FFF2-40B4-BE49-F238E27FC236}">
              <a16:creationId xmlns:a16="http://schemas.microsoft.com/office/drawing/2014/main" id="{00000000-0008-0000-1F00-00003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1" name="Text Box 8">
          <a:extLst>
            <a:ext uri="{FF2B5EF4-FFF2-40B4-BE49-F238E27FC236}">
              <a16:creationId xmlns:a16="http://schemas.microsoft.com/office/drawing/2014/main" id="{00000000-0008-0000-1F00-00003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2" name="Text Box 8">
          <a:extLst>
            <a:ext uri="{FF2B5EF4-FFF2-40B4-BE49-F238E27FC236}">
              <a16:creationId xmlns:a16="http://schemas.microsoft.com/office/drawing/2014/main" id="{00000000-0008-0000-1F00-00003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3" name="Text Box 1">
          <a:extLst>
            <a:ext uri="{FF2B5EF4-FFF2-40B4-BE49-F238E27FC236}">
              <a16:creationId xmlns:a16="http://schemas.microsoft.com/office/drawing/2014/main" id="{00000000-0008-0000-1F00-00003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4" name="Text Box 2">
          <a:extLst>
            <a:ext uri="{FF2B5EF4-FFF2-40B4-BE49-F238E27FC236}">
              <a16:creationId xmlns:a16="http://schemas.microsoft.com/office/drawing/2014/main" id="{00000000-0008-0000-1F00-00003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5" name="Text Box 3">
          <a:extLst>
            <a:ext uri="{FF2B5EF4-FFF2-40B4-BE49-F238E27FC236}">
              <a16:creationId xmlns:a16="http://schemas.microsoft.com/office/drawing/2014/main" id="{00000000-0008-0000-1F00-00003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6" name="Text Box 4">
          <a:extLst>
            <a:ext uri="{FF2B5EF4-FFF2-40B4-BE49-F238E27FC236}">
              <a16:creationId xmlns:a16="http://schemas.microsoft.com/office/drawing/2014/main" id="{00000000-0008-0000-1F00-00003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7" name="Text Box 5">
          <a:extLst>
            <a:ext uri="{FF2B5EF4-FFF2-40B4-BE49-F238E27FC236}">
              <a16:creationId xmlns:a16="http://schemas.microsoft.com/office/drawing/2014/main" id="{00000000-0008-0000-1F00-00003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8" name="Text Box 6">
          <a:extLst>
            <a:ext uri="{FF2B5EF4-FFF2-40B4-BE49-F238E27FC236}">
              <a16:creationId xmlns:a16="http://schemas.microsoft.com/office/drawing/2014/main" id="{00000000-0008-0000-1F00-00003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9" name="Text Box 8">
          <a:extLst>
            <a:ext uri="{FF2B5EF4-FFF2-40B4-BE49-F238E27FC236}">
              <a16:creationId xmlns:a16="http://schemas.microsoft.com/office/drawing/2014/main" id="{00000000-0008-0000-1F00-00003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0" name="Text Box 9">
          <a:extLst>
            <a:ext uri="{FF2B5EF4-FFF2-40B4-BE49-F238E27FC236}">
              <a16:creationId xmlns:a16="http://schemas.microsoft.com/office/drawing/2014/main" id="{00000000-0008-0000-1F00-00003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1" name="Text Box 10">
          <a:extLst>
            <a:ext uri="{FF2B5EF4-FFF2-40B4-BE49-F238E27FC236}">
              <a16:creationId xmlns:a16="http://schemas.microsoft.com/office/drawing/2014/main" id="{00000000-0008-0000-1F00-00003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2" name="Text Box 1">
          <a:extLst>
            <a:ext uri="{FF2B5EF4-FFF2-40B4-BE49-F238E27FC236}">
              <a16:creationId xmlns:a16="http://schemas.microsoft.com/office/drawing/2014/main" id="{00000000-0008-0000-1F00-00003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3" name="Text Box 2">
          <a:extLst>
            <a:ext uri="{FF2B5EF4-FFF2-40B4-BE49-F238E27FC236}">
              <a16:creationId xmlns:a16="http://schemas.microsoft.com/office/drawing/2014/main" id="{00000000-0008-0000-1F00-00003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4" name="Text Box 8">
          <a:extLst>
            <a:ext uri="{FF2B5EF4-FFF2-40B4-BE49-F238E27FC236}">
              <a16:creationId xmlns:a16="http://schemas.microsoft.com/office/drawing/2014/main" id="{00000000-0008-0000-1F00-00003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5" name="Text Box 1">
          <a:extLst>
            <a:ext uri="{FF2B5EF4-FFF2-40B4-BE49-F238E27FC236}">
              <a16:creationId xmlns:a16="http://schemas.microsoft.com/office/drawing/2014/main" id="{00000000-0008-0000-1F00-00003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6" name="Text Box 2">
          <a:extLst>
            <a:ext uri="{FF2B5EF4-FFF2-40B4-BE49-F238E27FC236}">
              <a16:creationId xmlns:a16="http://schemas.microsoft.com/office/drawing/2014/main" id="{00000000-0008-0000-1F00-00004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7" name="Text Box 3">
          <a:extLst>
            <a:ext uri="{FF2B5EF4-FFF2-40B4-BE49-F238E27FC236}">
              <a16:creationId xmlns:a16="http://schemas.microsoft.com/office/drawing/2014/main" id="{00000000-0008-0000-1F00-00004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8" name="Text Box 4">
          <a:extLst>
            <a:ext uri="{FF2B5EF4-FFF2-40B4-BE49-F238E27FC236}">
              <a16:creationId xmlns:a16="http://schemas.microsoft.com/office/drawing/2014/main" id="{00000000-0008-0000-1F00-00004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9" name="Text Box 5">
          <a:extLst>
            <a:ext uri="{FF2B5EF4-FFF2-40B4-BE49-F238E27FC236}">
              <a16:creationId xmlns:a16="http://schemas.microsoft.com/office/drawing/2014/main" id="{00000000-0008-0000-1F00-00004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0" name="Text Box 6">
          <a:extLst>
            <a:ext uri="{FF2B5EF4-FFF2-40B4-BE49-F238E27FC236}">
              <a16:creationId xmlns:a16="http://schemas.microsoft.com/office/drawing/2014/main" id="{00000000-0008-0000-1F00-00004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1" name="Text Box 8">
          <a:extLst>
            <a:ext uri="{FF2B5EF4-FFF2-40B4-BE49-F238E27FC236}">
              <a16:creationId xmlns:a16="http://schemas.microsoft.com/office/drawing/2014/main" id="{00000000-0008-0000-1F00-00004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2" name="Text Box 9">
          <a:extLst>
            <a:ext uri="{FF2B5EF4-FFF2-40B4-BE49-F238E27FC236}">
              <a16:creationId xmlns:a16="http://schemas.microsoft.com/office/drawing/2014/main" id="{00000000-0008-0000-1F00-00004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3" name="Text Box 10">
          <a:extLst>
            <a:ext uri="{FF2B5EF4-FFF2-40B4-BE49-F238E27FC236}">
              <a16:creationId xmlns:a16="http://schemas.microsoft.com/office/drawing/2014/main" id="{00000000-0008-0000-1F00-00004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4" name="Text Box 1">
          <a:extLst>
            <a:ext uri="{FF2B5EF4-FFF2-40B4-BE49-F238E27FC236}">
              <a16:creationId xmlns:a16="http://schemas.microsoft.com/office/drawing/2014/main" id="{00000000-0008-0000-1F00-00004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5" name="Text Box 2">
          <a:extLst>
            <a:ext uri="{FF2B5EF4-FFF2-40B4-BE49-F238E27FC236}">
              <a16:creationId xmlns:a16="http://schemas.microsoft.com/office/drawing/2014/main" id="{00000000-0008-0000-1F00-00004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6" name="Text Box 3">
          <a:extLst>
            <a:ext uri="{FF2B5EF4-FFF2-40B4-BE49-F238E27FC236}">
              <a16:creationId xmlns:a16="http://schemas.microsoft.com/office/drawing/2014/main" id="{00000000-0008-0000-1F00-00004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7" name="Text Box 4">
          <a:extLst>
            <a:ext uri="{FF2B5EF4-FFF2-40B4-BE49-F238E27FC236}">
              <a16:creationId xmlns:a16="http://schemas.microsoft.com/office/drawing/2014/main" id="{00000000-0008-0000-1F00-00004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8" name="Text Box 5">
          <a:extLst>
            <a:ext uri="{FF2B5EF4-FFF2-40B4-BE49-F238E27FC236}">
              <a16:creationId xmlns:a16="http://schemas.microsoft.com/office/drawing/2014/main" id="{00000000-0008-0000-1F00-00004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9" name="Text Box 6">
          <a:extLst>
            <a:ext uri="{FF2B5EF4-FFF2-40B4-BE49-F238E27FC236}">
              <a16:creationId xmlns:a16="http://schemas.microsoft.com/office/drawing/2014/main" id="{00000000-0008-0000-1F00-00004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0" name="Text Box 8">
          <a:extLst>
            <a:ext uri="{FF2B5EF4-FFF2-40B4-BE49-F238E27FC236}">
              <a16:creationId xmlns:a16="http://schemas.microsoft.com/office/drawing/2014/main" id="{00000000-0008-0000-1F00-00004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1" name="Text Box 9">
          <a:extLst>
            <a:ext uri="{FF2B5EF4-FFF2-40B4-BE49-F238E27FC236}">
              <a16:creationId xmlns:a16="http://schemas.microsoft.com/office/drawing/2014/main" id="{00000000-0008-0000-1F00-00004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2" name="Text Box 10">
          <a:extLst>
            <a:ext uri="{FF2B5EF4-FFF2-40B4-BE49-F238E27FC236}">
              <a16:creationId xmlns:a16="http://schemas.microsoft.com/office/drawing/2014/main" id="{00000000-0008-0000-1F00-00005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3" name="Text Box 1">
          <a:extLst>
            <a:ext uri="{FF2B5EF4-FFF2-40B4-BE49-F238E27FC236}">
              <a16:creationId xmlns:a16="http://schemas.microsoft.com/office/drawing/2014/main" id="{00000000-0008-0000-1F00-00005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4" name="Text Box 2">
          <a:extLst>
            <a:ext uri="{FF2B5EF4-FFF2-40B4-BE49-F238E27FC236}">
              <a16:creationId xmlns:a16="http://schemas.microsoft.com/office/drawing/2014/main" id="{00000000-0008-0000-1F00-00005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5" name="Text Box 1">
          <a:extLst>
            <a:ext uri="{FF2B5EF4-FFF2-40B4-BE49-F238E27FC236}">
              <a16:creationId xmlns:a16="http://schemas.microsoft.com/office/drawing/2014/main" id="{00000000-0008-0000-1F00-00005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6" name="Text Box 2">
          <a:extLst>
            <a:ext uri="{FF2B5EF4-FFF2-40B4-BE49-F238E27FC236}">
              <a16:creationId xmlns:a16="http://schemas.microsoft.com/office/drawing/2014/main" id="{00000000-0008-0000-1F00-00005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7" name="Text Box 3">
          <a:extLst>
            <a:ext uri="{FF2B5EF4-FFF2-40B4-BE49-F238E27FC236}">
              <a16:creationId xmlns:a16="http://schemas.microsoft.com/office/drawing/2014/main" id="{00000000-0008-0000-1F00-00005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8" name="Text Box 4">
          <a:extLst>
            <a:ext uri="{FF2B5EF4-FFF2-40B4-BE49-F238E27FC236}">
              <a16:creationId xmlns:a16="http://schemas.microsoft.com/office/drawing/2014/main" id="{00000000-0008-0000-1F00-00005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9" name="Text Box 5">
          <a:extLst>
            <a:ext uri="{FF2B5EF4-FFF2-40B4-BE49-F238E27FC236}">
              <a16:creationId xmlns:a16="http://schemas.microsoft.com/office/drawing/2014/main" id="{00000000-0008-0000-1F00-00005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0" name="Text Box 6">
          <a:extLst>
            <a:ext uri="{FF2B5EF4-FFF2-40B4-BE49-F238E27FC236}">
              <a16:creationId xmlns:a16="http://schemas.microsoft.com/office/drawing/2014/main" id="{00000000-0008-0000-1F00-00005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1" name="Text Box 8">
          <a:extLst>
            <a:ext uri="{FF2B5EF4-FFF2-40B4-BE49-F238E27FC236}">
              <a16:creationId xmlns:a16="http://schemas.microsoft.com/office/drawing/2014/main" id="{00000000-0008-0000-1F00-00005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2" name="Text Box 9">
          <a:extLst>
            <a:ext uri="{FF2B5EF4-FFF2-40B4-BE49-F238E27FC236}">
              <a16:creationId xmlns:a16="http://schemas.microsoft.com/office/drawing/2014/main" id="{00000000-0008-0000-1F00-00005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3" name="Text Box 10">
          <a:extLst>
            <a:ext uri="{FF2B5EF4-FFF2-40B4-BE49-F238E27FC236}">
              <a16:creationId xmlns:a16="http://schemas.microsoft.com/office/drawing/2014/main" id="{00000000-0008-0000-1F00-00005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4" name="Text Box 1">
          <a:extLst>
            <a:ext uri="{FF2B5EF4-FFF2-40B4-BE49-F238E27FC236}">
              <a16:creationId xmlns:a16="http://schemas.microsoft.com/office/drawing/2014/main" id="{00000000-0008-0000-1F00-00005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5" name="Text Box 2">
          <a:extLst>
            <a:ext uri="{FF2B5EF4-FFF2-40B4-BE49-F238E27FC236}">
              <a16:creationId xmlns:a16="http://schemas.microsoft.com/office/drawing/2014/main" id="{00000000-0008-0000-1F00-00005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6" name="Text Box 1">
          <a:extLst>
            <a:ext uri="{FF2B5EF4-FFF2-40B4-BE49-F238E27FC236}">
              <a16:creationId xmlns:a16="http://schemas.microsoft.com/office/drawing/2014/main" id="{00000000-0008-0000-1F00-00005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7" name="Text Box 2">
          <a:extLst>
            <a:ext uri="{FF2B5EF4-FFF2-40B4-BE49-F238E27FC236}">
              <a16:creationId xmlns:a16="http://schemas.microsoft.com/office/drawing/2014/main" id="{00000000-0008-0000-1F00-00005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8" name="Text Box 3">
          <a:extLst>
            <a:ext uri="{FF2B5EF4-FFF2-40B4-BE49-F238E27FC236}">
              <a16:creationId xmlns:a16="http://schemas.microsoft.com/office/drawing/2014/main" id="{00000000-0008-0000-1F00-00006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9" name="Text Box 4">
          <a:extLst>
            <a:ext uri="{FF2B5EF4-FFF2-40B4-BE49-F238E27FC236}">
              <a16:creationId xmlns:a16="http://schemas.microsoft.com/office/drawing/2014/main" id="{00000000-0008-0000-1F00-00006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0" name="Text Box 5">
          <a:extLst>
            <a:ext uri="{FF2B5EF4-FFF2-40B4-BE49-F238E27FC236}">
              <a16:creationId xmlns:a16="http://schemas.microsoft.com/office/drawing/2014/main" id="{00000000-0008-0000-1F00-00006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1" name="Text Box 6">
          <a:extLst>
            <a:ext uri="{FF2B5EF4-FFF2-40B4-BE49-F238E27FC236}">
              <a16:creationId xmlns:a16="http://schemas.microsoft.com/office/drawing/2014/main" id="{00000000-0008-0000-1F00-00006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2" name="Text Box 8">
          <a:extLst>
            <a:ext uri="{FF2B5EF4-FFF2-40B4-BE49-F238E27FC236}">
              <a16:creationId xmlns:a16="http://schemas.microsoft.com/office/drawing/2014/main" id="{00000000-0008-0000-1F00-00006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3" name="Text Box 9">
          <a:extLst>
            <a:ext uri="{FF2B5EF4-FFF2-40B4-BE49-F238E27FC236}">
              <a16:creationId xmlns:a16="http://schemas.microsoft.com/office/drawing/2014/main" id="{00000000-0008-0000-1F00-00006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4" name="Text Box 10">
          <a:extLst>
            <a:ext uri="{FF2B5EF4-FFF2-40B4-BE49-F238E27FC236}">
              <a16:creationId xmlns:a16="http://schemas.microsoft.com/office/drawing/2014/main" id="{00000000-0008-0000-1F00-00006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5" name="Text Box 1">
          <a:extLst>
            <a:ext uri="{FF2B5EF4-FFF2-40B4-BE49-F238E27FC236}">
              <a16:creationId xmlns:a16="http://schemas.microsoft.com/office/drawing/2014/main" id="{00000000-0008-0000-1F00-00006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6" name="Text Box 2">
          <a:extLst>
            <a:ext uri="{FF2B5EF4-FFF2-40B4-BE49-F238E27FC236}">
              <a16:creationId xmlns:a16="http://schemas.microsoft.com/office/drawing/2014/main" id="{00000000-0008-0000-1F00-00006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7" name="Text Box 1">
          <a:extLst>
            <a:ext uri="{FF2B5EF4-FFF2-40B4-BE49-F238E27FC236}">
              <a16:creationId xmlns:a16="http://schemas.microsoft.com/office/drawing/2014/main" id="{00000000-0008-0000-1F00-00006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8" name="Text Box 2">
          <a:extLst>
            <a:ext uri="{FF2B5EF4-FFF2-40B4-BE49-F238E27FC236}">
              <a16:creationId xmlns:a16="http://schemas.microsoft.com/office/drawing/2014/main" id="{00000000-0008-0000-1F00-00006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9" name="Text Box 3">
          <a:extLst>
            <a:ext uri="{FF2B5EF4-FFF2-40B4-BE49-F238E27FC236}">
              <a16:creationId xmlns:a16="http://schemas.microsoft.com/office/drawing/2014/main" id="{00000000-0008-0000-1F00-00006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0" name="Text Box 4">
          <a:extLst>
            <a:ext uri="{FF2B5EF4-FFF2-40B4-BE49-F238E27FC236}">
              <a16:creationId xmlns:a16="http://schemas.microsoft.com/office/drawing/2014/main" id="{00000000-0008-0000-1F00-00006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1" name="Text Box 5">
          <a:extLst>
            <a:ext uri="{FF2B5EF4-FFF2-40B4-BE49-F238E27FC236}">
              <a16:creationId xmlns:a16="http://schemas.microsoft.com/office/drawing/2014/main" id="{00000000-0008-0000-1F00-00006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2" name="Text Box 6">
          <a:extLst>
            <a:ext uri="{FF2B5EF4-FFF2-40B4-BE49-F238E27FC236}">
              <a16:creationId xmlns:a16="http://schemas.microsoft.com/office/drawing/2014/main" id="{00000000-0008-0000-1F00-00006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3" name="Text Box 8">
          <a:extLst>
            <a:ext uri="{FF2B5EF4-FFF2-40B4-BE49-F238E27FC236}">
              <a16:creationId xmlns:a16="http://schemas.microsoft.com/office/drawing/2014/main" id="{00000000-0008-0000-1F00-00006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4" name="Text Box 9">
          <a:extLst>
            <a:ext uri="{FF2B5EF4-FFF2-40B4-BE49-F238E27FC236}">
              <a16:creationId xmlns:a16="http://schemas.microsoft.com/office/drawing/2014/main" id="{00000000-0008-0000-1F00-00007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5" name="Text Box 10">
          <a:extLst>
            <a:ext uri="{FF2B5EF4-FFF2-40B4-BE49-F238E27FC236}">
              <a16:creationId xmlns:a16="http://schemas.microsoft.com/office/drawing/2014/main" id="{00000000-0008-0000-1F00-00007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6" name="Text Box 1">
          <a:extLst>
            <a:ext uri="{FF2B5EF4-FFF2-40B4-BE49-F238E27FC236}">
              <a16:creationId xmlns:a16="http://schemas.microsoft.com/office/drawing/2014/main" id="{00000000-0008-0000-1F00-00007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7" name="Text Box 2">
          <a:extLst>
            <a:ext uri="{FF2B5EF4-FFF2-40B4-BE49-F238E27FC236}">
              <a16:creationId xmlns:a16="http://schemas.microsoft.com/office/drawing/2014/main" id="{00000000-0008-0000-1F00-00007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8" name="Text Box 1">
          <a:extLst>
            <a:ext uri="{FF2B5EF4-FFF2-40B4-BE49-F238E27FC236}">
              <a16:creationId xmlns:a16="http://schemas.microsoft.com/office/drawing/2014/main" id="{00000000-0008-0000-1F00-00007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9" name="Text Box 2">
          <a:extLst>
            <a:ext uri="{FF2B5EF4-FFF2-40B4-BE49-F238E27FC236}">
              <a16:creationId xmlns:a16="http://schemas.microsoft.com/office/drawing/2014/main" id="{00000000-0008-0000-1F00-00007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0" name="Text Box 3">
          <a:extLst>
            <a:ext uri="{FF2B5EF4-FFF2-40B4-BE49-F238E27FC236}">
              <a16:creationId xmlns:a16="http://schemas.microsoft.com/office/drawing/2014/main" id="{00000000-0008-0000-1F00-00007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1" name="Text Box 4">
          <a:extLst>
            <a:ext uri="{FF2B5EF4-FFF2-40B4-BE49-F238E27FC236}">
              <a16:creationId xmlns:a16="http://schemas.microsoft.com/office/drawing/2014/main" id="{00000000-0008-0000-1F00-00007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2" name="Text Box 5">
          <a:extLst>
            <a:ext uri="{FF2B5EF4-FFF2-40B4-BE49-F238E27FC236}">
              <a16:creationId xmlns:a16="http://schemas.microsoft.com/office/drawing/2014/main" id="{00000000-0008-0000-1F00-00007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3" name="Text Box 6">
          <a:extLst>
            <a:ext uri="{FF2B5EF4-FFF2-40B4-BE49-F238E27FC236}">
              <a16:creationId xmlns:a16="http://schemas.microsoft.com/office/drawing/2014/main" id="{00000000-0008-0000-1F00-00007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4" name="Text Box 8">
          <a:extLst>
            <a:ext uri="{FF2B5EF4-FFF2-40B4-BE49-F238E27FC236}">
              <a16:creationId xmlns:a16="http://schemas.microsoft.com/office/drawing/2014/main" id="{00000000-0008-0000-1F00-00007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5" name="Text Box 9">
          <a:extLst>
            <a:ext uri="{FF2B5EF4-FFF2-40B4-BE49-F238E27FC236}">
              <a16:creationId xmlns:a16="http://schemas.microsoft.com/office/drawing/2014/main" id="{00000000-0008-0000-1F00-00007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6" name="Text Box 10">
          <a:extLst>
            <a:ext uri="{FF2B5EF4-FFF2-40B4-BE49-F238E27FC236}">
              <a16:creationId xmlns:a16="http://schemas.microsoft.com/office/drawing/2014/main" id="{00000000-0008-0000-1F00-00007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7" name="Text Box 1">
          <a:extLst>
            <a:ext uri="{FF2B5EF4-FFF2-40B4-BE49-F238E27FC236}">
              <a16:creationId xmlns:a16="http://schemas.microsoft.com/office/drawing/2014/main" id="{00000000-0008-0000-1F00-00007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8" name="Text Box 2">
          <a:extLst>
            <a:ext uri="{FF2B5EF4-FFF2-40B4-BE49-F238E27FC236}">
              <a16:creationId xmlns:a16="http://schemas.microsoft.com/office/drawing/2014/main" id="{00000000-0008-0000-1F00-00007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9" name="Text Box 1">
          <a:extLst>
            <a:ext uri="{FF2B5EF4-FFF2-40B4-BE49-F238E27FC236}">
              <a16:creationId xmlns:a16="http://schemas.microsoft.com/office/drawing/2014/main" id="{00000000-0008-0000-1F00-00007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0" name="Text Box 2">
          <a:extLst>
            <a:ext uri="{FF2B5EF4-FFF2-40B4-BE49-F238E27FC236}">
              <a16:creationId xmlns:a16="http://schemas.microsoft.com/office/drawing/2014/main" id="{00000000-0008-0000-1F00-00008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1" name="Text Box 3">
          <a:extLst>
            <a:ext uri="{FF2B5EF4-FFF2-40B4-BE49-F238E27FC236}">
              <a16:creationId xmlns:a16="http://schemas.microsoft.com/office/drawing/2014/main" id="{00000000-0008-0000-1F00-00008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2" name="Text Box 4">
          <a:extLst>
            <a:ext uri="{FF2B5EF4-FFF2-40B4-BE49-F238E27FC236}">
              <a16:creationId xmlns:a16="http://schemas.microsoft.com/office/drawing/2014/main" id="{00000000-0008-0000-1F00-00008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3" name="Text Box 5">
          <a:extLst>
            <a:ext uri="{FF2B5EF4-FFF2-40B4-BE49-F238E27FC236}">
              <a16:creationId xmlns:a16="http://schemas.microsoft.com/office/drawing/2014/main" id="{00000000-0008-0000-1F00-00008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4" name="Text Box 6">
          <a:extLst>
            <a:ext uri="{FF2B5EF4-FFF2-40B4-BE49-F238E27FC236}">
              <a16:creationId xmlns:a16="http://schemas.microsoft.com/office/drawing/2014/main" id="{00000000-0008-0000-1F00-00008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5" name="Text Box 8">
          <a:extLst>
            <a:ext uri="{FF2B5EF4-FFF2-40B4-BE49-F238E27FC236}">
              <a16:creationId xmlns:a16="http://schemas.microsoft.com/office/drawing/2014/main" id="{00000000-0008-0000-1F00-00008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47</xdr:row>
      <xdr:rowOff>114300</xdr:rowOff>
    </xdr:from>
    <xdr:ext cx="114300" cy="285750"/>
    <xdr:sp macro="" textlink="">
      <xdr:nvSpPr>
        <xdr:cNvPr id="1926" name="Text Box 9">
          <a:extLst>
            <a:ext uri="{FF2B5EF4-FFF2-40B4-BE49-F238E27FC236}">
              <a16:creationId xmlns:a16="http://schemas.microsoft.com/office/drawing/2014/main" id="{00000000-0008-0000-1F00-000086070000}"/>
            </a:ext>
          </a:extLst>
        </xdr:cNvPr>
        <xdr:cNvSpPr txBox="1">
          <a:spLocks noChangeArrowheads="1"/>
        </xdr:cNvSpPr>
      </xdr:nvSpPr>
      <xdr:spPr bwMode="auto">
        <a:xfrm>
          <a:off x="653415" y="87096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927" name="Text Box 8">
          <a:extLst>
            <a:ext uri="{FF2B5EF4-FFF2-40B4-BE49-F238E27FC236}">
              <a16:creationId xmlns:a16="http://schemas.microsoft.com/office/drawing/2014/main" id="{00000000-0008-0000-1F00-00008707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928" name="Text Box 8">
          <a:extLst>
            <a:ext uri="{FF2B5EF4-FFF2-40B4-BE49-F238E27FC236}">
              <a16:creationId xmlns:a16="http://schemas.microsoft.com/office/drawing/2014/main" id="{00000000-0008-0000-1F00-00008807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46</xdr:row>
      <xdr:rowOff>14817</xdr:rowOff>
    </xdr:from>
    <xdr:ext cx="114300" cy="285750"/>
    <xdr:sp macro="" textlink="">
      <xdr:nvSpPr>
        <xdr:cNvPr id="1929" name="Text Box 8">
          <a:extLst>
            <a:ext uri="{FF2B5EF4-FFF2-40B4-BE49-F238E27FC236}">
              <a16:creationId xmlns:a16="http://schemas.microsoft.com/office/drawing/2014/main" id="{00000000-0008-0000-1F00-000089070000}"/>
            </a:ext>
          </a:extLst>
        </xdr:cNvPr>
        <xdr:cNvSpPr txBox="1">
          <a:spLocks noChangeArrowheads="1"/>
        </xdr:cNvSpPr>
      </xdr:nvSpPr>
      <xdr:spPr bwMode="auto">
        <a:xfrm>
          <a:off x="622935" y="84272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0" name="Text Box 1">
          <a:extLst>
            <a:ext uri="{FF2B5EF4-FFF2-40B4-BE49-F238E27FC236}">
              <a16:creationId xmlns:a16="http://schemas.microsoft.com/office/drawing/2014/main" id="{00000000-0008-0000-1F00-00008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1" name="Text Box 2">
          <a:extLst>
            <a:ext uri="{FF2B5EF4-FFF2-40B4-BE49-F238E27FC236}">
              <a16:creationId xmlns:a16="http://schemas.microsoft.com/office/drawing/2014/main" id="{00000000-0008-0000-1F00-00008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2" name="Text Box 3">
          <a:extLst>
            <a:ext uri="{FF2B5EF4-FFF2-40B4-BE49-F238E27FC236}">
              <a16:creationId xmlns:a16="http://schemas.microsoft.com/office/drawing/2014/main" id="{00000000-0008-0000-1F00-00008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3" name="Text Box 4">
          <a:extLst>
            <a:ext uri="{FF2B5EF4-FFF2-40B4-BE49-F238E27FC236}">
              <a16:creationId xmlns:a16="http://schemas.microsoft.com/office/drawing/2014/main" id="{00000000-0008-0000-1F00-00008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4" name="Text Box 5">
          <a:extLst>
            <a:ext uri="{FF2B5EF4-FFF2-40B4-BE49-F238E27FC236}">
              <a16:creationId xmlns:a16="http://schemas.microsoft.com/office/drawing/2014/main" id="{00000000-0008-0000-1F00-00008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5" name="Text Box 6">
          <a:extLst>
            <a:ext uri="{FF2B5EF4-FFF2-40B4-BE49-F238E27FC236}">
              <a16:creationId xmlns:a16="http://schemas.microsoft.com/office/drawing/2014/main" id="{00000000-0008-0000-1F00-00008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6" name="Text Box 8">
          <a:extLst>
            <a:ext uri="{FF2B5EF4-FFF2-40B4-BE49-F238E27FC236}">
              <a16:creationId xmlns:a16="http://schemas.microsoft.com/office/drawing/2014/main" id="{00000000-0008-0000-1F00-00009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7" name="Text Box 9">
          <a:extLst>
            <a:ext uri="{FF2B5EF4-FFF2-40B4-BE49-F238E27FC236}">
              <a16:creationId xmlns:a16="http://schemas.microsoft.com/office/drawing/2014/main" id="{00000000-0008-0000-1F00-00009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8" name="Text Box 10">
          <a:extLst>
            <a:ext uri="{FF2B5EF4-FFF2-40B4-BE49-F238E27FC236}">
              <a16:creationId xmlns:a16="http://schemas.microsoft.com/office/drawing/2014/main" id="{00000000-0008-0000-1F00-00009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9" name="Text Box 1">
          <a:extLst>
            <a:ext uri="{FF2B5EF4-FFF2-40B4-BE49-F238E27FC236}">
              <a16:creationId xmlns:a16="http://schemas.microsoft.com/office/drawing/2014/main" id="{00000000-0008-0000-1F00-00009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0" name="Text Box 2">
          <a:extLst>
            <a:ext uri="{FF2B5EF4-FFF2-40B4-BE49-F238E27FC236}">
              <a16:creationId xmlns:a16="http://schemas.microsoft.com/office/drawing/2014/main" id="{00000000-0008-0000-1F00-00009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1" name="Text Box 1">
          <a:extLst>
            <a:ext uri="{FF2B5EF4-FFF2-40B4-BE49-F238E27FC236}">
              <a16:creationId xmlns:a16="http://schemas.microsoft.com/office/drawing/2014/main" id="{00000000-0008-0000-1F00-00009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2" name="Text Box 2">
          <a:extLst>
            <a:ext uri="{FF2B5EF4-FFF2-40B4-BE49-F238E27FC236}">
              <a16:creationId xmlns:a16="http://schemas.microsoft.com/office/drawing/2014/main" id="{00000000-0008-0000-1F00-00009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3" name="Text Box 3">
          <a:extLst>
            <a:ext uri="{FF2B5EF4-FFF2-40B4-BE49-F238E27FC236}">
              <a16:creationId xmlns:a16="http://schemas.microsoft.com/office/drawing/2014/main" id="{00000000-0008-0000-1F00-00009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4" name="Text Box 4">
          <a:extLst>
            <a:ext uri="{FF2B5EF4-FFF2-40B4-BE49-F238E27FC236}">
              <a16:creationId xmlns:a16="http://schemas.microsoft.com/office/drawing/2014/main" id="{00000000-0008-0000-1F00-00009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5" name="Text Box 5">
          <a:extLst>
            <a:ext uri="{FF2B5EF4-FFF2-40B4-BE49-F238E27FC236}">
              <a16:creationId xmlns:a16="http://schemas.microsoft.com/office/drawing/2014/main" id="{00000000-0008-0000-1F00-00009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6" name="Text Box 6">
          <a:extLst>
            <a:ext uri="{FF2B5EF4-FFF2-40B4-BE49-F238E27FC236}">
              <a16:creationId xmlns:a16="http://schemas.microsoft.com/office/drawing/2014/main" id="{00000000-0008-0000-1F00-00009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7" name="Text Box 8">
          <a:extLst>
            <a:ext uri="{FF2B5EF4-FFF2-40B4-BE49-F238E27FC236}">
              <a16:creationId xmlns:a16="http://schemas.microsoft.com/office/drawing/2014/main" id="{00000000-0008-0000-1F00-00009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8" name="Text Box 9">
          <a:extLst>
            <a:ext uri="{FF2B5EF4-FFF2-40B4-BE49-F238E27FC236}">
              <a16:creationId xmlns:a16="http://schemas.microsoft.com/office/drawing/2014/main" id="{00000000-0008-0000-1F00-00009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9" name="Text Box 10">
          <a:extLst>
            <a:ext uri="{FF2B5EF4-FFF2-40B4-BE49-F238E27FC236}">
              <a16:creationId xmlns:a16="http://schemas.microsoft.com/office/drawing/2014/main" id="{00000000-0008-0000-1F00-00009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0" name="Text Box 1">
          <a:extLst>
            <a:ext uri="{FF2B5EF4-FFF2-40B4-BE49-F238E27FC236}">
              <a16:creationId xmlns:a16="http://schemas.microsoft.com/office/drawing/2014/main" id="{00000000-0008-0000-1F00-00009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1" name="Text Box 2">
          <a:extLst>
            <a:ext uri="{FF2B5EF4-FFF2-40B4-BE49-F238E27FC236}">
              <a16:creationId xmlns:a16="http://schemas.microsoft.com/office/drawing/2014/main" id="{00000000-0008-0000-1F00-00009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2" name="Text Box 1">
          <a:extLst>
            <a:ext uri="{FF2B5EF4-FFF2-40B4-BE49-F238E27FC236}">
              <a16:creationId xmlns:a16="http://schemas.microsoft.com/office/drawing/2014/main" id="{00000000-0008-0000-1F00-0000A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3" name="Text Box 2">
          <a:extLst>
            <a:ext uri="{FF2B5EF4-FFF2-40B4-BE49-F238E27FC236}">
              <a16:creationId xmlns:a16="http://schemas.microsoft.com/office/drawing/2014/main" id="{00000000-0008-0000-1F00-0000A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4" name="Text Box 3">
          <a:extLst>
            <a:ext uri="{FF2B5EF4-FFF2-40B4-BE49-F238E27FC236}">
              <a16:creationId xmlns:a16="http://schemas.microsoft.com/office/drawing/2014/main" id="{00000000-0008-0000-1F00-0000A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5" name="Text Box 4">
          <a:extLst>
            <a:ext uri="{FF2B5EF4-FFF2-40B4-BE49-F238E27FC236}">
              <a16:creationId xmlns:a16="http://schemas.microsoft.com/office/drawing/2014/main" id="{00000000-0008-0000-1F00-0000A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6" name="Text Box 5">
          <a:extLst>
            <a:ext uri="{FF2B5EF4-FFF2-40B4-BE49-F238E27FC236}">
              <a16:creationId xmlns:a16="http://schemas.microsoft.com/office/drawing/2014/main" id="{00000000-0008-0000-1F00-0000A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7" name="Text Box 6">
          <a:extLst>
            <a:ext uri="{FF2B5EF4-FFF2-40B4-BE49-F238E27FC236}">
              <a16:creationId xmlns:a16="http://schemas.microsoft.com/office/drawing/2014/main" id="{00000000-0008-0000-1F00-0000A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8" name="Text Box 8">
          <a:extLst>
            <a:ext uri="{FF2B5EF4-FFF2-40B4-BE49-F238E27FC236}">
              <a16:creationId xmlns:a16="http://schemas.microsoft.com/office/drawing/2014/main" id="{00000000-0008-0000-1F00-0000A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9" name="Text Box 9">
          <a:extLst>
            <a:ext uri="{FF2B5EF4-FFF2-40B4-BE49-F238E27FC236}">
              <a16:creationId xmlns:a16="http://schemas.microsoft.com/office/drawing/2014/main" id="{00000000-0008-0000-1F00-0000A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0" name="Text Box 10">
          <a:extLst>
            <a:ext uri="{FF2B5EF4-FFF2-40B4-BE49-F238E27FC236}">
              <a16:creationId xmlns:a16="http://schemas.microsoft.com/office/drawing/2014/main" id="{00000000-0008-0000-1F00-0000A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1" name="Text Box 1">
          <a:extLst>
            <a:ext uri="{FF2B5EF4-FFF2-40B4-BE49-F238E27FC236}">
              <a16:creationId xmlns:a16="http://schemas.microsoft.com/office/drawing/2014/main" id="{00000000-0008-0000-1F00-0000A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2" name="Text Box 2">
          <a:extLst>
            <a:ext uri="{FF2B5EF4-FFF2-40B4-BE49-F238E27FC236}">
              <a16:creationId xmlns:a16="http://schemas.microsoft.com/office/drawing/2014/main" id="{00000000-0008-0000-1F00-0000A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3" name="Text Box 1">
          <a:extLst>
            <a:ext uri="{FF2B5EF4-FFF2-40B4-BE49-F238E27FC236}">
              <a16:creationId xmlns:a16="http://schemas.microsoft.com/office/drawing/2014/main" id="{00000000-0008-0000-1F00-0000A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4" name="Text Box 2">
          <a:extLst>
            <a:ext uri="{FF2B5EF4-FFF2-40B4-BE49-F238E27FC236}">
              <a16:creationId xmlns:a16="http://schemas.microsoft.com/office/drawing/2014/main" id="{00000000-0008-0000-1F00-0000A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5" name="Text Box 3">
          <a:extLst>
            <a:ext uri="{FF2B5EF4-FFF2-40B4-BE49-F238E27FC236}">
              <a16:creationId xmlns:a16="http://schemas.microsoft.com/office/drawing/2014/main" id="{00000000-0008-0000-1F00-0000A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6" name="Text Box 4">
          <a:extLst>
            <a:ext uri="{FF2B5EF4-FFF2-40B4-BE49-F238E27FC236}">
              <a16:creationId xmlns:a16="http://schemas.microsoft.com/office/drawing/2014/main" id="{00000000-0008-0000-1F00-0000A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7" name="Text Box 5">
          <a:extLst>
            <a:ext uri="{FF2B5EF4-FFF2-40B4-BE49-F238E27FC236}">
              <a16:creationId xmlns:a16="http://schemas.microsoft.com/office/drawing/2014/main" id="{00000000-0008-0000-1F00-0000A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8" name="Text Box 6">
          <a:extLst>
            <a:ext uri="{FF2B5EF4-FFF2-40B4-BE49-F238E27FC236}">
              <a16:creationId xmlns:a16="http://schemas.microsoft.com/office/drawing/2014/main" id="{00000000-0008-0000-1F00-0000B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9" name="Text Box 8">
          <a:extLst>
            <a:ext uri="{FF2B5EF4-FFF2-40B4-BE49-F238E27FC236}">
              <a16:creationId xmlns:a16="http://schemas.microsoft.com/office/drawing/2014/main" id="{00000000-0008-0000-1F00-0000B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0" name="Text Box 9">
          <a:extLst>
            <a:ext uri="{FF2B5EF4-FFF2-40B4-BE49-F238E27FC236}">
              <a16:creationId xmlns:a16="http://schemas.microsoft.com/office/drawing/2014/main" id="{00000000-0008-0000-1F00-0000B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1" name="Text Box 10">
          <a:extLst>
            <a:ext uri="{FF2B5EF4-FFF2-40B4-BE49-F238E27FC236}">
              <a16:creationId xmlns:a16="http://schemas.microsoft.com/office/drawing/2014/main" id="{00000000-0008-0000-1F00-0000B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2" name="Text Box 1">
          <a:extLst>
            <a:ext uri="{FF2B5EF4-FFF2-40B4-BE49-F238E27FC236}">
              <a16:creationId xmlns:a16="http://schemas.microsoft.com/office/drawing/2014/main" id="{00000000-0008-0000-1F00-0000B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3" name="Text Box 2">
          <a:extLst>
            <a:ext uri="{FF2B5EF4-FFF2-40B4-BE49-F238E27FC236}">
              <a16:creationId xmlns:a16="http://schemas.microsoft.com/office/drawing/2014/main" id="{00000000-0008-0000-1F00-0000B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4" name="Text Box 1">
          <a:extLst>
            <a:ext uri="{FF2B5EF4-FFF2-40B4-BE49-F238E27FC236}">
              <a16:creationId xmlns:a16="http://schemas.microsoft.com/office/drawing/2014/main" id="{00000000-0008-0000-1F00-0000B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5" name="Text Box 2">
          <a:extLst>
            <a:ext uri="{FF2B5EF4-FFF2-40B4-BE49-F238E27FC236}">
              <a16:creationId xmlns:a16="http://schemas.microsoft.com/office/drawing/2014/main" id="{00000000-0008-0000-1F00-0000B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6" name="Text Box 3">
          <a:extLst>
            <a:ext uri="{FF2B5EF4-FFF2-40B4-BE49-F238E27FC236}">
              <a16:creationId xmlns:a16="http://schemas.microsoft.com/office/drawing/2014/main" id="{00000000-0008-0000-1F00-0000B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7" name="Text Box 4">
          <a:extLst>
            <a:ext uri="{FF2B5EF4-FFF2-40B4-BE49-F238E27FC236}">
              <a16:creationId xmlns:a16="http://schemas.microsoft.com/office/drawing/2014/main" id="{00000000-0008-0000-1F00-0000B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8" name="Text Box 5">
          <a:extLst>
            <a:ext uri="{FF2B5EF4-FFF2-40B4-BE49-F238E27FC236}">
              <a16:creationId xmlns:a16="http://schemas.microsoft.com/office/drawing/2014/main" id="{00000000-0008-0000-1F00-0000B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9" name="Text Box 6">
          <a:extLst>
            <a:ext uri="{FF2B5EF4-FFF2-40B4-BE49-F238E27FC236}">
              <a16:creationId xmlns:a16="http://schemas.microsoft.com/office/drawing/2014/main" id="{00000000-0008-0000-1F00-0000B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0" name="Text Box 8">
          <a:extLst>
            <a:ext uri="{FF2B5EF4-FFF2-40B4-BE49-F238E27FC236}">
              <a16:creationId xmlns:a16="http://schemas.microsoft.com/office/drawing/2014/main" id="{00000000-0008-0000-1F00-0000B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1" name="Text Box 9">
          <a:extLst>
            <a:ext uri="{FF2B5EF4-FFF2-40B4-BE49-F238E27FC236}">
              <a16:creationId xmlns:a16="http://schemas.microsoft.com/office/drawing/2014/main" id="{00000000-0008-0000-1F00-0000B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2" name="Text Box 10">
          <a:extLst>
            <a:ext uri="{FF2B5EF4-FFF2-40B4-BE49-F238E27FC236}">
              <a16:creationId xmlns:a16="http://schemas.microsoft.com/office/drawing/2014/main" id="{00000000-0008-0000-1F00-0000B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3" name="Text Box 1">
          <a:extLst>
            <a:ext uri="{FF2B5EF4-FFF2-40B4-BE49-F238E27FC236}">
              <a16:creationId xmlns:a16="http://schemas.microsoft.com/office/drawing/2014/main" id="{00000000-0008-0000-1F00-0000B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4" name="Text Box 2">
          <a:extLst>
            <a:ext uri="{FF2B5EF4-FFF2-40B4-BE49-F238E27FC236}">
              <a16:creationId xmlns:a16="http://schemas.microsoft.com/office/drawing/2014/main" id="{00000000-0008-0000-1F00-0000C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5" name="Text Box 1">
          <a:extLst>
            <a:ext uri="{FF2B5EF4-FFF2-40B4-BE49-F238E27FC236}">
              <a16:creationId xmlns:a16="http://schemas.microsoft.com/office/drawing/2014/main" id="{00000000-0008-0000-1F00-0000C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6" name="Text Box 2">
          <a:extLst>
            <a:ext uri="{FF2B5EF4-FFF2-40B4-BE49-F238E27FC236}">
              <a16:creationId xmlns:a16="http://schemas.microsoft.com/office/drawing/2014/main" id="{00000000-0008-0000-1F00-0000C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7" name="Text Box 3">
          <a:extLst>
            <a:ext uri="{FF2B5EF4-FFF2-40B4-BE49-F238E27FC236}">
              <a16:creationId xmlns:a16="http://schemas.microsoft.com/office/drawing/2014/main" id="{00000000-0008-0000-1F00-0000C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8" name="Text Box 4">
          <a:extLst>
            <a:ext uri="{FF2B5EF4-FFF2-40B4-BE49-F238E27FC236}">
              <a16:creationId xmlns:a16="http://schemas.microsoft.com/office/drawing/2014/main" id="{00000000-0008-0000-1F00-0000C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9" name="Text Box 5">
          <a:extLst>
            <a:ext uri="{FF2B5EF4-FFF2-40B4-BE49-F238E27FC236}">
              <a16:creationId xmlns:a16="http://schemas.microsoft.com/office/drawing/2014/main" id="{00000000-0008-0000-1F00-0000C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0" name="Text Box 6">
          <a:extLst>
            <a:ext uri="{FF2B5EF4-FFF2-40B4-BE49-F238E27FC236}">
              <a16:creationId xmlns:a16="http://schemas.microsoft.com/office/drawing/2014/main" id="{00000000-0008-0000-1F00-0000C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1" name="Text Box 8">
          <a:extLst>
            <a:ext uri="{FF2B5EF4-FFF2-40B4-BE49-F238E27FC236}">
              <a16:creationId xmlns:a16="http://schemas.microsoft.com/office/drawing/2014/main" id="{00000000-0008-0000-1F00-0000C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2" name="Text Box 9">
          <a:extLst>
            <a:ext uri="{FF2B5EF4-FFF2-40B4-BE49-F238E27FC236}">
              <a16:creationId xmlns:a16="http://schemas.microsoft.com/office/drawing/2014/main" id="{00000000-0008-0000-1F00-0000C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3" name="Text Box 10">
          <a:extLst>
            <a:ext uri="{FF2B5EF4-FFF2-40B4-BE49-F238E27FC236}">
              <a16:creationId xmlns:a16="http://schemas.microsoft.com/office/drawing/2014/main" id="{00000000-0008-0000-1F00-0000C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4" name="Text Box 1">
          <a:extLst>
            <a:ext uri="{FF2B5EF4-FFF2-40B4-BE49-F238E27FC236}">
              <a16:creationId xmlns:a16="http://schemas.microsoft.com/office/drawing/2014/main" id="{00000000-0008-0000-1F00-0000CA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5" name="Text Box 2">
          <a:extLst>
            <a:ext uri="{FF2B5EF4-FFF2-40B4-BE49-F238E27FC236}">
              <a16:creationId xmlns:a16="http://schemas.microsoft.com/office/drawing/2014/main" id="{00000000-0008-0000-1F00-0000CB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6" name="Text Box 3">
          <a:extLst>
            <a:ext uri="{FF2B5EF4-FFF2-40B4-BE49-F238E27FC236}">
              <a16:creationId xmlns:a16="http://schemas.microsoft.com/office/drawing/2014/main" id="{00000000-0008-0000-1F00-0000CC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7" name="Text Box 4">
          <a:extLst>
            <a:ext uri="{FF2B5EF4-FFF2-40B4-BE49-F238E27FC236}">
              <a16:creationId xmlns:a16="http://schemas.microsoft.com/office/drawing/2014/main" id="{00000000-0008-0000-1F00-0000CD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8" name="Text Box 5">
          <a:extLst>
            <a:ext uri="{FF2B5EF4-FFF2-40B4-BE49-F238E27FC236}">
              <a16:creationId xmlns:a16="http://schemas.microsoft.com/office/drawing/2014/main" id="{00000000-0008-0000-1F00-0000CE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9" name="Text Box 6">
          <a:extLst>
            <a:ext uri="{FF2B5EF4-FFF2-40B4-BE49-F238E27FC236}">
              <a16:creationId xmlns:a16="http://schemas.microsoft.com/office/drawing/2014/main" id="{00000000-0008-0000-1F00-0000CF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0" name="Text Box 8">
          <a:extLst>
            <a:ext uri="{FF2B5EF4-FFF2-40B4-BE49-F238E27FC236}">
              <a16:creationId xmlns:a16="http://schemas.microsoft.com/office/drawing/2014/main" id="{00000000-0008-0000-1F00-0000D0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1" name="Text Box 9">
          <a:extLst>
            <a:ext uri="{FF2B5EF4-FFF2-40B4-BE49-F238E27FC236}">
              <a16:creationId xmlns:a16="http://schemas.microsoft.com/office/drawing/2014/main" id="{00000000-0008-0000-1F00-0000D1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2" name="Text Box 10">
          <a:extLst>
            <a:ext uri="{FF2B5EF4-FFF2-40B4-BE49-F238E27FC236}">
              <a16:creationId xmlns:a16="http://schemas.microsoft.com/office/drawing/2014/main" id="{00000000-0008-0000-1F00-0000D2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03" name="Text Box 11">
          <a:extLst>
            <a:ext uri="{FF2B5EF4-FFF2-40B4-BE49-F238E27FC236}">
              <a16:creationId xmlns:a16="http://schemas.microsoft.com/office/drawing/2014/main" id="{00000000-0008-0000-1F00-0000D3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04" name="Text Box 12">
          <a:extLst>
            <a:ext uri="{FF2B5EF4-FFF2-40B4-BE49-F238E27FC236}">
              <a16:creationId xmlns:a16="http://schemas.microsoft.com/office/drawing/2014/main" id="{00000000-0008-0000-1F00-0000D4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5" name="Text Box 1">
          <a:extLst>
            <a:ext uri="{FF2B5EF4-FFF2-40B4-BE49-F238E27FC236}">
              <a16:creationId xmlns:a16="http://schemas.microsoft.com/office/drawing/2014/main" id="{00000000-0008-0000-1F00-0000D5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6" name="Text Box 2">
          <a:extLst>
            <a:ext uri="{FF2B5EF4-FFF2-40B4-BE49-F238E27FC236}">
              <a16:creationId xmlns:a16="http://schemas.microsoft.com/office/drawing/2014/main" id="{00000000-0008-0000-1F00-0000D6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7" name="Text Box 1">
          <a:extLst>
            <a:ext uri="{FF2B5EF4-FFF2-40B4-BE49-F238E27FC236}">
              <a16:creationId xmlns:a16="http://schemas.microsoft.com/office/drawing/2014/main" id="{00000000-0008-0000-1F00-0000D7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8" name="Text Box 2">
          <a:extLst>
            <a:ext uri="{FF2B5EF4-FFF2-40B4-BE49-F238E27FC236}">
              <a16:creationId xmlns:a16="http://schemas.microsoft.com/office/drawing/2014/main" id="{00000000-0008-0000-1F00-0000D8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9" name="Text Box 3">
          <a:extLst>
            <a:ext uri="{FF2B5EF4-FFF2-40B4-BE49-F238E27FC236}">
              <a16:creationId xmlns:a16="http://schemas.microsoft.com/office/drawing/2014/main" id="{00000000-0008-0000-1F00-0000D9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0" name="Text Box 4">
          <a:extLst>
            <a:ext uri="{FF2B5EF4-FFF2-40B4-BE49-F238E27FC236}">
              <a16:creationId xmlns:a16="http://schemas.microsoft.com/office/drawing/2014/main" id="{00000000-0008-0000-1F00-0000DA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1" name="Text Box 5">
          <a:extLst>
            <a:ext uri="{FF2B5EF4-FFF2-40B4-BE49-F238E27FC236}">
              <a16:creationId xmlns:a16="http://schemas.microsoft.com/office/drawing/2014/main" id="{00000000-0008-0000-1F00-0000DB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2" name="Text Box 6">
          <a:extLst>
            <a:ext uri="{FF2B5EF4-FFF2-40B4-BE49-F238E27FC236}">
              <a16:creationId xmlns:a16="http://schemas.microsoft.com/office/drawing/2014/main" id="{00000000-0008-0000-1F00-0000D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3" name="Text Box 8">
          <a:extLst>
            <a:ext uri="{FF2B5EF4-FFF2-40B4-BE49-F238E27FC236}">
              <a16:creationId xmlns:a16="http://schemas.microsoft.com/office/drawing/2014/main" id="{00000000-0008-0000-1F00-0000DD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4" name="Text Box 9">
          <a:extLst>
            <a:ext uri="{FF2B5EF4-FFF2-40B4-BE49-F238E27FC236}">
              <a16:creationId xmlns:a16="http://schemas.microsoft.com/office/drawing/2014/main" id="{00000000-0008-0000-1F00-0000DE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5" name="Text Box 10">
          <a:extLst>
            <a:ext uri="{FF2B5EF4-FFF2-40B4-BE49-F238E27FC236}">
              <a16:creationId xmlns:a16="http://schemas.microsoft.com/office/drawing/2014/main" id="{00000000-0008-0000-1F00-0000DF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16" name="Text Box 11">
          <a:extLst>
            <a:ext uri="{FF2B5EF4-FFF2-40B4-BE49-F238E27FC236}">
              <a16:creationId xmlns:a16="http://schemas.microsoft.com/office/drawing/2014/main" id="{00000000-0008-0000-1F00-0000E0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17" name="Text Box 12">
          <a:extLst>
            <a:ext uri="{FF2B5EF4-FFF2-40B4-BE49-F238E27FC236}">
              <a16:creationId xmlns:a16="http://schemas.microsoft.com/office/drawing/2014/main" id="{00000000-0008-0000-1F00-0000E1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8" name="Text Box 1">
          <a:extLst>
            <a:ext uri="{FF2B5EF4-FFF2-40B4-BE49-F238E27FC236}">
              <a16:creationId xmlns:a16="http://schemas.microsoft.com/office/drawing/2014/main" id="{00000000-0008-0000-1F00-0000E2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9" name="Text Box 2">
          <a:extLst>
            <a:ext uri="{FF2B5EF4-FFF2-40B4-BE49-F238E27FC236}">
              <a16:creationId xmlns:a16="http://schemas.microsoft.com/office/drawing/2014/main" id="{00000000-0008-0000-1F00-0000E3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0" name="Text Box 1">
          <a:extLst>
            <a:ext uri="{FF2B5EF4-FFF2-40B4-BE49-F238E27FC236}">
              <a16:creationId xmlns:a16="http://schemas.microsoft.com/office/drawing/2014/main" id="{00000000-0008-0000-1F00-0000E4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1" name="Text Box 2">
          <a:extLst>
            <a:ext uri="{FF2B5EF4-FFF2-40B4-BE49-F238E27FC236}">
              <a16:creationId xmlns:a16="http://schemas.microsoft.com/office/drawing/2014/main" id="{00000000-0008-0000-1F00-0000E5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2" name="Text Box 3">
          <a:extLst>
            <a:ext uri="{FF2B5EF4-FFF2-40B4-BE49-F238E27FC236}">
              <a16:creationId xmlns:a16="http://schemas.microsoft.com/office/drawing/2014/main" id="{00000000-0008-0000-1F00-0000E6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3" name="Text Box 4">
          <a:extLst>
            <a:ext uri="{FF2B5EF4-FFF2-40B4-BE49-F238E27FC236}">
              <a16:creationId xmlns:a16="http://schemas.microsoft.com/office/drawing/2014/main" id="{00000000-0008-0000-1F00-0000E7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4" name="Text Box 5">
          <a:extLst>
            <a:ext uri="{FF2B5EF4-FFF2-40B4-BE49-F238E27FC236}">
              <a16:creationId xmlns:a16="http://schemas.microsoft.com/office/drawing/2014/main" id="{00000000-0008-0000-1F00-0000E8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5" name="Text Box 6">
          <a:extLst>
            <a:ext uri="{FF2B5EF4-FFF2-40B4-BE49-F238E27FC236}">
              <a16:creationId xmlns:a16="http://schemas.microsoft.com/office/drawing/2014/main" id="{00000000-0008-0000-1F00-0000E9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6" name="Text Box 8">
          <a:extLst>
            <a:ext uri="{FF2B5EF4-FFF2-40B4-BE49-F238E27FC236}">
              <a16:creationId xmlns:a16="http://schemas.microsoft.com/office/drawing/2014/main" id="{00000000-0008-0000-1F00-0000EA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7" name="Text Box 9">
          <a:extLst>
            <a:ext uri="{FF2B5EF4-FFF2-40B4-BE49-F238E27FC236}">
              <a16:creationId xmlns:a16="http://schemas.microsoft.com/office/drawing/2014/main" id="{00000000-0008-0000-1F00-0000EB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8" name="Text Box 10">
          <a:extLst>
            <a:ext uri="{FF2B5EF4-FFF2-40B4-BE49-F238E27FC236}">
              <a16:creationId xmlns:a16="http://schemas.microsoft.com/office/drawing/2014/main" id="{00000000-0008-0000-1F00-0000E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29" name="Text Box 11">
          <a:extLst>
            <a:ext uri="{FF2B5EF4-FFF2-40B4-BE49-F238E27FC236}">
              <a16:creationId xmlns:a16="http://schemas.microsoft.com/office/drawing/2014/main" id="{00000000-0008-0000-1F00-0000ED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30" name="Text Box 12">
          <a:extLst>
            <a:ext uri="{FF2B5EF4-FFF2-40B4-BE49-F238E27FC236}">
              <a16:creationId xmlns:a16="http://schemas.microsoft.com/office/drawing/2014/main" id="{00000000-0008-0000-1F00-0000EE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1" name="Text Box 1">
          <a:extLst>
            <a:ext uri="{FF2B5EF4-FFF2-40B4-BE49-F238E27FC236}">
              <a16:creationId xmlns:a16="http://schemas.microsoft.com/office/drawing/2014/main" id="{00000000-0008-0000-1F00-0000EF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2" name="Text Box 2">
          <a:extLst>
            <a:ext uri="{FF2B5EF4-FFF2-40B4-BE49-F238E27FC236}">
              <a16:creationId xmlns:a16="http://schemas.microsoft.com/office/drawing/2014/main" id="{00000000-0008-0000-1F00-0000F0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33" name="Text Box 13">
          <a:extLst>
            <a:ext uri="{FF2B5EF4-FFF2-40B4-BE49-F238E27FC236}">
              <a16:creationId xmlns:a16="http://schemas.microsoft.com/office/drawing/2014/main" id="{00000000-0008-0000-1F00-0000F1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34" name="Text Box 14">
          <a:extLst>
            <a:ext uri="{FF2B5EF4-FFF2-40B4-BE49-F238E27FC236}">
              <a16:creationId xmlns:a16="http://schemas.microsoft.com/office/drawing/2014/main" id="{00000000-0008-0000-1F00-0000F2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5" name="Text Box 1">
          <a:extLst>
            <a:ext uri="{FF2B5EF4-FFF2-40B4-BE49-F238E27FC236}">
              <a16:creationId xmlns:a16="http://schemas.microsoft.com/office/drawing/2014/main" id="{00000000-0008-0000-1F00-0000F3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6" name="Text Box 2">
          <a:extLst>
            <a:ext uri="{FF2B5EF4-FFF2-40B4-BE49-F238E27FC236}">
              <a16:creationId xmlns:a16="http://schemas.microsoft.com/office/drawing/2014/main" id="{00000000-0008-0000-1F00-0000F4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7" name="Text Box 3">
          <a:extLst>
            <a:ext uri="{FF2B5EF4-FFF2-40B4-BE49-F238E27FC236}">
              <a16:creationId xmlns:a16="http://schemas.microsoft.com/office/drawing/2014/main" id="{00000000-0008-0000-1F00-0000F5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8" name="Text Box 4">
          <a:extLst>
            <a:ext uri="{FF2B5EF4-FFF2-40B4-BE49-F238E27FC236}">
              <a16:creationId xmlns:a16="http://schemas.microsoft.com/office/drawing/2014/main" id="{00000000-0008-0000-1F00-0000F6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9" name="Text Box 5">
          <a:extLst>
            <a:ext uri="{FF2B5EF4-FFF2-40B4-BE49-F238E27FC236}">
              <a16:creationId xmlns:a16="http://schemas.microsoft.com/office/drawing/2014/main" id="{00000000-0008-0000-1F00-0000F7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0" name="Text Box 6">
          <a:extLst>
            <a:ext uri="{FF2B5EF4-FFF2-40B4-BE49-F238E27FC236}">
              <a16:creationId xmlns:a16="http://schemas.microsoft.com/office/drawing/2014/main" id="{00000000-0008-0000-1F00-0000F8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1" name="Text Box 8">
          <a:extLst>
            <a:ext uri="{FF2B5EF4-FFF2-40B4-BE49-F238E27FC236}">
              <a16:creationId xmlns:a16="http://schemas.microsoft.com/office/drawing/2014/main" id="{00000000-0008-0000-1F00-0000F9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2" name="Text Box 9">
          <a:extLst>
            <a:ext uri="{FF2B5EF4-FFF2-40B4-BE49-F238E27FC236}">
              <a16:creationId xmlns:a16="http://schemas.microsoft.com/office/drawing/2014/main" id="{00000000-0008-0000-1F00-0000FA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3" name="Text Box 10">
          <a:extLst>
            <a:ext uri="{FF2B5EF4-FFF2-40B4-BE49-F238E27FC236}">
              <a16:creationId xmlns:a16="http://schemas.microsoft.com/office/drawing/2014/main" id="{00000000-0008-0000-1F00-0000FB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44" name="Text Box 11">
          <a:extLst>
            <a:ext uri="{FF2B5EF4-FFF2-40B4-BE49-F238E27FC236}">
              <a16:creationId xmlns:a16="http://schemas.microsoft.com/office/drawing/2014/main" id="{00000000-0008-0000-1F00-0000FC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45" name="Text Box 12">
          <a:extLst>
            <a:ext uri="{FF2B5EF4-FFF2-40B4-BE49-F238E27FC236}">
              <a16:creationId xmlns:a16="http://schemas.microsoft.com/office/drawing/2014/main" id="{00000000-0008-0000-1F00-0000FD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6" name="Text Box 1">
          <a:extLst>
            <a:ext uri="{FF2B5EF4-FFF2-40B4-BE49-F238E27FC236}">
              <a16:creationId xmlns:a16="http://schemas.microsoft.com/office/drawing/2014/main" id="{00000000-0008-0000-1F00-0000FE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7" name="Text Box 2">
          <a:extLst>
            <a:ext uri="{FF2B5EF4-FFF2-40B4-BE49-F238E27FC236}">
              <a16:creationId xmlns:a16="http://schemas.microsoft.com/office/drawing/2014/main" id="{00000000-0008-0000-1F00-0000FF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8" name="Text Box 1">
          <a:extLst>
            <a:ext uri="{FF2B5EF4-FFF2-40B4-BE49-F238E27FC236}">
              <a16:creationId xmlns:a16="http://schemas.microsoft.com/office/drawing/2014/main" id="{00000000-0008-0000-1F00-000000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49" name="Text Box 2">
          <a:extLst>
            <a:ext uri="{FF2B5EF4-FFF2-40B4-BE49-F238E27FC236}">
              <a16:creationId xmlns:a16="http://schemas.microsoft.com/office/drawing/2014/main" id="{00000000-0008-0000-1F00-000001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0" name="Text Box 3">
          <a:extLst>
            <a:ext uri="{FF2B5EF4-FFF2-40B4-BE49-F238E27FC236}">
              <a16:creationId xmlns:a16="http://schemas.microsoft.com/office/drawing/2014/main" id="{00000000-0008-0000-1F00-000002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1" name="Text Box 4">
          <a:extLst>
            <a:ext uri="{FF2B5EF4-FFF2-40B4-BE49-F238E27FC236}">
              <a16:creationId xmlns:a16="http://schemas.microsoft.com/office/drawing/2014/main" id="{00000000-0008-0000-1F00-000003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2" name="Text Box 5">
          <a:extLst>
            <a:ext uri="{FF2B5EF4-FFF2-40B4-BE49-F238E27FC236}">
              <a16:creationId xmlns:a16="http://schemas.microsoft.com/office/drawing/2014/main" id="{00000000-0008-0000-1F00-000004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3" name="Text Box 6">
          <a:extLst>
            <a:ext uri="{FF2B5EF4-FFF2-40B4-BE49-F238E27FC236}">
              <a16:creationId xmlns:a16="http://schemas.microsoft.com/office/drawing/2014/main" id="{00000000-0008-0000-1F00-000005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4" name="Text Box 8">
          <a:extLst>
            <a:ext uri="{FF2B5EF4-FFF2-40B4-BE49-F238E27FC236}">
              <a16:creationId xmlns:a16="http://schemas.microsoft.com/office/drawing/2014/main" id="{00000000-0008-0000-1F00-000006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5" name="Text Box 9">
          <a:extLst>
            <a:ext uri="{FF2B5EF4-FFF2-40B4-BE49-F238E27FC236}">
              <a16:creationId xmlns:a16="http://schemas.microsoft.com/office/drawing/2014/main" id="{00000000-0008-0000-1F00-000007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6" name="Text Box 10">
          <a:extLst>
            <a:ext uri="{FF2B5EF4-FFF2-40B4-BE49-F238E27FC236}">
              <a16:creationId xmlns:a16="http://schemas.microsoft.com/office/drawing/2014/main" id="{00000000-0008-0000-1F00-000008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57" name="Text Box 11">
          <a:extLst>
            <a:ext uri="{FF2B5EF4-FFF2-40B4-BE49-F238E27FC236}">
              <a16:creationId xmlns:a16="http://schemas.microsoft.com/office/drawing/2014/main" id="{00000000-0008-0000-1F00-000009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58" name="Text Box 12">
          <a:extLst>
            <a:ext uri="{FF2B5EF4-FFF2-40B4-BE49-F238E27FC236}">
              <a16:creationId xmlns:a16="http://schemas.microsoft.com/office/drawing/2014/main" id="{00000000-0008-0000-1F00-00000A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9" name="Text Box 1">
          <a:extLst>
            <a:ext uri="{FF2B5EF4-FFF2-40B4-BE49-F238E27FC236}">
              <a16:creationId xmlns:a16="http://schemas.microsoft.com/office/drawing/2014/main" id="{00000000-0008-0000-1F00-00000B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0" name="Text Box 2">
          <a:extLst>
            <a:ext uri="{FF2B5EF4-FFF2-40B4-BE49-F238E27FC236}">
              <a16:creationId xmlns:a16="http://schemas.microsoft.com/office/drawing/2014/main" id="{00000000-0008-0000-1F00-00000C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1" name="Text Box 1">
          <a:extLst>
            <a:ext uri="{FF2B5EF4-FFF2-40B4-BE49-F238E27FC236}">
              <a16:creationId xmlns:a16="http://schemas.microsoft.com/office/drawing/2014/main" id="{00000000-0008-0000-1F00-00000D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2" name="Text Box 2">
          <a:extLst>
            <a:ext uri="{FF2B5EF4-FFF2-40B4-BE49-F238E27FC236}">
              <a16:creationId xmlns:a16="http://schemas.microsoft.com/office/drawing/2014/main" id="{00000000-0008-0000-1F00-00000E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3" name="Text Box 3">
          <a:extLst>
            <a:ext uri="{FF2B5EF4-FFF2-40B4-BE49-F238E27FC236}">
              <a16:creationId xmlns:a16="http://schemas.microsoft.com/office/drawing/2014/main" id="{00000000-0008-0000-1F00-00000F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4" name="Text Box 4">
          <a:extLst>
            <a:ext uri="{FF2B5EF4-FFF2-40B4-BE49-F238E27FC236}">
              <a16:creationId xmlns:a16="http://schemas.microsoft.com/office/drawing/2014/main" id="{00000000-0008-0000-1F00-000010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5" name="Text Box 5">
          <a:extLst>
            <a:ext uri="{FF2B5EF4-FFF2-40B4-BE49-F238E27FC236}">
              <a16:creationId xmlns:a16="http://schemas.microsoft.com/office/drawing/2014/main" id="{00000000-0008-0000-1F00-000011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6" name="Text Box 6">
          <a:extLst>
            <a:ext uri="{FF2B5EF4-FFF2-40B4-BE49-F238E27FC236}">
              <a16:creationId xmlns:a16="http://schemas.microsoft.com/office/drawing/2014/main" id="{00000000-0008-0000-1F00-000012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7" name="Text Box 8">
          <a:extLst>
            <a:ext uri="{FF2B5EF4-FFF2-40B4-BE49-F238E27FC236}">
              <a16:creationId xmlns:a16="http://schemas.microsoft.com/office/drawing/2014/main" id="{00000000-0008-0000-1F00-000013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8" name="Text Box 9">
          <a:extLst>
            <a:ext uri="{FF2B5EF4-FFF2-40B4-BE49-F238E27FC236}">
              <a16:creationId xmlns:a16="http://schemas.microsoft.com/office/drawing/2014/main" id="{00000000-0008-0000-1F00-000014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9" name="Text Box 10">
          <a:extLst>
            <a:ext uri="{FF2B5EF4-FFF2-40B4-BE49-F238E27FC236}">
              <a16:creationId xmlns:a16="http://schemas.microsoft.com/office/drawing/2014/main" id="{00000000-0008-0000-1F00-000015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70" name="Text Box 11">
          <a:extLst>
            <a:ext uri="{FF2B5EF4-FFF2-40B4-BE49-F238E27FC236}">
              <a16:creationId xmlns:a16="http://schemas.microsoft.com/office/drawing/2014/main" id="{00000000-0008-0000-1F00-000016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71" name="Text Box 12">
          <a:extLst>
            <a:ext uri="{FF2B5EF4-FFF2-40B4-BE49-F238E27FC236}">
              <a16:creationId xmlns:a16="http://schemas.microsoft.com/office/drawing/2014/main" id="{00000000-0008-0000-1F00-000017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72" name="Text Box 1">
          <a:extLst>
            <a:ext uri="{FF2B5EF4-FFF2-40B4-BE49-F238E27FC236}">
              <a16:creationId xmlns:a16="http://schemas.microsoft.com/office/drawing/2014/main" id="{00000000-0008-0000-1F00-000018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3" name="Text Box 1">
          <a:extLst>
            <a:ext uri="{FF2B5EF4-FFF2-40B4-BE49-F238E27FC236}">
              <a16:creationId xmlns:a16="http://schemas.microsoft.com/office/drawing/2014/main" id="{00000000-0008-0000-1F00-000019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4" name="Text Box 2">
          <a:extLst>
            <a:ext uri="{FF2B5EF4-FFF2-40B4-BE49-F238E27FC236}">
              <a16:creationId xmlns:a16="http://schemas.microsoft.com/office/drawing/2014/main" id="{00000000-0008-0000-1F00-00001A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5" name="Text Box 3">
          <a:extLst>
            <a:ext uri="{FF2B5EF4-FFF2-40B4-BE49-F238E27FC236}">
              <a16:creationId xmlns:a16="http://schemas.microsoft.com/office/drawing/2014/main" id="{00000000-0008-0000-1F00-00001B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6" name="Text Box 4">
          <a:extLst>
            <a:ext uri="{FF2B5EF4-FFF2-40B4-BE49-F238E27FC236}">
              <a16:creationId xmlns:a16="http://schemas.microsoft.com/office/drawing/2014/main" id="{00000000-0008-0000-1F00-00001C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7" name="Text Box 5">
          <a:extLst>
            <a:ext uri="{FF2B5EF4-FFF2-40B4-BE49-F238E27FC236}">
              <a16:creationId xmlns:a16="http://schemas.microsoft.com/office/drawing/2014/main" id="{00000000-0008-0000-1F00-00001D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8" name="Text Box 6">
          <a:extLst>
            <a:ext uri="{FF2B5EF4-FFF2-40B4-BE49-F238E27FC236}">
              <a16:creationId xmlns:a16="http://schemas.microsoft.com/office/drawing/2014/main" id="{00000000-0008-0000-1F00-00001E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9" name="Text Box 8">
          <a:extLst>
            <a:ext uri="{FF2B5EF4-FFF2-40B4-BE49-F238E27FC236}">
              <a16:creationId xmlns:a16="http://schemas.microsoft.com/office/drawing/2014/main" id="{00000000-0008-0000-1F00-00001F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0" name="Text Box 9">
          <a:extLst>
            <a:ext uri="{FF2B5EF4-FFF2-40B4-BE49-F238E27FC236}">
              <a16:creationId xmlns:a16="http://schemas.microsoft.com/office/drawing/2014/main" id="{00000000-0008-0000-1F00-000020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1" name="Text Box 10">
          <a:extLst>
            <a:ext uri="{FF2B5EF4-FFF2-40B4-BE49-F238E27FC236}">
              <a16:creationId xmlns:a16="http://schemas.microsoft.com/office/drawing/2014/main" id="{00000000-0008-0000-1F00-000021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2" name="Text Box 11">
          <a:extLst>
            <a:ext uri="{FF2B5EF4-FFF2-40B4-BE49-F238E27FC236}">
              <a16:creationId xmlns:a16="http://schemas.microsoft.com/office/drawing/2014/main" id="{00000000-0008-0000-1F00-000022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3" name="Text Box 12">
          <a:extLst>
            <a:ext uri="{FF2B5EF4-FFF2-40B4-BE49-F238E27FC236}">
              <a16:creationId xmlns:a16="http://schemas.microsoft.com/office/drawing/2014/main" id="{00000000-0008-0000-1F00-000023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4" name="Text Box 1">
          <a:extLst>
            <a:ext uri="{FF2B5EF4-FFF2-40B4-BE49-F238E27FC236}">
              <a16:creationId xmlns:a16="http://schemas.microsoft.com/office/drawing/2014/main" id="{00000000-0008-0000-1F00-000024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5" name="Text Box 2">
          <a:extLst>
            <a:ext uri="{FF2B5EF4-FFF2-40B4-BE49-F238E27FC236}">
              <a16:creationId xmlns:a16="http://schemas.microsoft.com/office/drawing/2014/main" id="{00000000-0008-0000-1F00-000025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6" name="Text Box 1">
          <a:extLst>
            <a:ext uri="{FF2B5EF4-FFF2-40B4-BE49-F238E27FC236}">
              <a16:creationId xmlns:a16="http://schemas.microsoft.com/office/drawing/2014/main" id="{00000000-0008-0000-1F00-00002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7" name="Text Box 2">
          <a:extLst>
            <a:ext uri="{FF2B5EF4-FFF2-40B4-BE49-F238E27FC236}">
              <a16:creationId xmlns:a16="http://schemas.microsoft.com/office/drawing/2014/main" id="{00000000-0008-0000-1F00-00002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8" name="Text Box 3">
          <a:extLst>
            <a:ext uri="{FF2B5EF4-FFF2-40B4-BE49-F238E27FC236}">
              <a16:creationId xmlns:a16="http://schemas.microsoft.com/office/drawing/2014/main" id="{00000000-0008-0000-1F00-00002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9" name="Text Box 4">
          <a:extLst>
            <a:ext uri="{FF2B5EF4-FFF2-40B4-BE49-F238E27FC236}">
              <a16:creationId xmlns:a16="http://schemas.microsoft.com/office/drawing/2014/main" id="{00000000-0008-0000-1F00-00002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0" name="Text Box 5">
          <a:extLst>
            <a:ext uri="{FF2B5EF4-FFF2-40B4-BE49-F238E27FC236}">
              <a16:creationId xmlns:a16="http://schemas.microsoft.com/office/drawing/2014/main" id="{00000000-0008-0000-1F00-00002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1" name="Text Box 6">
          <a:extLst>
            <a:ext uri="{FF2B5EF4-FFF2-40B4-BE49-F238E27FC236}">
              <a16:creationId xmlns:a16="http://schemas.microsoft.com/office/drawing/2014/main" id="{00000000-0008-0000-1F00-00002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2" name="Text Box 8">
          <a:extLst>
            <a:ext uri="{FF2B5EF4-FFF2-40B4-BE49-F238E27FC236}">
              <a16:creationId xmlns:a16="http://schemas.microsoft.com/office/drawing/2014/main" id="{00000000-0008-0000-1F00-00002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3" name="Text Box 9">
          <a:extLst>
            <a:ext uri="{FF2B5EF4-FFF2-40B4-BE49-F238E27FC236}">
              <a16:creationId xmlns:a16="http://schemas.microsoft.com/office/drawing/2014/main" id="{00000000-0008-0000-1F00-00002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4" name="Text Box 10">
          <a:extLst>
            <a:ext uri="{FF2B5EF4-FFF2-40B4-BE49-F238E27FC236}">
              <a16:creationId xmlns:a16="http://schemas.microsoft.com/office/drawing/2014/main" id="{00000000-0008-0000-1F00-00002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95" name="Text Box 11">
          <a:extLst>
            <a:ext uri="{FF2B5EF4-FFF2-40B4-BE49-F238E27FC236}">
              <a16:creationId xmlns:a16="http://schemas.microsoft.com/office/drawing/2014/main" id="{00000000-0008-0000-1F00-00002F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96" name="Text Box 12">
          <a:extLst>
            <a:ext uri="{FF2B5EF4-FFF2-40B4-BE49-F238E27FC236}">
              <a16:creationId xmlns:a16="http://schemas.microsoft.com/office/drawing/2014/main" id="{00000000-0008-0000-1F00-000030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7" name="Text Box 1">
          <a:extLst>
            <a:ext uri="{FF2B5EF4-FFF2-40B4-BE49-F238E27FC236}">
              <a16:creationId xmlns:a16="http://schemas.microsoft.com/office/drawing/2014/main" id="{00000000-0008-0000-1F00-00003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8" name="Text Box 2">
          <a:extLst>
            <a:ext uri="{FF2B5EF4-FFF2-40B4-BE49-F238E27FC236}">
              <a16:creationId xmlns:a16="http://schemas.microsoft.com/office/drawing/2014/main" id="{00000000-0008-0000-1F00-00003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9" name="Text Box 1">
          <a:extLst>
            <a:ext uri="{FF2B5EF4-FFF2-40B4-BE49-F238E27FC236}">
              <a16:creationId xmlns:a16="http://schemas.microsoft.com/office/drawing/2014/main" id="{00000000-0008-0000-1F00-00003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0" name="Text Box 2">
          <a:extLst>
            <a:ext uri="{FF2B5EF4-FFF2-40B4-BE49-F238E27FC236}">
              <a16:creationId xmlns:a16="http://schemas.microsoft.com/office/drawing/2014/main" id="{00000000-0008-0000-1F00-00003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1" name="Text Box 3">
          <a:extLst>
            <a:ext uri="{FF2B5EF4-FFF2-40B4-BE49-F238E27FC236}">
              <a16:creationId xmlns:a16="http://schemas.microsoft.com/office/drawing/2014/main" id="{00000000-0008-0000-1F00-00003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2" name="Text Box 4">
          <a:extLst>
            <a:ext uri="{FF2B5EF4-FFF2-40B4-BE49-F238E27FC236}">
              <a16:creationId xmlns:a16="http://schemas.microsoft.com/office/drawing/2014/main" id="{00000000-0008-0000-1F00-00003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3" name="Text Box 5">
          <a:extLst>
            <a:ext uri="{FF2B5EF4-FFF2-40B4-BE49-F238E27FC236}">
              <a16:creationId xmlns:a16="http://schemas.microsoft.com/office/drawing/2014/main" id="{00000000-0008-0000-1F00-00003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4" name="Text Box 6">
          <a:extLst>
            <a:ext uri="{FF2B5EF4-FFF2-40B4-BE49-F238E27FC236}">
              <a16:creationId xmlns:a16="http://schemas.microsoft.com/office/drawing/2014/main" id="{00000000-0008-0000-1F00-00003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5" name="Text Box 8">
          <a:extLst>
            <a:ext uri="{FF2B5EF4-FFF2-40B4-BE49-F238E27FC236}">
              <a16:creationId xmlns:a16="http://schemas.microsoft.com/office/drawing/2014/main" id="{00000000-0008-0000-1F00-00003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6" name="Text Box 9">
          <a:extLst>
            <a:ext uri="{FF2B5EF4-FFF2-40B4-BE49-F238E27FC236}">
              <a16:creationId xmlns:a16="http://schemas.microsoft.com/office/drawing/2014/main" id="{00000000-0008-0000-1F00-00003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7" name="Text Box 10">
          <a:extLst>
            <a:ext uri="{FF2B5EF4-FFF2-40B4-BE49-F238E27FC236}">
              <a16:creationId xmlns:a16="http://schemas.microsoft.com/office/drawing/2014/main" id="{00000000-0008-0000-1F00-00003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08" name="Text Box 11">
          <a:extLst>
            <a:ext uri="{FF2B5EF4-FFF2-40B4-BE49-F238E27FC236}">
              <a16:creationId xmlns:a16="http://schemas.microsoft.com/office/drawing/2014/main" id="{00000000-0008-0000-1F00-00003C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09" name="Text Box 12">
          <a:extLst>
            <a:ext uri="{FF2B5EF4-FFF2-40B4-BE49-F238E27FC236}">
              <a16:creationId xmlns:a16="http://schemas.microsoft.com/office/drawing/2014/main" id="{00000000-0008-0000-1F00-00003D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0" name="Text Box 1">
          <a:extLst>
            <a:ext uri="{FF2B5EF4-FFF2-40B4-BE49-F238E27FC236}">
              <a16:creationId xmlns:a16="http://schemas.microsoft.com/office/drawing/2014/main" id="{00000000-0008-0000-1F00-00003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1" name="Text Box 2">
          <a:extLst>
            <a:ext uri="{FF2B5EF4-FFF2-40B4-BE49-F238E27FC236}">
              <a16:creationId xmlns:a16="http://schemas.microsoft.com/office/drawing/2014/main" id="{00000000-0008-0000-1F00-00003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2" name="Text Box 13">
          <a:extLst>
            <a:ext uri="{FF2B5EF4-FFF2-40B4-BE49-F238E27FC236}">
              <a16:creationId xmlns:a16="http://schemas.microsoft.com/office/drawing/2014/main" id="{00000000-0008-0000-1F00-000040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3" name="Text Box 14">
          <a:extLst>
            <a:ext uri="{FF2B5EF4-FFF2-40B4-BE49-F238E27FC236}">
              <a16:creationId xmlns:a16="http://schemas.microsoft.com/office/drawing/2014/main" id="{00000000-0008-0000-1F00-000041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4" name="Text Box 1">
          <a:extLst>
            <a:ext uri="{FF2B5EF4-FFF2-40B4-BE49-F238E27FC236}">
              <a16:creationId xmlns:a16="http://schemas.microsoft.com/office/drawing/2014/main" id="{00000000-0008-0000-1F00-000042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5" name="Text Box 2">
          <a:extLst>
            <a:ext uri="{FF2B5EF4-FFF2-40B4-BE49-F238E27FC236}">
              <a16:creationId xmlns:a16="http://schemas.microsoft.com/office/drawing/2014/main" id="{00000000-0008-0000-1F00-000043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6" name="Text Box 3">
          <a:extLst>
            <a:ext uri="{FF2B5EF4-FFF2-40B4-BE49-F238E27FC236}">
              <a16:creationId xmlns:a16="http://schemas.microsoft.com/office/drawing/2014/main" id="{00000000-0008-0000-1F00-000044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7" name="Text Box 4">
          <a:extLst>
            <a:ext uri="{FF2B5EF4-FFF2-40B4-BE49-F238E27FC236}">
              <a16:creationId xmlns:a16="http://schemas.microsoft.com/office/drawing/2014/main" id="{00000000-0008-0000-1F00-000045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8" name="Text Box 5">
          <a:extLst>
            <a:ext uri="{FF2B5EF4-FFF2-40B4-BE49-F238E27FC236}">
              <a16:creationId xmlns:a16="http://schemas.microsoft.com/office/drawing/2014/main" id="{00000000-0008-0000-1F00-000046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9" name="Text Box 6">
          <a:extLst>
            <a:ext uri="{FF2B5EF4-FFF2-40B4-BE49-F238E27FC236}">
              <a16:creationId xmlns:a16="http://schemas.microsoft.com/office/drawing/2014/main" id="{00000000-0008-0000-1F00-000047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0" name="Text Box 8">
          <a:extLst>
            <a:ext uri="{FF2B5EF4-FFF2-40B4-BE49-F238E27FC236}">
              <a16:creationId xmlns:a16="http://schemas.microsoft.com/office/drawing/2014/main" id="{00000000-0008-0000-1F00-000048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1" name="Text Box 9">
          <a:extLst>
            <a:ext uri="{FF2B5EF4-FFF2-40B4-BE49-F238E27FC236}">
              <a16:creationId xmlns:a16="http://schemas.microsoft.com/office/drawing/2014/main" id="{00000000-0008-0000-1F00-000049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2" name="Text Box 10">
          <a:extLst>
            <a:ext uri="{FF2B5EF4-FFF2-40B4-BE49-F238E27FC236}">
              <a16:creationId xmlns:a16="http://schemas.microsoft.com/office/drawing/2014/main" id="{00000000-0008-0000-1F00-00004A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23" name="Text Box 11">
          <a:extLst>
            <a:ext uri="{FF2B5EF4-FFF2-40B4-BE49-F238E27FC236}">
              <a16:creationId xmlns:a16="http://schemas.microsoft.com/office/drawing/2014/main" id="{00000000-0008-0000-1F00-00004B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24" name="Text Box 12">
          <a:extLst>
            <a:ext uri="{FF2B5EF4-FFF2-40B4-BE49-F238E27FC236}">
              <a16:creationId xmlns:a16="http://schemas.microsoft.com/office/drawing/2014/main" id="{00000000-0008-0000-1F00-00004C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5" name="Text Box 1">
          <a:extLst>
            <a:ext uri="{FF2B5EF4-FFF2-40B4-BE49-F238E27FC236}">
              <a16:creationId xmlns:a16="http://schemas.microsoft.com/office/drawing/2014/main" id="{00000000-0008-0000-1F00-00004D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6" name="Text Box 2">
          <a:extLst>
            <a:ext uri="{FF2B5EF4-FFF2-40B4-BE49-F238E27FC236}">
              <a16:creationId xmlns:a16="http://schemas.microsoft.com/office/drawing/2014/main" id="{00000000-0008-0000-1F00-00004E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7" name="Text Box 1">
          <a:extLst>
            <a:ext uri="{FF2B5EF4-FFF2-40B4-BE49-F238E27FC236}">
              <a16:creationId xmlns:a16="http://schemas.microsoft.com/office/drawing/2014/main" id="{00000000-0008-0000-1F00-00004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8" name="Text Box 2">
          <a:extLst>
            <a:ext uri="{FF2B5EF4-FFF2-40B4-BE49-F238E27FC236}">
              <a16:creationId xmlns:a16="http://schemas.microsoft.com/office/drawing/2014/main" id="{00000000-0008-0000-1F00-00005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9" name="Text Box 3">
          <a:extLst>
            <a:ext uri="{FF2B5EF4-FFF2-40B4-BE49-F238E27FC236}">
              <a16:creationId xmlns:a16="http://schemas.microsoft.com/office/drawing/2014/main" id="{00000000-0008-0000-1F00-00005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0" name="Text Box 4">
          <a:extLst>
            <a:ext uri="{FF2B5EF4-FFF2-40B4-BE49-F238E27FC236}">
              <a16:creationId xmlns:a16="http://schemas.microsoft.com/office/drawing/2014/main" id="{00000000-0008-0000-1F00-00005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1" name="Text Box 5">
          <a:extLst>
            <a:ext uri="{FF2B5EF4-FFF2-40B4-BE49-F238E27FC236}">
              <a16:creationId xmlns:a16="http://schemas.microsoft.com/office/drawing/2014/main" id="{00000000-0008-0000-1F00-00005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2" name="Text Box 6">
          <a:extLst>
            <a:ext uri="{FF2B5EF4-FFF2-40B4-BE49-F238E27FC236}">
              <a16:creationId xmlns:a16="http://schemas.microsoft.com/office/drawing/2014/main" id="{00000000-0008-0000-1F00-00005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3" name="Text Box 8">
          <a:extLst>
            <a:ext uri="{FF2B5EF4-FFF2-40B4-BE49-F238E27FC236}">
              <a16:creationId xmlns:a16="http://schemas.microsoft.com/office/drawing/2014/main" id="{00000000-0008-0000-1F00-00005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4" name="Text Box 9">
          <a:extLst>
            <a:ext uri="{FF2B5EF4-FFF2-40B4-BE49-F238E27FC236}">
              <a16:creationId xmlns:a16="http://schemas.microsoft.com/office/drawing/2014/main" id="{00000000-0008-0000-1F00-00005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5" name="Text Box 10">
          <a:extLst>
            <a:ext uri="{FF2B5EF4-FFF2-40B4-BE49-F238E27FC236}">
              <a16:creationId xmlns:a16="http://schemas.microsoft.com/office/drawing/2014/main" id="{00000000-0008-0000-1F00-00005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36" name="Text Box 11">
          <a:extLst>
            <a:ext uri="{FF2B5EF4-FFF2-40B4-BE49-F238E27FC236}">
              <a16:creationId xmlns:a16="http://schemas.microsoft.com/office/drawing/2014/main" id="{00000000-0008-0000-1F00-000058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37" name="Text Box 12">
          <a:extLst>
            <a:ext uri="{FF2B5EF4-FFF2-40B4-BE49-F238E27FC236}">
              <a16:creationId xmlns:a16="http://schemas.microsoft.com/office/drawing/2014/main" id="{00000000-0008-0000-1F00-000059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8" name="Text Box 1">
          <a:extLst>
            <a:ext uri="{FF2B5EF4-FFF2-40B4-BE49-F238E27FC236}">
              <a16:creationId xmlns:a16="http://schemas.microsoft.com/office/drawing/2014/main" id="{00000000-0008-0000-1F00-00005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9" name="Text Box 2">
          <a:extLst>
            <a:ext uri="{FF2B5EF4-FFF2-40B4-BE49-F238E27FC236}">
              <a16:creationId xmlns:a16="http://schemas.microsoft.com/office/drawing/2014/main" id="{00000000-0008-0000-1F00-00005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0" name="Text Box 1">
          <a:extLst>
            <a:ext uri="{FF2B5EF4-FFF2-40B4-BE49-F238E27FC236}">
              <a16:creationId xmlns:a16="http://schemas.microsoft.com/office/drawing/2014/main" id="{00000000-0008-0000-1F00-00005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1" name="Text Box 2">
          <a:extLst>
            <a:ext uri="{FF2B5EF4-FFF2-40B4-BE49-F238E27FC236}">
              <a16:creationId xmlns:a16="http://schemas.microsoft.com/office/drawing/2014/main" id="{00000000-0008-0000-1F00-00005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2" name="Text Box 3">
          <a:extLst>
            <a:ext uri="{FF2B5EF4-FFF2-40B4-BE49-F238E27FC236}">
              <a16:creationId xmlns:a16="http://schemas.microsoft.com/office/drawing/2014/main" id="{00000000-0008-0000-1F00-00005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3" name="Text Box 4">
          <a:extLst>
            <a:ext uri="{FF2B5EF4-FFF2-40B4-BE49-F238E27FC236}">
              <a16:creationId xmlns:a16="http://schemas.microsoft.com/office/drawing/2014/main" id="{00000000-0008-0000-1F00-00005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4" name="Text Box 5">
          <a:extLst>
            <a:ext uri="{FF2B5EF4-FFF2-40B4-BE49-F238E27FC236}">
              <a16:creationId xmlns:a16="http://schemas.microsoft.com/office/drawing/2014/main" id="{00000000-0008-0000-1F00-00006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5" name="Text Box 6">
          <a:extLst>
            <a:ext uri="{FF2B5EF4-FFF2-40B4-BE49-F238E27FC236}">
              <a16:creationId xmlns:a16="http://schemas.microsoft.com/office/drawing/2014/main" id="{00000000-0008-0000-1F00-00006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6" name="Text Box 8">
          <a:extLst>
            <a:ext uri="{FF2B5EF4-FFF2-40B4-BE49-F238E27FC236}">
              <a16:creationId xmlns:a16="http://schemas.microsoft.com/office/drawing/2014/main" id="{00000000-0008-0000-1F00-00006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7" name="Text Box 9">
          <a:extLst>
            <a:ext uri="{FF2B5EF4-FFF2-40B4-BE49-F238E27FC236}">
              <a16:creationId xmlns:a16="http://schemas.microsoft.com/office/drawing/2014/main" id="{00000000-0008-0000-1F00-00006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8" name="Text Box 10">
          <a:extLst>
            <a:ext uri="{FF2B5EF4-FFF2-40B4-BE49-F238E27FC236}">
              <a16:creationId xmlns:a16="http://schemas.microsoft.com/office/drawing/2014/main" id="{00000000-0008-0000-1F00-00006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49" name="Text Box 11">
          <a:extLst>
            <a:ext uri="{FF2B5EF4-FFF2-40B4-BE49-F238E27FC236}">
              <a16:creationId xmlns:a16="http://schemas.microsoft.com/office/drawing/2014/main" id="{00000000-0008-0000-1F00-000065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50" name="Text Box 12">
          <a:extLst>
            <a:ext uri="{FF2B5EF4-FFF2-40B4-BE49-F238E27FC236}">
              <a16:creationId xmlns:a16="http://schemas.microsoft.com/office/drawing/2014/main" id="{00000000-0008-0000-1F00-000066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51" name="Text Box 1">
          <a:extLst>
            <a:ext uri="{FF2B5EF4-FFF2-40B4-BE49-F238E27FC236}">
              <a16:creationId xmlns:a16="http://schemas.microsoft.com/office/drawing/2014/main" id="{00000000-0008-0000-1F00-00006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1.xml><?xml version="1.0" encoding="utf-8"?>
<xdr:wsDr xmlns:xdr="http://schemas.openxmlformats.org/drawingml/2006/spreadsheetDrawing" xmlns:a="http://schemas.openxmlformats.org/drawingml/2006/main">
  <xdr:oneCellAnchor>
    <xdr:from>
      <xdr:col>9</xdr:col>
      <xdr:colOff>0</xdr:colOff>
      <xdr:row>43</xdr:row>
      <xdr:rowOff>0</xdr:rowOff>
    </xdr:from>
    <xdr:ext cx="114300" cy="285750"/>
    <xdr:sp macro="" textlink="">
      <xdr:nvSpPr>
        <xdr:cNvPr id="2" name="Text Box 1">
          <a:extLst>
            <a:ext uri="{FF2B5EF4-FFF2-40B4-BE49-F238E27FC236}">
              <a16:creationId xmlns:a16="http://schemas.microsoft.com/office/drawing/2014/main" id="{00000000-0008-0000-2000-000002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3" name="Text Box 2">
          <a:extLst>
            <a:ext uri="{FF2B5EF4-FFF2-40B4-BE49-F238E27FC236}">
              <a16:creationId xmlns:a16="http://schemas.microsoft.com/office/drawing/2014/main" id="{00000000-0008-0000-2000-000003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4" name="Text Box 3">
          <a:extLst>
            <a:ext uri="{FF2B5EF4-FFF2-40B4-BE49-F238E27FC236}">
              <a16:creationId xmlns:a16="http://schemas.microsoft.com/office/drawing/2014/main" id="{00000000-0008-0000-2000-000004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5" name="Text Box 4">
          <a:extLst>
            <a:ext uri="{FF2B5EF4-FFF2-40B4-BE49-F238E27FC236}">
              <a16:creationId xmlns:a16="http://schemas.microsoft.com/office/drawing/2014/main" id="{00000000-0008-0000-2000-000005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6" name="Text Box 5">
          <a:extLst>
            <a:ext uri="{FF2B5EF4-FFF2-40B4-BE49-F238E27FC236}">
              <a16:creationId xmlns:a16="http://schemas.microsoft.com/office/drawing/2014/main" id="{00000000-0008-0000-2000-000006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7" name="Text Box 6">
          <a:extLst>
            <a:ext uri="{FF2B5EF4-FFF2-40B4-BE49-F238E27FC236}">
              <a16:creationId xmlns:a16="http://schemas.microsoft.com/office/drawing/2014/main" id="{00000000-0008-0000-2000-000007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8" name="Text Box 8">
          <a:extLst>
            <a:ext uri="{FF2B5EF4-FFF2-40B4-BE49-F238E27FC236}">
              <a16:creationId xmlns:a16="http://schemas.microsoft.com/office/drawing/2014/main" id="{00000000-0008-0000-2000-000008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9" name="Text Box 9">
          <a:extLst>
            <a:ext uri="{FF2B5EF4-FFF2-40B4-BE49-F238E27FC236}">
              <a16:creationId xmlns:a16="http://schemas.microsoft.com/office/drawing/2014/main" id="{00000000-0008-0000-2000-000009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0" name="Text Box 10">
          <a:extLst>
            <a:ext uri="{FF2B5EF4-FFF2-40B4-BE49-F238E27FC236}">
              <a16:creationId xmlns:a16="http://schemas.microsoft.com/office/drawing/2014/main" id="{00000000-0008-0000-2000-00000A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1" name="Text Box 11">
          <a:extLst>
            <a:ext uri="{FF2B5EF4-FFF2-40B4-BE49-F238E27FC236}">
              <a16:creationId xmlns:a16="http://schemas.microsoft.com/office/drawing/2014/main" id="{00000000-0008-0000-2000-00000B00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 name="Text Box 12">
          <a:extLst>
            <a:ext uri="{FF2B5EF4-FFF2-40B4-BE49-F238E27FC236}">
              <a16:creationId xmlns:a16="http://schemas.microsoft.com/office/drawing/2014/main" id="{00000000-0008-0000-2000-00000C00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3" name="Text Box 13">
          <a:extLst>
            <a:ext uri="{FF2B5EF4-FFF2-40B4-BE49-F238E27FC236}">
              <a16:creationId xmlns:a16="http://schemas.microsoft.com/office/drawing/2014/main" id="{00000000-0008-0000-2000-00000D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4" name="Text Box 14">
          <a:extLst>
            <a:ext uri="{FF2B5EF4-FFF2-40B4-BE49-F238E27FC236}">
              <a16:creationId xmlns:a16="http://schemas.microsoft.com/office/drawing/2014/main" id="{00000000-0008-0000-2000-00000E00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5" name="Text Box 1">
          <a:extLst>
            <a:ext uri="{FF2B5EF4-FFF2-40B4-BE49-F238E27FC236}">
              <a16:creationId xmlns:a16="http://schemas.microsoft.com/office/drawing/2014/main" id="{00000000-0008-0000-2000-00000F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6" name="Text Box 2">
          <a:extLst>
            <a:ext uri="{FF2B5EF4-FFF2-40B4-BE49-F238E27FC236}">
              <a16:creationId xmlns:a16="http://schemas.microsoft.com/office/drawing/2014/main" id="{00000000-0008-0000-2000-00001000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18</xdr:row>
      <xdr:rowOff>0</xdr:rowOff>
    </xdr:from>
    <xdr:ext cx="114300" cy="285750"/>
    <xdr:sp macro="" textlink="">
      <xdr:nvSpPr>
        <xdr:cNvPr id="17" name="Text Box 8">
          <a:extLst>
            <a:ext uri="{FF2B5EF4-FFF2-40B4-BE49-F238E27FC236}">
              <a16:creationId xmlns:a16="http://schemas.microsoft.com/office/drawing/2014/main" id="{00000000-0008-0000-2000-000011000000}"/>
            </a:ext>
          </a:extLst>
        </xdr:cNvPr>
        <xdr:cNvSpPr txBox="1">
          <a:spLocks noChangeArrowheads="1"/>
        </xdr:cNvSpPr>
      </xdr:nvSpPr>
      <xdr:spPr bwMode="auto">
        <a:xfrm>
          <a:off x="562356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228600</xdr:colOff>
      <xdr:row>53</xdr:row>
      <xdr:rowOff>0</xdr:rowOff>
    </xdr:from>
    <xdr:ext cx="114300" cy="285750"/>
    <xdr:sp macro="" textlink="">
      <xdr:nvSpPr>
        <xdr:cNvPr id="18" name="Text Box 8">
          <a:extLst>
            <a:ext uri="{FF2B5EF4-FFF2-40B4-BE49-F238E27FC236}">
              <a16:creationId xmlns:a16="http://schemas.microsoft.com/office/drawing/2014/main" id="{00000000-0008-0000-2000-000012000000}"/>
            </a:ext>
          </a:extLst>
        </xdr:cNvPr>
        <xdr:cNvSpPr txBox="1">
          <a:spLocks noChangeArrowheads="1"/>
        </xdr:cNvSpPr>
      </xdr:nvSpPr>
      <xdr:spPr bwMode="auto">
        <a:xfrm>
          <a:off x="210312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29</xdr:row>
      <xdr:rowOff>0</xdr:rowOff>
    </xdr:from>
    <xdr:ext cx="114300" cy="285750"/>
    <xdr:sp macro="" textlink="">
      <xdr:nvSpPr>
        <xdr:cNvPr id="19" name="Text Box 8">
          <a:extLst>
            <a:ext uri="{FF2B5EF4-FFF2-40B4-BE49-F238E27FC236}">
              <a16:creationId xmlns:a16="http://schemas.microsoft.com/office/drawing/2014/main" id="{00000000-0008-0000-2000-000013000000}"/>
            </a:ext>
          </a:extLst>
        </xdr:cNvPr>
        <xdr:cNvSpPr txBox="1">
          <a:spLocks noChangeArrowheads="1"/>
        </xdr:cNvSpPr>
      </xdr:nvSpPr>
      <xdr:spPr bwMode="auto">
        <a:xfrm>
          <a:off x="5623560" y="5303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20" name="Text Box 8">
          <a:extLst>
            <a:ext uri="{FF2B5EF4-FFF2-40B4-BE49-F238E27FC236}">
              <a16:creationId xmlns:a16="http://schemas.microsoft.com/office/drawing/2014/main" id="{00000000-0008-0000-2000-00001400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21" name="Text Box 8">
          <a:extLst>
            <a:ext uri="{FF2B5EF4-FFF2-40B4-BE49-F238E27FC236}">
              <a16:creationId xmlns:a16="http://schemas.microsoft.com/office/drawing/2014/main" id="{00000000-0008-0000-2000-00001500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22" name="Text Box 8">
          <a:extLst>
            <a:ext uri="{FF2B5EF4-FFF2-40B4-BE49-F238E27FC236}">
              <a16:creationId xmlns:a16="http://schemas.microsoft.com/office/drawing/2014/main" id="{00000000-0008-0000-2000-00001600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3" name="Text Box 1">
          <a:extLst>
            <a:ext uri="{FF2B5EF4-FFF2-40B4-BE49-F238E27FC236}">
              <a16:creationId xmlns:a16="http://schemas.microsoft.com/office/drawing/2014/main" id="{00000000-0008-0000-2000-000017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4" name="Text Box 2">
          <a:extLst>
            <a:ext uri="{FF2B5EF4-FFF2-40B4-BE49-F238E27FC236}">
              <a16:creationId xmlns:a16="http://schemas.microsoft.com/office/drawing/2014/main" id="{00000000-0008-0000-2000-000018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5" name="Text Box 3">
          <a:extLst>
            <a:ext uri="{FF2B5EF4-FFF2-40B4-BE49-F238E27FC236}">
              <a16:creationId xmlns:a16="http://schemas.microsoft.com/office/drawing/2014/main" id="{00000000-0008-0000-2000-000019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6" name="Text Box 4">
          <a:extLst>
            <a:ext uri="{FF2B5EF4-FFF2-40B4-BE49-F238E27FC236}">
              <a16:creationId xmlns:a16="http://schemas.microsoft.com/office/drawing/2014/main" id="{00000000-0008-0000-2000-00001A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7" name="Text Box 5">
          <a:extLst>
            <a:ext uri="{FF2B5EF4-FFF2-40B4-BE49-F238E27FC236}">
              <a16:creationId xmlns:a16="http://schemas.microsoft.com/office/drawing/2014/main" id="{00000000-0008-0000-2000-00001B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8" name="Text Box 6">
          <a:extLst>
            <a:ext uri="{FF2B5EF4-FFF2-40B4-BE49-F238E27FC236}">
              <a16:creationId xmlns:a16="http://schemas.microsoft.com/office/drawing/2014/main" id="{00000000-0008-0000-2000-00001C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29" name="Text Box 8">
          <a:extLst>
            <a:ext uri="{FF2B5EF4-FFF2-40B4-BE49-F238E27FC236}">
              <a16:creationId xmlns:a16="http://schemas.microsoft.com/office/drawing/2014/main" id="{00000000-0008-0000-2000-00001D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30" name="Text Box 9">
          <a:extLst>
            <a:ext uri="{FF2B5EF4-FFF2-40B4-BE49-F238E27FC236}">
              <a16:creationId xmlns:a16="http://schemas.microsoft.com/office/drawing/2014/main" id="{00000000-0008-0000-2000-00001E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31" name="Text Box 10">
          <a:extLst>
            <a:ext uri="{FF2B5EF4-FFF2-40B4-BE49-F238E27FC236}">
              <a16:creationId xmlns:a16="http://schemas.microsoft.com/office/drawing/2014/main" id="{00000000-0008-0000-2000-00001F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32" name="Text Box 1">
          <a:extLst>
            <a:ext uri="{FF2B5EF4-FFF2-40B4-BE49-F238E27FC236}">
              <a16:creationId xmlns:a16="http://schemas.microsoft.com/office/drawing/2014/main" id="{00000000-0008-0000-2000-000020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33" name="Text Box 2">
          <a:extLst>
            <a:ext uri="{FF2B5EF4-FFF2-40B4-BE49-F238E27FC236}">
              <a16:creationId xmlns:a16="http://schemas.microsoft.com/office/drawing/2014/main" id="{00000000-0008-0000-2000-000021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0</xdr:rowOff>
    </xdr:from>
    <xdr:ext cx="114300" cy="285750"/>
    <xdr:sp macro="" textlink="">
      <xdr:nvSpPr>
        <xdr:cNvPr id="34" name="Text Box 8">
          <a:extLst>
            <a:ext uri="{FF2B5EF4-FFF2-40B4-BE49-F238E27FC236}">
              <a16:creationId xmlns:a16="http://schemas.microsoft.com/office/drawing/2014/main" id="{00000000-0008-0000-2000-000022000000}"/>
            </a:ext>
          </a:extLst>
        </xdr:cNvPr>
        <xdr:cNvSpPr txBox="1">
          <a:spLocks noChangeArrowheads="1"/>
        </xdr:cNvSpPr>
      </xdr:nvSpPr>
      <xdr:spPr bwMode="auto">
        <a:xfrm>
          <a:off x="562356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35" name="Text Box 1">
          <a:extLst>
            <a:ext uri="{FF2B5EF4-FFF2-40B4-BE49-F238E27FC236}">
              <a16:creationId xmlns:a16="http://schemas.microsoft.com/office/drawing/2014/main" id="{00000000-0008-0000-2000-000023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36" name="Text Box 2">
          <a:extLst>
            <a:ext uri="{FF2B5EF4-FFF2-40B4-BE49-F238E27FC236}">
              <a16:creationId xmlns:a16="http://schemas.microsoft.com/office/drawing/2014/main" id="{00000000-0008-0000-2000-000024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37" name="Text Box 3">
          <a:extLst>
            <a:ext uri="{FF2B5EF4-FFF2-40B4-BE49-F238E27FC236}">
              <a16:creationId xmlns:a16="http://schemas.microsoft.com/office/drawing/2014/main" id="{00000000-0008-0000-2000-000025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38" name="Text Box 4">
          <a:extLst>
            <a:ext uri="{FF2B5EF4-FFF2-40B4-BE49-F238E27FC236}">
              <a16:creationId xmlns:a16="http://schemas.microsoft.com/office/drawing/2014/main" id="{00000000-0008-0000-2000-000026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39" name="Text Box 5">
          <a:extLst>
            <a:ext uri="{FF2B5EF4-FFF2-40B4-BE49-F238E27FC236}">
              <a16:creationId xmlns:a16="http://schemas.microsoft.com/office/drawing/2014/main" id="{00000000-0008-0000-2000-000027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0" name="Text Box 6">
          <a:extLst>
            <a:ext uri="{FF2B5EF4-FFF2-40B4-BE49-F238E27FC236}">
              <a16:creationId xmlns:a16="http://schemas.microsoft.com/office/drawing/2014/main" id="{00000000-0008-0000-2000-000028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1" name="Text Box 8">
          <a:extLst>
            <a:ext uri="{FF2B5EF4-FFF2-40B4-BE49-F238E27FC236}">
              <a16:creationId xmlns:a16="http://schemas.microsoft.com/office/drawing/2014/main" id="{00000000-0008-0000-2000-000029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2" name="Text Box 9">
          <a:extLst>
            <a:ext uri="{FF2B5EF4-FFF2-40B4-BE49-F238E27FC236}">
              <a16:creationId xmlns:a16="http://schemas.microsoft.com/office/drawing/2014/main" id="{00000000-0008-0000-2000-00002A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3" name="Text Box 10">
          <a:extLst>
            <a:ext uri="{FF2B5EF4-FFF2-40B4-BE49-F238E27FC236}">
              <a16:creationId xmlns:a16="http://schemas.microsoft.com/office/drawing/2014/main" id="{00000000-0008-0000-2000-00002B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44" name="Text Box 11">
          <a:extLst>
            <a:ext uri="{FF2B5EF4-FFF2-40B4-BE49-F238E27FC236}">
              <a16:creationId xmlns:a16="http://schemas.microsoft.com/office/drawing/2014/main" id="{00000000-0008-0000-2000-00002C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45" name="Text Box 12">
          <a:extLst>
            <a:ext uri="{FF2B5EF4-FFF2-40B4-BE49-F238E27FC236}">
              <a16:creationId xmlns:a16="http://schemas.microsoft.com/office/drawing/2014/main" id="{00000000-0008-0000-2000-00002D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46" name="Text Box 13">
          <a:extLst>
            <a:ext uri="{FF2B5EF4-FFF2-40B4-BE49-F238E27FC236}">
              <a16:creationId xmlns:a16="http://schemas.microsoft.com/office/drawing/2014/main" id="{00000000-0008-0000-2000-00002E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47" name="Text Box 14">
          <a:extLst>
            <a:ext uri="{FF2B5EF4-FFF2-40B4-BE49-F238E27FC236}">
              <a16:creationId xmlns:a16="http://schemas.microsoft.com/office/drawing/2014/main" id="{00000000-0008-0000-2000-00002F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8" name="Text Box 1">
          <a:extLst>
            <a:ext uri="{FF2B5EF4-FFF2-40B4-BE49-F238E27FC236}">
              <a16:creationId xmlns:a16="http://schemas.microsoft.com/office/drawing/2014/main" id="{00000000-0008-0000-2000-000030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49" name="Text Box 2">
          <a:extLst>
            <a:ext uri="{FF2B5EF4-FFF2-40B4-BE49-F238E27FC236}">
              <a16:creationId xmlns:a16="http://schemas.microsoft.com/office/drawing/2014/main" id="{00000000-0008-0000-2000-000031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50" name="Text Box 8">
          <a:extLst>
            <a:ext uri="{FF2B5EF4-FFF2-40B4-BE49-F238E27FC236}">
              <a16:creationId xmlns:a16="http://schemas.microsoft.com/office/drawing/2014/main" id="{00000000-0008-0000-2000-00003200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51" name="Text Box 8">
          <a:extLst>
            <a:ext uri="{FF2B5EF4-FFF2-40B4-BE49-F238E27FC236}">
              <a16:creationId xmlns:a16="http://schemas.microsoft.com/office/drawing/2014/main" id="{00000000-0008-0000-2000-00003300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52" name="Text Box 8">
          <a:extLst>
            <a:ext uri="{FF2B5EF4-FFF2-40B4-BE49-F238E27FC236}">
              <a16:creationId xmlns:a16="http://schemas.microsoft.com/office/drawing/2014/main" id="{00000000-0008-0000-2000-000034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53" name="Text Box 8">
          <a:extLst>
            <a:ext uri="{FF2B5EF4-FFF2-40B4-BE49-F238E27FC236}">
              <a16:creationId xmlns:a16="http://schemas.microsoft.com/office/drawing/2014/main" id="{00000000-0008-0000-2000-00003500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4" name="Text Box 8">
          <a:extLst>
            <a:ext uri="{FF2B5EF4-FFF2-40B4-BE49-F238E27FC236}">
              <a16:creationId xmlns:a16="http://schemas.microsoft.com/office/drawing/2014/main" id="{00000000-0008-0000-2000-000036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5" name="Text Box 8">
          <a:extLst>
            <a:ext uri="{FF2B5EF4-FFF2-40B4-BE49-F238E27FC236}">
              <a16:creationId xmlns:a16="http://schemas.microsoft.com/office/drawing/2014/main" id="{00000000-0008-0000-2000-000037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6" name="Text Box 1">
          <a:extLst>
            <a:ext uri="{FF2B5EF4-FFF2-40B4-BE49-F238E27FC236}">
              <a16:creationId xmlns:a16="http://schemas.microsoft.com/office/drawing/2014/main" id="{00000000-0008-0000-2000-000038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7" name="Text Box 2">
          <a:extLst>
            <a:ext uri="{FF2B5EF4-FFF2-40B4-BE49-F238E27FC236}">
              <a16:creationId xmlns:a16="http://schemas.microsoft.com/office/drawing/2014/main" id="{00000000-0008-0000-2000-000039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8" name="Text Box 3">
          <a:extLst>
            <a:ext uri="{FF2B5EF4-FFF2-40B4-BE49-F238E27FC236}">
              <a16:creationId xmlns:a16="http://schemas.microsoft.com/office/drawing/2014/main" id="{00000000-0008-0000-2000-00003A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59" name="Text Box 4">
          <a:extLst>
            <a:ext uri="{FF2B5EF4-FFF2-40B4-BE49-F238E27FC236}">
              <a16:creationId xmlns:a16="http://schemas.microsoft.com/office/drawing/2014/main" id="{00000000-0008-0000-2000-00003B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0" name="Text Box 5">
          <a:extLst>
            <a:ext uri="{FF2B5EF4-FFF2-40B4-BE49-F238E27FC236}">
              <a16:creationId xmlns:a16="http://schemas.microsoft.com/office/drawing/2014/main" id="{00000000-0008-0000-2000-00003C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1" name="Text Box 6">
          <a:extLst>
            <a:ext uri="{FF2B5EF4-FFF2-40B4-BE49-F238E27FC236}">
              <a16:creationId xmlns:a16="http://schemas.microsoft.com/office/drawing/2014/main" id="{00000000-0008-0000-2000-00003D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2" name="Text Box 8">
          <a:extLst>
            <a:ext uri="{FF2B5EF4-FFF2-40B4-BE49-F238E27FC236}">
              <a16:creationId xmlns:a16="http://schemas.microsoft.com/office/drawing/2014/main" id="{00000000-0008-0000-2000-00003E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3" name="Text Box 9">
          <a:extLst>
            <a:ext uri="{FF2B5EF4-FFF2-40B4-BE49-F238E27FC236}">
              <a16:creationId xmlns:a16="http://schemas.microsoft.com/office/drawing/2014/main" id="{00000000-0008-0000-2000-00003F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4" name="Text Box 10">
          <a:extLst>
            <a:ext uri="{FF2B5EF4-FFF2-40B4-BE49-F238E27FC236}">
              <a16:creationId xmlns:a16="http://schemas.microsoft.com/office/drawing/2014/main" id="{00000000-0008-0000-2000-000040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5" name="Text Box 1">
          <a:extLst>
            <a:ext uri="{FF2B5EF4-FFF2-40B4-BE49-F238E27FC236}">
              <a16:creationId xmlns:a16="http://schemas.microsoft.com/office/drawing/2014/main" id="{00000000-0008-0000-2000-000041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66" name="Text Box 2">
          <a:extLst>
            <a:ext uri="{FF2B5EF4-FFF2-40B4-BE49-F238E27FC236}">
              <a16:creationId xmlns:a16="http://schemas.microsoft.com/office/drawing/2014/main" id="{00000000-0008-0000-2000-000042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67" name="Text Box 8">
          <a:extLst>
            <a:ext uri="{FF2B5EF4-FFF2-40B4-BE49-F238E27FC236}">
              <a16:creationId xmlns:a16="http://schemas.microsoft.com/office/drawing/2014/main" id="{00000000-0008-0000-2000-00004300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68" name="Text Box 1">
          <a:extLst>
            <a:ext uri="{FF2B5EF4-FFF2-40B4-BE49-F238E27FC236}">
              <a16:creationId xmlns:a16="http://schemas.microsoft.com/office/drawing/2014/main" id="{00000000-0008-0000-2000-000044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69" name="Text Box 2">
          <a:extLst>
            <a:ext uri="{FF2B5EF4-FFF2-40B4-BE49-F238E27FC236}">
              <a16:creationId xmlns:a16="http://schemas.microsoft.com/office/drawing/2014/main" id="{00000000-0008-0000-2000-000045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0" name="Text Box 3">
          <a:extLst>
            <a:ext uri="{FF2B5EF4-FFF2-40B4-BE49-F238E27FC236}">
              <a16:creationId xmlns:a16="http://schemas.microsoft.com/office/drawing/2014/main" id="{00000000-0008-0000-2000-000046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1" name="Text Box 4">
          <a:extLst>
            <a:ext uri="{FF2B5EF4-FFF2-40B4-BE49-F238E27FC236}">
              <a16:creationId xmlns:a16="http://schemas.microsoft.com/office/drawing/2014/main" id="{00000000-0008-0000-2000-000047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2" name="Text Box 5">
          <a:extLst>
            <a:ext uri="{FF2B5EF4-FFF2-40B4-BE49-F238E27FC236}">
              <a16:creationId xmlns:a16="http://schemas.microsoft.com/office/drawing/2014/main" id="{00000000-0008-0000-2000-000048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3" name="Text Box 6">
          <a:extLst>
            <a:ext uri="{FF2B5EF4-FFF2-40B4-BE49-F238E27FC236}">
              <a16:creationId xmlns:a16="http://schemas.microsoft.com/office/drawing/2014/main" id="{00000000-0008-0000-2000-000049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4" name="Text Box 8">
          <a:extLst>
            <a:ext uri="{FF2B5EF4-FFF2-40B4-BE49-F238E27FC236}">
              <a16:creationId xmlns:a16="http://schemas.microsoft.com/office/drawing/2014/main" id="{00000000-0008-0000-2000-00004A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5" name="Text Box 9">
          <a:extLst>
            <a:ext uri="{FF2B5EF4-FFF2-40B4-BE49-F238E27FC236}">
              <a16:creationId xmlns:a16="http://schemas.microsoft.com/office/drawing/2014/main" id="{00000000-0008-0000-2000-00004B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76" name="Text Box 10">
          <a:extLst>
            <a:ext uri="{FF2B5EF4-FFF2-40B4-BE49-F238E27FC236}">
              <a16:creationId xmlns:a16="http://schemas.microsoft.com/office/drawing/2014/main" id="{00000000-0008-0000-2000-00004C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77" name="Text Box 11">
          <a:extLst>
            <a:ext uri="{FF2B5EF4-FFF2-40B4-BE49-F238E27FC236}">
              <a16:creationId xmlns:a16="http://schemas.microsoft.com/office/drawing/2014/main" id="{00000000-0008-0000-2000-00004D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78" name="Text Box 12">
          <a:extLst>
            <a:ext uri="{FF2B5EF4-FFF2-40B4-BE49-F238E27FC236}">
              <a16:creationId xmlns:a16="http://schemas.microsoft.com/office/drawing/2014/main" id="{00000000-0008-0000-2000-00004E00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79" name="Text Box 13">
          <a:extLst>
            <a:ext uri="{FF2B5EF4-FFF2-40B4-BE49-F238E27FC236}">
              <a16:creationId xmlns:a16="http://schemas.microsoft.com/office/drawing/2014/main" id="{00000000-0008-0000-2000-00004F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80" name="Text Box 14">
          <a:extLst>
            <a:ext uri="{FF2B5EF4-FFF2-40B4-BE49-F238E27FC236}">
              <a16:creationId xmlns:a16="http://schemas.microsoft.com/office/drawing/2014/main" id="{00000000-0008-0000-2000-00005000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81" name="Text Box 1">
          <a:extLst>
            <a:ext uri="{FF2B5EF4-FFF2-40B4-BE49-F238E27FC236}">
              <a16:creationId xmlns:a16="http://schemas.microsoft.com/office/drawing/2014/main" id="{00000000-0008-0000-2000-000051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82" name="Text Box 2">
          <a:extLst>
            <a:ext uri="{FF2B5EF4-FFF2-40B4-BE49-F238E27FC236}">
              <a16:creationId xmlns:a16="http://schemas.microsoft.com/office/drawing/2014/main" id="{00000000-0008-0000-2000-00005200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83" name="Text Box 8">
          <a:extLst>
            <a:ext uri="{FF2B5EF4-FFF2-40B4-BE49-F238E27FC236}">
              <a16:creationId xmlns:a16="http://schemas.microsoft.com/office/drawing/2014/main" id="{00000000-0008-0000-2000-00005300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656166</xdr:colOff>
      <xdr:row>27</xdr:row>
      <xdr:rowOff>10583</xdr:rowOff>
    </xdr:from>
    <xdr:ext cx="114300" cy="285750"/>
    <xdr:sp macro="" textlink="">
      <xdr:nvSpPr>
        <xdr:cNvPr id="84" name="Text Box 8">
          <a:extLst>
            <a:ext uri="{FF2B5EF4-FFF2-40B4-BE49-F238E27FC236}">
              <a16:creationId xmlns:a16="http://schemas.microsoft.com/office/drawing/2014/main" id="{00000000-0008-0000-2000-000054000000}"/>
            </a:ext>
          </a:extLst>
        </xdr:cNvPr>
        <xdr:cNvSpPr txBox="1">
          <a:spLocks noChangeArrowheads="1"/>
        </xdr:cNvSpPr>
      </xdr:nvSpPr>
      <xdr:spPr bwMode="auto">
        <a:xfrm>
          <a:off x="4999566" y="494834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85" name="Text Box 8">
          <a:extLst>
            <a:ext uri="{FF2B5EF4-FFF2-40B4-BE49-F238E27FC236}">
              <a16:creationId xmlns:a16="http://schemas.microsoft.com/office/drawing/2014/main" id="{00000000-0008-0000-2000-00005500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86" name="Text Box 8">
          <a:extLst>
            <a:ext uri="{FF2B5EF4-FFF2-40B4-BE49-F238E27FC236}">
              <a16:creationId xmlns:a16="http://schemas.microsoft.com/office/drawing/2014/main" id="{00000000-0008-0000-2000-00005600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87" name="Text Box 8">
          <a:extLst>
            <a:ext uri="{FF2B5EF4-FFF2-40B4-BE49-F238E27FC236}">
              <a16:creationId xmlns:a16="http://schemas.microsoft.com/office/drawing/2014/main" id="{00000000-0008-0000-2000-000057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88" name="Text Box 8">
          <a:extLst>
            <a:ext uri="{FF2B5EF4-FFF2-40B4-BE49-F238E27FC236}">
              <a16:creationId xmlns:a16="http://schemas.microsoft.com/office/drawing/2014/main" id="{00000000-0008-0000-2000-000058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89" name="Text Box 1">
          <a:extLst>
            <a:ext uri="{FF2B5EF4-FFF2-40B4-BE49-F238E27FC236}">
              <a16:creationId xmlns:a16="http://schemas.microsoft.com/office/drawing/2014/main" id="{00000000-0008-0000-2000-000059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0" name="Text Box 2">
          <a:extLst>
            <a:ext uri="{FF2B5EF4-FFF2-40B4-BE49-F238E27FC236}">
              <a16:creationId xmlns:a16="http://schemas.microsoft.com/office/drawing/2014/main" id="{00000000-0008-0000-2000-00005A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1" name="Text Box 3">
          <a:extLst>
            <a:ext uri="{FF2B5EF4-FFF2-40B4-BE49-F238E27FC236}">
              <a16:creationId xmlns:a16="http://schemas.microsoft.com/office/drawing/2014/main" id="{00000000-0008-0000-2000-00005B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2" name="Text Box 4">
          <a:extLst>
            <a:ext uri="{FF2B5EF4-FFF2-40B4-BE49-F238E27FC236}">
              <a16:creationId xmlns:a16="http://schemas.microsoft.com/office/drawing/2014/main" id="{00000000-0008-0000-2000-00005C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3" name="Text Box 5">
          <a:extLst>
            <a:ext uri="{FF2B5EF4-FFF2-40B4-BE49-F238E27FC236}">
              <a16:creationId xmlns:a16="http://schemas.microsoft.com/office/drawing/2014/main" id="{00000000-0008-0000-2000-00005D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4" name="Text Box 6">
          <a:extLst>
            <a:ext uri="{FF2B5EF4-FFF2-40B4-BE49-F238E27FC236}">
              <a16:creationId xmlns:a16="http://schemas.microsoft.com/office/drawing/2014/main" id="{00000000-0008-0000-2000-00005E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5" name="Text Box 8">
          <a:extLst>
            <a:ext uri="{FF2B5EF4-FFF2-40B4-BE49-F238E27FC236}">
              <a16:creationId xmlns:a16="http://schemas.microsoft.com/office/drawing/2014/main" id="{00000000-0008-0000-2000-00005F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6" name="Text Box 9">
          <a:extLst>
            <a:ext uri="{FF2B5EF4-FFF2-40B4-BE49-F238E27FC236}">
              <a16:creationId xmlns:a16="http://schemas.microsoft.com/office/drawing/2014/main" id="{00000000-0008-0000-2000-000060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7" name="Text Box 10">
          <a:extLst>
            <a:ext uri="{FF2B5EF4-FFF2-40B4-BE49-F238E27FC236}">
              <a16:creationId xmlns:a16="http://schemas.microsoft.com/office/drawing/2014/main" id="{00000000-0008-0000-2000-000061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8" name="Text Box 1">
          <a:extLst>
            <a:ext uri="{FF2B5EF4-FFF2-40B4-BE49-F238E27FC236}">
              <a16:creationId xmlns:a16="http://schemas.microsoft.com/office/drawing/2014/main" id="{00000000-0008-0000-2000-000062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99" name="Text Box 2">
          <a:extLst>
            <a:ext uri="{FF2B5EF4-FFF2-40B4-BE49-F238E27FC236}">
              <a16:creationId xmlns:a16="http://schemas.microsoft.com/office/drawing/2014/main" id="{00000000-0008-0000-2000-00006300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100" name="Text Box 8">
          <a:extLst>
            <a:ext uri="{FF2B5EF4-FFF2-40B4-BE49-F238E27FC236}">
              <a16:creationId xmlns:a16="http://schemas.microsoft.com/office/drawing/2014/main" id="{00000000-0008-0000-2000-00006400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01" name="Text Box 13">
          <a:extLst>
            <a:ext uri="{FF2B5EF4-FFF2-40B4-BE49-F238E27FC236}">
              <a16:creationId xmlns:a16="http://schemas.microsoft.com/office/drawing/2014/main" id="{00000000-0008-0000-2000-000065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02" name="Text Box 14">
          <a:extLst>
            <a:ext uri="{FF2B5EF4-FFF2-40B4-BE49-F238E27FC236}">
              <a16:creationId xmlns:a16="http://schemas.microsoft.com/office/drawing/2014/main" id="{00000000-0008-0000-2000-00006600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3" name="Text Box 1">
          <a:extLst>
            <a:ext uri="{FF2B5EF4-FFF2-40B4-BE49-F238E27FC236}">
              <a16:creationId xmlns:a16="http://schemas.microsoft.com/office/drawing/2014/main" id="{00000000-0008-0000-2000-000067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4" name="Text Box 2">
          <a:extLst>
            <a:ext uri="{FF2B5EF4-FFF2-40B4-BE49-F238E27FC236}">
              <a16:creationId xmlns:a16="http://schemas.microsoft.com/office/drawing/2014/main" id="{00000000-0008-0000-2000-000068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5" name="Text Box 3">
          <a:extLst>
            <a:ext uri="{FF2B5EF4-FFF2-40B4-BE49-F238E27FC236}">
              <a16:creationId xmlns:a16="http://schemas.microsoft.com/office/drawing/2014/main" id="{00000000-0008-0000-2000-000069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6" name="Text Box 4">
          <a:extLst>
            <a:ext uri="{FF2B5EF4-FFF2-40B4-BE49-F238E27FC236}">
              <a16:creationId xmlns:a16="http://schemas.microsoft.com/office/drawing/2014/main" id="{00000000-0008-0000-2000-00006A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7" name="Text Box 5">
          <a:extLst>
            <a:ext uri="{FF2B5EF4-FFF2-40B4-BE49-F238E27FC236}">
              <a16:creationId xmlns:a16="http://schemas.microsoft.com/office/drawing/2014/main" id="{00000000-0008-0000-2000-00006B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8" name="Text Box 6">
          <a:extLst>
            <a:ext uri="{FF2B5EF4-FFF2-40B4-BE49-F238E27FC236}">
              <a16:creationId xmlns:a16="http://schemas.microsoft.com/office/drawing/2014/main" id="{00000000-0008-0000-2000-00006C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09" name="Text Box 8">
          <a:extLst>
            <a:ext uri="{FF2B5EF4-FFF2-40B4-BE49-F238E27FC236}">
              <a16:creationId xmlns:a16="http://schemas.microsoft.com/office/drawing/2014/main" id="{00000000-0008-0000-2000-00006D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0" name="Text Box 9">
          <a:extLst>
            <a:ext uri="{FF2B5EF4-FFF2-40B4-BE49-F238E27FC236}">
              <a16:creationId xmlns:a16="http://schemas.microsoft.com/office/drawing/2014/main" id="{00000000-0008-0000-2000-00006E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1" name="Text Box 10">
          <a:extLst>
            <a:ext uri="{FF2B5EF4-FFF2-40B4-BE49-F238E27FC236}">
              <a16:creationId xmlns:a16="http://schemas.microsoft.com/office/drawing/2014/main" id="{00000000-0008-0000-2000-00006F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2" name="Text Box 11">
          <a:extLst>
            <a:ext uri="{FF2B5EF4-FFF2-40B4-BE49-F238E27FC236}">
              <a16:creationId xmlns:a16="http://schemas.microsoft.com/office/drawing/2014/main" id="{00000000-0008-0000-2000-000070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113" name="Text Box 12">
          <a:extLst>
            <a:ext uri="{FF2B5EF4-FFF2-40B4-BE49-F238E27FC236}">
              <a16:creationId xmlns:a16="http://schemas.microsoft.com/office/drawing/2014/main" id="{00000000-0008-0000-2000-000071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4" name="Text Box 13">
          <a:extLst>
            <a:ext uri="{FF2B5EF4-FFF2-40B4-BE49-F238E27FC236}">
              <a16:creationId xmlns:a16="http://schemas.microsoft.com/office/drawing/2014/main" id="{00000000-0008-0000-2000-000072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115" name="Text Box 14">
          <a:extLst>
            <a:ext uri="{FF2B5EF4-FFF2-40B4-BE49-F238E27FC236}">
              <a16:creationId xmlns:a16="http://schemas.microsoft.com/office/drawing/2014/main" id="{00000000-0008-0000-2000-000073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6" name="Text Box 1">
          <a:extLst>
            <a:ext uri="{FF2B5EF4-FFF2-40B4-BE49-F238E27FC236}">
              <a16:creationId xmlns:a16="http://schemas.microsoft.com/office/drawing/2014/main" id="{00000000-0008-0000-2000-000074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117" name="Text Box 2">
          <a:extLst>
            <a:ext uri="{FF2B5EF4-FFF2-40B4-BE49-F238E27FC236}">
              <a16:creationId xmlns:a16="http://schemas.microsoft.com/office/drawing/2014/main" id="{00000000-0008-0000-2000-000075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18</xdr:row>
      <xdr:rowOff>0</xdr:rowOff>
    </xdr:from>
    <xdr:ext cx="114300" cy="285750"/>
    <xdr:sp macro="" textlink="">
      <xdr:nvSpPr>
        <xdr:cNvPr id="118" name="Text Box 8">
          <a:extLst>
            <a:ext uri="{FF2B5EF4-FFF2-40B4-BE49-F238E27FC236}">
              <a16:creationId xmlns:a16="http://schemas.microsoft.com/office/drawing/2014/main" id="{00000000-0008-0000-2000-000076000000}"/>
            </a:ext>
          </a:extLst>
        </xdr:cNvPr>
        <xdr:cNvSpPr txBox="1">
          <a:spLocks noChangeArrowheads="1"/>
        </xdr:cNvSpPr>
      </xdr:nvSpPr>
      <xdr:spPr bwMode="auto">
        <a:xfrm>
          <a:off x="62484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19" name="Text Box 8">
          <a:extLst>
            <a:ext uri="{FF2B5EF4-FFF2-40B4-BE49-F238E27FC236}">
              <a16:creationId xmlns:a16="http://schemas.microsoft.com/office/drawing/2014/main" id="{00000000-0008-0000-2000-00007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381000</xdr:colOff>
      <xdr:row>59</xdr:row>
      <xdr:rowOff>114300</xdr:rowOff>
    </xdr:from>
    <xdr:ext cx="114300" cy="285750"/>
    <xdr:sp macro="" textlink="">
      <xdr:nvSpPr>
        <xdr:cNvPr id="120" name="Text Box 8">
          <a:extLst>
            <a:ext uri="{FF2B5EF4-FFF2-40B4-BE49-F238E27FC236}">
              <a16:creationId xmlns:a16="http://schemas.microsoft.com/office/drawing/2014/main" id="{00000000-0008-0000-2000-000078000000}"/>
            </a:ext>
          </a:extLst>
        </xdr:cNvPr>
        <xdr:cNvSpPr txBox="1">
          <a:spLocks noChangeArrowheads="1"/>
        </xdr:cNvSpPr>
      </xdr:nvSpPr>
      <xdr:spPr bwMode="auto">
        <a:xfrm>
          <a:off x="1630680" y="109042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21" name="Text Box 8">
          <a:extLst>
            <a:ext uri="{FF2B5EF4-FFF2-40B4-BE49-F238E27FC236}">
              <a16:creationId xmlns:a16="http://schemas.microsoft.com/office/drawing/2014/main" id="{00000000-0008-0000-2000-000079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2" name="Text Box 8">
          <a:extLst>
            <a:ext uri="{FF2B5EF4-FFF2-40B4-BE49-F238E27FC236}">
              <a16:creationId xmlns:a16="http://schemas.microsoft.com/office/drawing/2014/main" id="{00000000-0008-0000-2000-00007A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3" name="Text Box 1">
          <a:extLst>
            <a:ext uri="{FF2B5EF4-FFF2-40B4-BE49-F238E27FC236}">
              <a16:creationId xmlns:a16="http://schemas.microsoft.com/office/drawing/2014/main" id="{00000000-0008-0000-2000-00007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4" name="Text Box 2">
          <a:extLst>
            <a:ext uri="{FF2B5EF4-FFF2-40B4-BE49-F238E27FC236}">
              <a16:creationId xmlns:a16="http://schemas.microsoft.com/office/drawing/2014/main" id="{00000000-0008-0000-2000-00007C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5" name="Text Box 3">
          <a:extLst>
            <a:ext uri="{FF2B5EF4-FFF2-40B4-BE49-F238E27FC236}">
              <a16:creationId xmlns:a16="http://schemas.microsoft.com/office/drawing/2014/main" id="{00000000-0008-0000-2000-00007D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6" name="Text Box 4">
          <a:extLst>
            <a:ext uri="{FF2B5EF4-FFF2-40B4-BE49-F238E27FC236}">
              <a16:creationId xmlns:a16="http://schemas.microsoft.com/office/drawing/2014/main" id="{00000000-0008-0000-2000-00007E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7" name="Text Box 5">
          <a:extLst>
            <a:ext uri="{FF2B5EF4-FFF2-40B4-BE49-F238E27FC236}">
              <a16:creationId xmlns:a16="http://schemas.microsoft.com/office/drawing/2014/main" id="{00000000-0008-0000-2000-00007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8" name="Text Box 6">
          <a:extLst>
            <a:ext uri="{FF2B5EF4-FFF2-40B4-BE49-F238E27FC236}">
              <a16:creationId xmlns:a16="http://schemas.microsoft.com/office/drawing/2014/main" id="{00000000-0008-0000-2000-000080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29" name="Text Box 8">
          <a:extLst>
            <a:ext uri="{FF2B5EF4-FFF2-40B4-BE49-F238E27FC236}">
              <a16:creationId xmlns:a16="http://schemas.microsoft.com/office/drawing/2014/main" id="{00000000-0008-0000-2000-000081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0" name="Text Box 9">
          <a:extLst>
            <a:ext uri="{FF2B5EF4-FFF2-40B4-BE49-F238E27FC236}">
              <a16:creationId xmlns:a16="http://schemas.microsoft.com/office/drawing/2014/main" id="{00000000-0008-0000-2000-000082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1" name="Text Box 10">
          <a:extLst>
            <a:ext uri="{FF2B5EF4-FFF2-40B4-BE49-F238E27FC236}">
              <a16:creationId xmlns:a16="http://schemas.microsoft.com/office/drawing/2014/main" id="{00000000-0008-0000-2000-000083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2" name="Text Box 1">
          <a:extLst>
            <a:ext uri="{FF2B5EF4-FFF2-40B4-BE49-F238E27FC236}">
              <a16:creationId xmlns:a16="http://schemas.microsoft.com/office/drawing/2014/main" id="{00000000-0008-0000-2000-000084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33" name="Text Box 2">
          <a:extLst>
            <a:ext uri="{FF2B5EF4-FFF2-40B4-BE49-F238E27FC236}">
              <a16:creationId xmlns:a16="http://schemas.microsoft.com/office/drawing/2014/main" id="{00000000-0008-0000-2000-000085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34" name="Text Box 8">
          <a:extLst>
            <a:ext uri="{FF2B5EF4-FFF2-40B4-BE49-F238E27FC236}">
              <a16:creationId xmlns:a16="http://schemas.microsoft.com/office/drawing/2014/main" id="{00000000-0008-0000-2000-000086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5" name="Text Box 1">
          <a:extLst>
            <a:ext uri="{FF2B5EF4-FFF2-40B4-BE49-F238E27FC236}">
              <a16:creationId xmlns:a16="http://schemas.microsoft.com/office/drawing/2014/main" id="{00000000-0008-0000-2000-000087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6" name="Text Box 2">
          <a:extLst>
            <a:ext uri="{FF2B5EF4-FFF2-40B4-BE49-F238E27FC236}">
              <a16:creationId xmlns:a16="http://schemas.microsoft.com/office/drawing/2014/main" id="{00000000-0008-0000-2000-00008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7" name="Text Box 3">
          <a:extLst>
            <a:ext uri="{FF2B5EF4-FFF2-40B4-BE49-F238E27FC236}">
              <a16:creationId xmlns:a16="http://schemas.microsoft.com/office/drawing/2014/main" id="{00000000-0008-0000-2000-00008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8" name="Text Box 4">
          <a:extLst>
            <a:ext uri="{FF2B5EF4-FFF2-40B4-BE49-F238E27FC236}">
              <a16:creationId xmlns:a16="http://schemas.microsoft.com/office/drawing/2014/main" id="{00000000-0008-0000-2000-00008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39" name="Text Box 5">
          <a:extLst>
            <a:ext uri="{FF2B5EF4-FFF2-40B4-BE49-F238E27FC236}">
              <a16:creationId xmlns:a16="http://schemas.microsoft.com/office/drawing/2014/main" id="{00000000-0008-0000-2000-00008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0" name="Text Box 6">
          <a:extLst>
            <a:ext uri="{FF2B5EF4-FFF2-40B4-BE49-F238E27FC236}">
              <a16:creationId xmlns:a16="http://schemas.microsoft.com/office/drawing/2014/main" id="{00000000-0008-0000-2000-00008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1" name="Text Box 8">
          <a:extLst>
            <a:ext uri="{FF2B5EF4-FFF2-40B4-BE49-F238E27FC236}">
              <a16:creationId xmlns:a16="http://schemas.microsoft.com/office/drawing/2014/main" id="{00000000-0008-0000-2000-00008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2" name="Text Box 9">
          <a:extLst>
            <a:ext uri="{FF2B5EF4-FFF2-40B4-BE49-F238E27FC236}">
              <a16:creationId xmlns:a16="http://schemas.microsoft.com/office/drawing/2014/main" id="{00000000-0008-0000-2000-00008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3" name="Text Box 10">
          <a:extLst>
            <a:ext uri="{FF2B5EF4-FFF2-40B4-BE49-F238E27FC236}">
              <a16:creationId xmlns:a16="http://schemas.microsoft.com/office/drawing/2014/main" id="{00000000-0008-0000-2000-00008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4" name="Text Box 11">
          <a:extLst>
            <a:ext uri="{FF2B5EF4-FFF2-40B4-BE49-F238E27FC236}">
              <a16:creationId xmlns:a16="http://schemas.microsoft.com/office/drawing/2014/main" id="{00000000-0008-0000-2000-000090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45" name="Text Box 12">
          <a:extLst>
            <a:ext uri="{FF2B5EF4-FFF2-40B4-BE49-F238E27FC236}">
              <a16:creationId xmlns:a16="http://schemas.microsoft.com/office/drawing/2014/main" id="{00000000-0008-0000-2000-000091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6" name="Text Box 13">
          <a:extLst>
            <a:ext uri="{FF2B5EF4-FFF2-40B4-BE49-F238E27FC236}">
              <a16:creationId xmlns:a16="http://schemas.microsoft.com/office/drawing/2014/main" id="{00000000-0008-0000-2000-000092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47" name="Text Box 14">
          <a:extLst>
            <a:ext uri="{FF2B5EF4-FFF2-40B4-BE49-F238E27FC236}">
              <a16:creationId xmlns:a16="http://schemas.microsoft.com/office/drawing/2014/main" id="{00000000-0008-0000-2000-000093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8" name="Text Box 1">
          <a:extLst>
            <a:ext uri="{FF2B5EF4-FFF2-40B4-BE49-F238E27FC236}">
              <a16:creationId xmlns:a16="http://schemas.microsoft.com/office/drawing/2014/main" id="{00000000-0008-0000-2000-000094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49" name="Text Box 2">
          <a:extLst>
            <a:ext uri="{FF2B5EF4-FFF2-40B4-BE49-F238E27FC236}">
              <a16:creationId xmlns:a16="http://schemas.microsoft.com/office/drawing/2014/main" id="{00000000-0008-0000-2000-00009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50" name="Text Box 8">
          <a:extLst>
            <a:ext uri="{FF2B5EF4-FFF2-40B4-BE49-F238E27FC236}">
              <a16:creationId xmlns:a16="http://schemas.microsoft.com/office/drawing/2014/main" id="{00000000-0008-0000-2000-000096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1" name="Text Box 8">
          <a:extLst>
            <a:ext uri="{FF2B5EF4-FFF2-40B4-BE49-F238E27FC236}">
              <a16:creationId xmlns:a16="http://schemas.microsoft.com/office/drawing/2014/main" id="{00000000-0008-0000-2000-00009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52" name="Text Box 8">
          <a:extLst>
            <a:ext uri="{FF2B5EF4-FFF2-40B4-BE49-F238E27FC236}">
              <a16:creationId xmlns:a16="http://schemas.microsoft.com/office/drawing/2014/main" id="{00000000-0008-0000-2000-00009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53" name="Text Box 8">
          <a:extLst>
            <a:ext uri="{FF2B5EF4-FFF2-40B4-BE49-F238E27FC236}">
              <a16:creationId xmlns:a16="http://schemas.microsoft.com/office/drawing/2014/main" id="{00000000-0008-0000-2000-000099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54" name="Text Box 8">
          <a:extLst>
            <a:ext uri="{FF2B5EF4-FFF2-40B4-BE49-F238E27FC236}">
              <a16:creationId xmlns:a16="http://schemas.microsoft.com/office/drawing/2014/main" id="{00000000-0008-0000-2000-00009A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55" name="Text Box 8">
          <a:extLst>
            <a:ext uri="{FF2B5EF4-FFF2-40B4-BE49-F238E27FC236}">
              <a16:creationId xmlns:a16="http://schemas.microsoft.com/office/drawing/2014/main" id="{00000000-0008-0000-2000-00009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6" name="Text Box 1">
          <a:extLst>
            <a:ext uri="{FF2B5EF4-FFF2-40B4-BE49-F238E27FC236}">
              <a16:creationId xmlns:a16="http://schemas.microsoft.com/office/drawing/2014/main" id="{00000000-0008-0000-2000-00009C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7" name="Text Box 2">
          <a:extLst>
            <a:ext uri="{FF2B5EF4-FFF2-40B4-BE49-F238E27FC236}">
              <a16:creationId xmlns:a16="http://schemas.microsoft.com/office/drawing/2014/main" id="{00000000-0008-0000-2000-00009D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8" name="Text Box 3">
          <a:extLst>
            <a:ext uri="{FF2B5EF4-FFF2-40B4-BE49-F238E27FC236}">
              <a16:creationId xmlns:a16="http://schemas.microsoft.com/office/drawing/2014/main" id="{00000000-0008-0000-2000-00009E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59" name="Text Box 4">
          <a:extLst>
            <a:ext uri="{FF2B5EF4-FFF2-40B4-BE49-F238E27FC236}">
              <a16:creationId xmlns:a16="http://schemas.microsoft.com/office/drawing/2014/main" id="{00000000-0008-0000-2000-00009F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0" name="Text Box 5">
          <a:extLst>
            <a:ext uri="{FF2B5EF4-FFF2-40B4-BE49-F238E27FC236}">
              <a16:creationId xmlns:a16="http://schemas.microsoft.com/office/drawing/2014/main" id="{00000000-0008-0000-2000-0000A0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1" name="Text Box 6">
          <a:extLst>
            <a:ext uri="{FF2B5EF4-FFF2-40B4-BE49-F238E27FC236}">
              <a16:creationId xmlns:a16="http://schemas.microsoft.com/office/drawing/2014/main" id="{00000000-0008-0000-2000-0000A1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2" name="Text Box 8">
          <a:extLst>
            <a:ext uri="{FF2B5EF4-FFF2-40B4-BE49-F238E27FC236}">
              <a16:creationId xmlns:a16="http://schemas.microsoft.com/office/drawing/2014/main" id="{00000000-0008-0000-2000-0000A2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3" name="Text Box 9">
          <a:extLst>
            <a:ext uri="{FF2B5EF4-FFF2-40B4-BE49-F238E27FC236}">
              <a16:creationId xmlns:a16="http://schemas.microsoft.com/office/drawing/2014/main" id="{00000000-0008-0000-2000-0000A3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4" name="Text Box 10">
          <a:extLst>
            <a:ext uri="{FF2B5EF4-FFF2-40B4-BE49-F238E27FC236}">
              <a16:creationId xmlns:a16="http://schemas.microsoft.com/office/drawing/2014/main" id="{00000000-0008-0000-2000-0000A4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5" name="Text Box 1">
          <a:extLst>
            <a:ext uri="{FF2B5EF4-FFF2-40B4-BE49-F238E27FC236}">
              <a16:creationId xmlns:a16="http://schemas.microsoft.com/office/drawing/2014/main" id="{00000000-0008-0000-2000-0000A5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66" name="Text Box 2">
          <a:extLst>
            <a:ext uri="{FF2B5EF4-FFF2-40B4-BE49-F238E27FC236}">
              <a16:creationId xmlns:a16="http://schemas.microsoft.com/office/drawing/2014/main" id="{00000000-0008-0000-2000-0000A6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67" name="Text Box 8">
          <a:extLst>
            <a:ext uri="{FF2B5EF4-FFF2-40B4-BE49-F238E27FC236}">
              <a16:creationId xmlns:a16="http://schemas.microsoft.com/office/drawing/2014/main" id="{00000000-0008-0000-2000-0000A7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8" name="Text Box 1">
          <a:extLst>
            <a:ext uri="{FF2B5EF4-FFF2-40B4-BE49-F238E27FC236}">
              <a16:creationId xmlns:a16="http://schemas.microsoft.com/office/drawing/2014/main" id="{00000000-0008-0000-2000-0000A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69" name="Text Box 2">
          <a:extLst>
            <a:ext uri="{FF2B5EF4-FFF2-40B4-BE49-F238E27FC236}">
              <a16:creationId xmlns:a16="http://schemas.microsoft.com/office/drawing/2014/main" id="{00000000-0008-0000-2000-0000A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0" name="Text Box 3">
          <a:extLst>
            <a:ext uri="{FF2B5EF4-FFF2-40B4-BE49-F238E27FC236}">
              <a16:creationId xmlns:a16="http://schemas.microsoft.com/office/drawing/2014/main" id="{00000000-0008-0000-2000-0000AA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1" name="Text Box 4">
          <a:extLst>
            <a:ext uri="{FF2B5EF4-FFF2-40B4-BE49-F238E27FC236}">
              <a16:creationId xmlns:a16="http://schemas.microsoft.com/office/drawing/2014/main" id="{00000000-0008-0000-2000-0000A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2" name="Text Box 5">
          <a:extLst>
            <a:ext uri="{FF2B5EF4-FFF2-40B4-BE49-F238E27FC236}">
              <a16:creationId xmlns:a16="http://schemas.microsoft.com/office/drawing/2014/main" id="{00000000-0008-0000-2000-0000A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3" name="Text Box 6">
          <a:extLst>
            <a:ext uri="{FF2B5EF4-FFF2-40B4-BE49-F238E27FC236}">
              <a16:creationId xmlns:a16="http://schemas.microsoft.com/office/drawing/2014/main" id="{00000000-0008-0000-2000-0000A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4" name="Text Box 8">
          <a:extLst>
            <a:ext uri="{FF2B5EF4-FFF2-40B4-BE49-F238E27FC236}">
              <a16:creationId xmlns:a16="http://schemas.microsoft.com/office/drawing/2014/main" id="{00000000-0008-0000-2000-0000A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5" name="Text Box 9">
          <a:extLst>
            <a:ext uri="{FF2B5EF4-FFF2-40B4-BE49-F238E27FC236}">
              <a16:creationId xmlns:a16="http://schemas.microsoft.com/office/drawing/2014/main" id="{00000000-0008-0000-2000-0000A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76" name="Text Box 10">
          <a:extLst>
            <a:ext uri="{FF2B5EF4-FFF2-40B4-BE49-F238E27FC236}">
              <a16:creationId xmlns:a16="http://schemas.microsoft.com/office/drawing/2014/main" id="{00000000-0008-0000-2000-0000B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7" name="Text Box 11">
          <a:extLst>
            <a:ext uri="{FF2B5EF4-FFF2-40B4-BE49-F238E27FC236}">
              <a16:creationId xmlns:a16="http://schemas.microsoft.com/office/drawing/2014/main" id="{00000000-0008-0000-2000-0000B1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178" name="Text Box 12">
          <a:extLst>
            <a:ext uri="{FF2B5EF4-FFF2-40B4-BE49-F238E27FC236}">
              <a16:creationId xmlns:a16="http://schemas.microsoft.com/office/drawing/2014/main" id="{00000000-0008-0000-2000-0000B2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79" name="Text Box 13">
          <a:extLst>
            <a:ext uri="{FF2B5EF4-FFF2-40B4-BE49-F238E27FC236}">
              <a16:creationId xmlns:a16="http://schemas.microsoft.com/office/drawing/2014/main" id="{00000000-0008-0000-2000-0000B3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180" name="Text Box 14">
          <a:extLst>
            <a:ext uri="{FF2B5EF4-FFF2-40B4-BE49-F238E27FC236}">
              <a16:creationId xmlns:a16="http://schemas.microsoft.com/office/drawing/2014/main" id="{00000000-0008-0000-2000-0000B4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1" name="Text Box 1">
          <a:extLst>
            <a:ext uri="{FF2B5EF4-FFF2-40B4-BE49-F238E27FC236}">
              <a16:creationId xmlns:a16="http://schemas.microsoft.com/office/drawing/2014/main" id="{00000000-0008-0000-2000-0000B5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182" name="Text Box 2">
          <a:extLst>
            <a:ext uri="{FF2B5EF4-FFF2-40B4-BE49-F238E27FC236}">
              <a16:creationId xmlns:a16="http://schemas.microsoft.com/office/drawing/2014/main" id="{00000000-0008-0000-2000-0000B6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183" name="Text Box 8">
          <a:extLst>
            <a:ext uri="{FF2B5EF4-FFF2-40B4-BE49-F238E27FC236}">
              <a16:creationId xmlns:a16="http://schemas.microsoft.com/office/drawing/2014/main" id="{00000000-0008-0000-2000-0000B7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84" name="Text Box 8">
          <a:extLst>
            <a:ext uri="{FF2B5EF4-FFF2-40B4-BE49-F238E27FC236}">
              <a16:creationId xmlns:a16="http://schemas.microsoft.com/office/drawing/2014/main" id="{00000000-0008-0000-2000-0000B8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185" name="Text Box 8">
          <a:extLst>
            <a:ext uri="{FF2B5EF4-FFF2-40B4-BE49-F238E27FC236}">
              <a16:creationId xmlns:a16="http://schemas.microsoft.com/office/drawing/2014/main" id="{00000000-0008-0000-2000-0000B9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186" name="Text Box 8">
          <a:extLst>
            <a:ext uri="{FF2B5EF4-FFF2-40B4-BE49-F238E27FC236}">
              <a16:creationId xmlns:a16="http://schemas.microsoft.com/office/drawing/2014/main" id="{00000000-0008-0000-2000-0000BA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87" name="Text Box 8">
          <a:extLst>
            <a:ext uri="{FF2B5EF4-FFF2-40B4-BE49-F238E27FC236}">
              <a16:creationId xmlns:a16="http://schemas.microsoft.com/office/drawing/2014/main" id="{00000000-0008-0000-2000-0000BB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188" name="Text Box 8">
          <a:extLst>
            <a:ext uri="{FF2B5EF4-FFF2-40B4-BE49-F238E27FC236}">
              <a16:creationId xmlns:a16="http://schemas.microsoft.com/office/drawing/2014/main" id="{00000000-0008-0000-2000-0000BC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89" name="Text Box 1">
          <a:extLst>
            <a:ext uri="{FF2B5EF4-FFF2-40B4-BE49-F238E27FC236}">
              <a16:creationId xmlns:a16="http://schemas.microsoft.com/office/drawing/2014/main" id="{00000000-0008-0000-2000-0000BD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0" name="Text Box 2">
          <a:extLst>
            <a:ext uri="{FF2B5EF4-FFF2-40B4-BE49-F238E27FC236}">
              <a16:creationId xmlns:a16="http://schemas.microsoft.com/office/drawing/2014/main" id="{00000000-0008-0000-2000-0000BE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1" name="Text Box 3">
          <a:extLst>
            <a:ext uri="{FF2B5EF4-FFF2-40B4-BE49-F238E27FC236}">
              <a16:creationId xmlns:a16="http://schemas.microsoft.com/office/drawing/2014/main" id="{00000000-0008-0000-2000-0000BF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2" name="Text Box 4">
          <a:extLst>
            <a:ext uri="{FF2B5EF4-FFF2-40B4-BE49-F238E27FC236}">
              <a16:creationId xmlns:a16="http://schemas.microsoft.com/office/drawing/2014/main" id="{00000000-0008-0000-2000-0000C0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3" name="Text Box 5">
          <a:extLst>
            <a:ext uri="{FF2B5EF4-FFF2-40B4-BE49-F238E27FC236}">
              <a16:creationId xmlns:a16="http://schemas.microsoft.com/office/drawing/2014/main" id="{00000000-0008-0000-2000-0000C1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4" name="Text Box 6">
          <a:extLst>
            <a:ext uri="{FF2B5EF4-FFF2-40B4-BE49-F238E27FC236}">
              <a16:creationId xmlns:a16="http://schemas.microsoft.com/office/drawing/2014/main" id="{00000000-0008-0000-2000-0000C2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5" name="Text Box 8">
          <a:extLst>
            <a:ext uri="{FF2B5EF4-FFF2-40B4-BE49-F238E27FC236}">
              <a16:creationId xmlns:a16="http://schemas.microsoft.com/office/drawing/2014/main" id="{00000000-0008-0000-2000-0000C3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6" name="Text Box 9">
          <a:extLst>
            <a:ext uri="{FF2B5EF4-FFF2-40B4-BE49-F238E27FC236}">
              <a16:creationId xmlns:a16="http://schemas.microsoft.com/office/drawing/2014/main" id="{00000000-0008-0000-2000-0000C4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7" name="Text Box 10">
          <a:extLst>
            <a:ext uri="{FF2B5EF4-FFF2-40B4-BE49-F238E27FC236}">
              <a16:creationId xmlns:a16="http://schemas.microsoft.com/office/drawing/2014/main" id="{00000000-0008-0000-2000-0000C5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8" name="Text Box 1">
          <a:extLst>
            <a:ext uri="{FF2B5EF4-FFF2-40B4-BE49-F238E27FC236}">
              <a16:creationId xmlns:a16="http://schemas.microsoft.com/office/drawing/2014/main" id="{00000000-0008-0000-2000-0000C6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199" name="Text Box 2">
          <a:extLst>
            <a:ext uri="{FF2B5EF4-FFF2-40B4-BE49-F238E27FC236}">
              <a16:creationId xmlns:a16="http://schemas.microsoft.com/office/drawing/2014/main" id="{00000000-0008-0000-2000-0000C7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00" name="Text Box 8">
          <a:extLst>
            <a:ext uri="{FF2B5EF4-FFF2-40B4-BE49-F238E27FC236}">
              <a16:creationId xmlns:a16="http://schemas.microsoft.com/office/drawing/2014/main" id="{00000000-0008-0000-2000-0000C8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1" name="Text Box 13">
          <a:extLst>
            <a:ext uri="{FF2B5EF4-FFF2-40B4-BE49-F238E27FC236}">
              <a16:creationId xmlns:a16="http://schemas.microsoft.com/office/drawing/2014/main" id="{00000000-0008-0000-2000-0000C9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72</xdr:row>
      <xdr:rowOff>0</xdr:rowOff>
    </xdr:from>
    <xdr:ext cx="114300" cy="285750"/>
    <xdr:sp macro="" textlink="">
      <xdr:nvSpPr>
        <xdr:cNvPr id="202" name="Text Box 14">
          <a:extLst>
            <a:ext uri="{FF2B5EF4-FFF2-40B4-BE49-F238E27FC236}">
              <a16:creationId xmlns:a16="http://schemas.microsoft.com/office/drawing/2014/main" id="{00000000-0008-0000-2000-0000CA000000}"/>
            </a:ext>
          </a:extLst>
        </xdr:cNvPr>
        <xdr:cNvSpPr txBox="1">
          <a:spLocks noChangeArrowheads="1"/>
        </xdr:cNvSpPr>
      </xdr:nvSpPr>
      <xdr:spPr bwMode="auto">
        <a:xfrm>
          <a:off x="62484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3" name="Text Box 1">
          <a:extLst>
            <a:ext uri="{FF2B5EF4-FFF2-40B4-BE49-F238E27FC236}">
              <a16:creationId xmlns:a16="http://schemas.microsoft.com/office/drawing/2014/main" id="{00000000-0008-0000-2000-0000CB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4" name="Text Box 2">
          <a:extLst>
            <a:ext uri="{FF2B5EF4-FFF2-40B4-BE49-F238E27FC236}">
              <a16:creationId xmlns:a16="http://schemas.microsoft.com/office/drawing/2014/main" id="{00000000-0008-0000-2000-0000CC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5" name="Text Box 3">
          <a:extLst>
            <a:ext uri="{FF2B5EF4-FFF2-40B4-BE49-F238E27FC236}">
              <a16:creationId xmlns:a16="http://schemas.microsoft.com/office/drawing/2014/main" id="{00000000-0008-0000-2000-0000CD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6" name="Text Box 4">
          <a:extLst>
            <a:ext uri="{FF2B5EF4-FFF2-40B4-BE49-F238E27FC236}">
              <a16:creationId xmlns:a16="http://schemas.microsoft.com/office/drawing/2014/main" id="{00000000-0008-0000-2000-0000CE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7" name="Text Box 5">
          <a:extLst>
            <a:ext uri="{FF2B5EF4-FFF2-40B4-BE49-F238E27FC236}">
              <a16:creationId xmlns:a16="http://schemas.microsoft.com/office/drawing/2014/main" id="{00000000-0008-0000-2000-0000CF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8" name="Text Box 6">
          <a:extLst>
            <a:ext uri="{FF2B5EF4-FFF2-40B4-BE49-F238E27FC236}">
              <a16:creationId xmlns:a16="http://schemas.microsoft.com/office/drawing/2014/main" id="{00000000-0008-0000-2000-0000D0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09" name="Text Box 8">
          <a:extLst>
            <a:ext uri="{FF2B5EF4-FFF2-40B4-BE49-F238E27FC236}">
              <a16:creationId xmlns:a16="http://schemas.microsoft.com/office/drawing/2014/main" id="{00000000-0008-0000-2000-0000D1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0" name="Text Box 9">
          <a:extLst>
            <a:ext uri="{FF2B5EF4-FFF2-40B4-BE49-F238E27FC236}">
              <a16:creationId xmlns:a16="http://schemas.microsoft.com/office/drawing/2014/main" id="{00000000-0008-0000-2000-0000D2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1" name="Text Box 10">
          <a:extLst>
            <a:ext uri="{FF2B5EF4-FFF2-40B4-BE49-F238E27FC236}">
              <a16:creationId xmlns:a16="http://schemas.microsoft.com/office/drawing/2014/main" id="{00000000-0008-0000-2000-0000D3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2" name="Text Box 11">
          <a:extLst>
            <a:ext uri="{FF2B5EF4-FFF2-40B4-BE49-F238E27FC236}">
              <a16:creationId xmlns:a16="http://schemas.microsoft.com/office/drawing/2014/main" id="{00000000-0008-0000-2000-0000D4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70</xdr:row>
      <xdr:rowOff>0</xdr:rowOff>
    </xdr:from>
    <xdr:ext cx="114300" cy="285750"/>
    <xdr:sp macro="" textlink="">
      <xdr:nvSpPr>
        <xdr:cNvPr id="213" name="Text Box 12">
          <a:extLst>
            <a:ext uri="{FF2B5EF4-FFF2-40B4-BE49-F238E27FC236}">
              <a16:creationId xmlns:a16="http://schemas.microsoft.com/office/drawing/2014/main" id="{00000000-0008-0000-2000-0000D5000000}"/>
            </a:ext>
          </a:extLst>
        </xdr:cNvPr>
        <xdr:cNvSpPr txBox="1">
          <a:spLocks noChangeArrowheads="1"/>
        </xdr:cNvSpPr>
      </xdr:nvSpPr>
      <xdr:spPr bwMode="auto">
        <a:xfrm>
          <a:off x="6248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4" name="Text Box 13">
          <a:extLst>
            <a:ext uri="{FF2B5EF4-FFF2-40B4-BE49-F238E27FC236}">
              <a16:creationId xmlns:a16="http://schemas.microsoft.com/office/drawing/2014/main" id="{00000000-0008-0000-2000-0000D6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73</xdr:row>
      <xdr:rowOff>0</xdr:rowOff>
    </xdr:from>
    <xdr:ext cx="114300" cy="285750"/>
    <xdr:sp macro="" textlink="">
      <xdr:nvSpPr>
        <xdr:cNvPr id="215" name="Text Box 14">
          <a:extLst>
            <a:ext uri="{FF2B5EF4-FFF2-40B4-BE49-F238E27FC236}">
              <a16:creationId xmlns:a16="http://schemas.microsoft.com/office/drawing/2014/main" id="{00000000-0008-0000-2000-0000D7000000}"/>
            </a:ext>
          </a:extLst>
        </xdr:cNvPr>
        <xdr:cNvSpPr txBox="1">
          <a:spLocks noChangeArrowheads="1"/>
        </xdr:cNvSpPr>
      </xdr:nvSpPr>
      <xdr:spPr bwMode="auto">
        <a:xfrm>
          <a:off x="62484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6" name="Text Box 1">
          <a:extLst>
            <a:ext uri="{FF2B5EF4-FFF2-40B4-BE49-F238E27FC236}">
              <a16:creationId xmlns:a16="http://schemas.microsoft.com/office/drawing/2014/main" id="{00000000-0008-0000-2000-0000D8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68</xdr:row>
      <xdr:rowOff>0</xdr:rowOff>
    </xdr:from>
    <xdr:ext cx="114300" cy="285750"/>
    <xdr:sp macro="" textlink="">
      <xdr:nvSpPr>
        <xdr:cNvPr id="217" name="Text Box 2">
          <a:extLst>
            <a:ext uri="{FF2B5EF4-FFF2-40B4-BE49-F238E27FC236}">
              <a16:creationId xmlns:a16="http://schemas.microsoft.com/office/drawing/2014/main" id="{00000000-0008-0000-2000-0000D9000000}"/>
            </a:ext>
          </a:extLst>
        </xdr:cNvPr>
        <xdr:cNvSpPr txBox="1">
          <a:spLocks noChangeArrowheads="1"/>
        </xdr:cNvSpPr>
      </xdr:nvSpPr>
      <xdr:spPr bwMode="auto">
        <a:xfrm>
          <a:off x="6248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152400</xdr:rowOff>
    </xdr:from>
    <xdr:ext cx="114300" cy="285750"/>
    <xdr:sp macro="" textlink="">
      <xdr:nvSpPr>
        <xdr:cNvPr id="218" name="Text Box 8">
          <a:extLst>
            <a:ext uri="{FF2B5EF4-FFF2-40B4-BE49-F238E27FC236}">
              <a16:creationId xmlns:a16="http://schemas.microsoft.com/office/drawing/2014/main" id="{00000000-0008-0000-2000-0000DA000000}"/>
            </a:ext>
          </a:extLst>
        </xdr:cNvPr>
        <xdr:cNvSpPr txBox="1">
          <a:spLocks noChangeArrowheads="1"/>
        </xdr:cNvSpPr>
      </xdr:nvSpPr>
      <xdr:spPr bwMode="auto">
        <a:xfrm>
          <a:off x="624840" y="152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19" name="Text Box 8">
          <a:extLst>
            <a:ext uri="{FF2B5EF4-FFF2-40B4-BE49-F238E27FC236}">
              <a16:creationId xmlns:a16="http://schemas.microsoft.com/office/drawing/2014/main" id="{00000000-0008-0000-2000-0000DB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60</xdr:row>
      <xdr:rowOff>38100</xdr:rowOff>
    </xdr:from>
    <xdr:ext cx="114300" cy="285750"/>
    <xdr:sp macro="" textlink="">
      <xdr:nvSpPr>
        <xdr:cNvPr id="220" name="Text Box 8">
          <a:extLst>
            <a:ext uri="{FF2B5EF4-FFF2-40B4-BE49-F238E27FC236}">
              <a16:creationId xmlns:a16="http://schemas.microsoft.com/office/drawing/2014/main" id="{00000000-0008-0000-2000-0000DC000000}"/>
            </a:ext>
          </a:extLst>
        </xdr:cNvPr>
        <xdr:cNvSpPr txBox="1">
          <a:spLocks noChangeArrowheads="1"/>
        </xdr:cNvSpPr>
      </xdr:nvSpPr>
      <xdr:spPr bwMode="auto">
        <a:xfrm>
          <a:off x="1602105" y="11010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219075</xdr:colOff>
      <xdr:row>20</xdr:row>
      <xdr:rowOff>0</xdr:rowOff>
    </xdr:from>
    <xdr:ext cx="114300" cy="285750"/>
    <xdr:sp macro="" textlink="">
      <xdr:nvSpPr>
        <xdr:cNvPr id="221" name="Text Box 8">
          <a:extLst>
            <a:ext uri="{FF2B5EF4-FFF2-40B4-BE49-F238E27FC236}">
              <a16:creationId xmlns:a16="http://schemas.microsoft.com/office/drawing/2014/main" id="{00000000-0008-0000-2000-0000DD000000}"/>
            </a:ext>
          </a:extLst>
        </xdr:cNvPr>
        <xdr:cNvSpPr txBox="1">
          <a:spLocks noChangeArrowheads="1"/>
        </xdr:cNvSpPr>
      </xdr:nvSpPr>
      <xdr:spPr bwMode="auto">
        <a:xfrm>
          <a:off x="1468755"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1</xdr:col>
      <xdr:colOff>0</xdr:colOff>
      <xdr:row>41</xdr:row>
      <xdr:rowOff>0</xdr:rowOff>
    </xdr:from>
    <xdr:ext cx="114300" cy="285750"/>
    <xdr:sp macro="" textlink="">
      <xdr:nvSpPr>
        <xdr:cNvPr id="222" name="Text Box 8">
          <a:extLst>
            <a:ext uri="{FF2B5EF4-FFF2-40B4-BE49-F238E27FC236}">
              <a16:creationId xmlns:a16="http://schemas.microsoft.com/office/drawing/2014/main" id="{00000000-0008-0000-2000-0000DE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3" name="Text Box 1">
          <a:extLst>
            <a:ext uri="{FF2B5EF4-FFF2-40B4-BE49-F238E27FC236}">
              <a16:creationId xmlns:a16="http://schemas.microsoft.com/office/drawing/2014/main" id="{00000000-0008-0000-2000-0000D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4" name="Text Box 2">
          <a:extLst>
            <a:ext uri="{FF2B5EF4-FFF2-40B4-BE49-F238E27FC236}">
              <a16:creationId xmlns:a16="http://schemas.microsoft.com/office/drawing/2014/main" id="{00000000-0008-0000-2000-0000E0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5" name="Text Box 3">
          <a:extLst>
            <a:ext uri="{FF2B5EF4-FFF2-40B4-BE49-F238E27FC236}">
              <a16:creationId xmlns:a16="http://schemas.microsoft.com/office/drawing/2014/main" id="{00000000-0008-0000-2000-0000E1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6" name="Text Box 4">
          <a:extLst>
            <a:ext uri="{FF2B5EF4-FFF2-40B4-BE49-F238E27FC236}">
              <a16:creationId xmlns:a16="http://schemas.microsoft.com/office/drawing/2014/main" id="{00000000-0008-0000-2000-0000E2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7" name="Text Box 5">
          <a:extLst>
            <a:ext uri="{FF2B5EF4-FFF2-40B4-BE49-F238E27FC236}">
              <a16:creationId xmlns:a16="http://schemas.microsoft.com/office/drawing/2014/main" id="{00000000-0008-0000-2000-0000E3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8" name="Text Box 6">
          <a:extLst>
            <a:ext uri="{FF2B5EF4-FFF2-40B4-BE49-F238E27FC236}">
              <a16:creationId xmlns:a16="http://schemas.microsoft.com/office/drawing/2014/main" id="{00000000-0008-0000-2000-0000E4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29" name="Text Box 8">
          <a:extLst>
            <a:ext uri="{FF2B5EF4-FFF2-40B4-BE49-F238E27FC236}">
              <a16:creationId xmlns:a16="http://schemas.microsoft.com/office/drawing/2014/main" id="{00000000-0008-0000-2000-0000E5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0" name="Text Box 9">
          <a:extLst>
            <a:ext uri="{FF2B5EF4-FFF2-40B4-BE49-F238E27FC236}">
              <a16:creationId xmlns:a16="http://schemas.microsoft.com/office/drawing/2014/main" id="{00000000-0008-0000-2000-0000E6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1" name="Text Box 10">
          <a:extLst>
            <a:ext uri="{FF2B5EF4-FFF2-40B4-BE49-F238E27FC236}">
              <a16:creationId xmlns:a16="http://schemas.microsoft.com/office/drawing/2014/main" id="{00000000-0008-0000-2000-0000E7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2" name="Text Box 1">
          <a:extLst>
            <a:ext uri="{FF2B5EF4-FFF2-40B4-BE49-F238E27FC236}">
              <a16:creationId xmlns:a16="http://schemas.microsoft.com/office/drawing/2014/main" id="{00000000-0008-0000-2000-0000E8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33" name="Text Box 2">
          <a:extLst>
            <a:ext uri="{FF2B5EF4-FFF2-40B4-BE49-F238E27FC236}">
              <a16:creationId xmlns:a16="http://schemas.microsoft.com/office/drawing/2014/main" id="{00000000-0008-0000-2000-0000E9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34" name="Text Box 8">
          <a:extLst>
            <a:ext uri="{FF2B5EF4-FFF2-40B4-BE49-F238E27FC236}">
              <a16:creationId xmlns:a16="http://schemas.microsoft.com/office/drawing/2014/main" id="{00000000-0008-0000-2000-0000EA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5" name="Text Box 1">
          <a:extLst>
            <a:ext uri="{FF2B5EF4-FFF2-40B4-BE49-F238E27FC236}">
              <a16:creationId xmlns:a16="http://schemas.microsoft.com/office/drawing/2014/main" id="{00000000-0008-0000-2000-0000EB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6" name="Text Box 2">
          <a:extLst>
            <a:ext uri="{FF2B5EF4-FFF2-40B4-BE49-F238E27FC236}">
              <a16:creationId xmlns:a16="http://schemas.microsoft.com/office/drawing/2014/main" id="{00000000-0008-0000-2000-0000EC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7" name="Text Box 3">
          <a:extLst>
            <a:ext uri="{FF2B5EF4-FFF2-40B4-BE49-F238E27FC236}">
              <a16:creationId xmlns:a16="http://schemas.microsoft.com/office/drawing/2014/main" id="{00000000-0008-0000-2000-0000ED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8" name="Text Box 4">
          <a:extLst>
            <a:ext uri="{FF2B5EF4-FFF2-40B4-BE49-F238E27FC236}">
              <a16:creationId xmlns:a16="http://schemas.microsoft.com/office/drawing/2014/main" id="{00000000-0008-0000-2000-0000EE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39" name="Text Box 5">
          <a:extLst>
            <a:ext uri="{FF2B5EF4-FFF2-40B4-BE49-F238E27FC236}">
              <a16:creationId xmlns:a16="http://schemas.microsoft.com/office/drawing/2014/main" id="{00000000-0008-0000-2000-0000EF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0" name="Text Box 6">
          <a:extLst>
            <a:ext uri="{FF2B5EF4-FFF2-40B4-BE49-F238E27FC236}">
              <a16:creationId xmlns:a16="http://schemas.microsoft.com/office/drawing/2014/main" id="{00000000-0008-0000-2000-0000F0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1" name="Text Box 8">
          <a:extLst>
            <a:ext uri="{FF2B5EF4-FFF2-40B4-BE49-F238E27FC236}">
              <a16:creationId xmlns:a16="http://schemas.microsoft.com/office/drawing/2014/main" id="{00000000-0008-0000-2000-0000F1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2" name="Text Box 9">
          <a:extLst>
            <a:ext uri="{FF2B5EF4-FFF2-40B4-BE49-F238E27FC236}">
              <a16:creationId xmlns:a16="http://schemas.microsoft.com/office/drawing/2014/main" id="{00000000-0008-0000-2000-0000F2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3" name="Text Box 10">
          <a:extLst>
            <a:ext uri="{FF2B5EF4-FFF2-40B4-BE49-F238E27FC236}">
              <a16:creationId xmlns:a16="http://schemas.microsoft.com/office/drawing/2014/main" id="{00000000-0008-0000-2000-0000F3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4" name="Text Box 11">
          <a:extLst>
            <a:ext uri="{FF2B5EF4-FFF2-40B4-BE49-F238E27FC236}">
              <a16:creationId xmlns:a16="http://schemas.microsoft.com/office/drawing/2014/main" id="{00000000-0008-0000-2000-0000F4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45" name="Text Box 12">
          <a:extLst>
            <a:ext uri="{FF2B5EF4-FFF2-40B4-BE49-F238E27FC236}">
              <a16:creationId xmlns:a16="http://schemas.microsoft.com/office/drawing/2014/main" id="{00000000-0008-0000-2000-0000F500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6" name="Text Box 13">
          <a:extLst>
            <a:ext uri="{FF2B5EF4-FFF2-40B4-BE49-F238E27FC236}">
              <a16:creationId xmlns:a16="http://schemas.microsoft.com/office/drawing/2014/main" id="{00000000-0008-0000-2000-0000F6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47" name="Text Box 14">
          <a:extLst>
            <a:ext uri="{FF2B5EF4-FFF2-40B4-BE49-F238E27FC236}">
              <a16:creationId xmlns:a16="http://schemas.microsoft.com/office/drawing/2014/main" id="{00000000-0008-0000-2000-0000F700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8" name="Text Box 1">
          <a:extLst>
            <a:ext uri="{FF2B5EF4-FFF2-40B4-BE49-F238E27FC236}">
              <a16:creationId xmlns:a16="http://schemas.microsoft.com/office/drawing/2014/main" id="{00000000-0008-0000-2000-0000F8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49" name="Text Box 2">
          <a:extLst>
            <a:ext uri="{FF2B5EF4-FFF2-40B4-BE49-F238E27FC236}">
              <a16:creationId xmlns:a16="http://schemas.microsoft.com/office/drawing/2014/main" id="{00000000-0008-0000-2000-0000F900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250" name="Text Box 8">
          <a:extLst>
            <a:ext uri="{FF2B5EF4-FFF2-40B4-BE49-F238E27FC236}">
              <a16:creationId xmlns:a16="http://schemas.microsoft.com/office/drawing/2014/main" id="{00000000-0008-0000-2000-0000FA00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1" name="Text Box 8">
          <a:extLst>
            <a:ext uri="{FF2B5EF4-FFF2-40B4-BE49-F238E27FC236}">
              <a16:creationId xmlns:a16="http://schemas.microsoft.com/office/drawing/2014/main" id="{00000000-0008-0000-2000-0000FB00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52" name="Text Box 8">
          <a:extLst>
            <a:ext uri="{FF2B5EF4-FFF2-40B4-BE49-F238E27FC236}">
              <a16:creationId xmlns:a16="http://schemas.microsoft.com/office/drawing/2014/main" id="{00000000-0008-0000-2000-0000FC00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253" name="Text Box 8">
          <a:extLst>
            <a:ext uri="{FF2B5EF4-FFF2-40B4-BE49-F238E27FC236}">
              <a16:creationId xmlns:a16="http://schemas.microsoft.com/office/drawing/2014/main" id="{00000000-0008-0000-2000-0000FD00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41</xdr:row>
      <xdr:rowOff>0</xdr:rowOff>
    </xdr:from>
    <xdr:ext cx="114300" cy="285750"/>
    <xdr:sp macro="" textlink="">
      <xdr:nvSpPr>
        <xdr:cNvPr id="254" name="Text Box 8">
          <a:extLst>
            <a:ext uri="{FF2B5EF4-FFF2-40B4-BE49-F238E27FC236}">
              <a16:creationId xmlns:a16="http://schemas.microsoft.com/office/drawing/2014/main" id="{00000000-0008-0000-2000-0000FE000000}"/>
            </a:ext>
          </a:extLst>
        </xdr:cNvPr>
        <xdr:cNvSpPr txBox="1">
          <a:spLocks noChangeArrowheads="1"/>
        </xdr:cNvSpPr>
      </xdr:nvSpPr>
      <xdr:spPr bwMode="auto">
        <a:xfrm>
          <a:off x="628226"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255" name="Text Box 8">
          <a:extLst>
            <a:ext uri="{FF2B5EF4-FFF2-40B4-BE49-F238E27FC236}">
              <a16:creationId xmlns:a16="http://schemas.microsoft.com/office/drawing/2014/main" id="{00000000-0008-0000-2000-0000FF00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6" name="Text Box 1">
          <a:extLst>
            <a:ext uri="{FF2B5EF4-FFF2-40B4-BE49-F238E27FC236}">
              <a16:creationId xmlns:a16="http://schemas.microsoft.com/office/drawing/2014/main" id="{00000000-0008-0000-2000-00000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7" name="Text Box 2">
          <a:extLst>
            <a:ext uri="{FF2B5EF4-FFF2-40B4-BE49-F238E27FC236}">
              <a16:creationId xmlns:a16="http://schemas.microsoft.com/office/drawing/2014/main" id="{00000000-0008-0000-2000-00000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8" name="Text Box 3">
          <a:extLst>
            <a:ext uri="{FF2B5EF4-FFF2-40B4-BE49-F238E27FC236}">
              <a16:creationId xmlns:a16="http://schemas.microsoft.com/office/drawing/2014/main" id="{00000000-0008-0000-2000-00000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59" name="Text Box 4">
          <a:extLst>
            <a:ext uri="{FF2B5EF4-FFF2-40B4-BE49-F238E27FC236}">
              <a16:creationId xmlns:a16="http://schemas.microsoft.com/office/drawing/2014/main" id="{00000000-0008-0000-2000-00000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0" name="Text Box 5">
          <a:extLst>
            <a:ext uri="{FF2B5EF4-FFF2-40B4-BE49-F238E27FC236}">
              <a16:creationId xmlns:a16="http://schemas.microsoft.com/office/drawing/2014/main" id="{00000000-0008-0000-2000-00000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1" name="Text Box 6">
          <a:extLst>
            <a:ext uri="{FF2B5EF4-FFF2-40B4-BE49-F238E27FC236}">
              <a16:creationId xmlns:a16="http://schemas.microsoft.com/office/drawing/2014/main" id="{00000000-0008-0000-2000-00000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2" name="Text Box 8">
          <a:extLst>
            <a:ext uri="{FF2B5EF4-FFF2-40B4-BE49-F238E27FC236}">
              <a16:creationId xmlns:a16="http://schemas.microsoft.com/office/drawing/2014/main" id="{00000000-0008-0000-2000-00000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3" name="Text Box 9">
          <a:extLst>
            <a:ext uri="{FF2B5EF4-FFF2-40B4-BE49-F238E27FC236}">
              <a16:creationId xmlns:a16="http://schemas.microsoft.com/office/drawing/2014/main" id="{00000000-0008-0000-2000-00000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4" name="Text Box 10">
          <a:extLst>
            <a:ext uri="{FF2B5EF4-FFF2-40B4-BE49-F238E27FC236}">
              <a16:creationId xmlns:a16="http://schemas.microsoft.com/office/drawing/2014/main" id="{00000000-0008-0000-2000-00000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5" name="Text Box 1">
          <a:extLst>
            <a:ext uri="{FF2B5EF4-FFF2-40B4-BE49-F238E27FC236}">
              <a16:creationId xmlns:a16="http://schemas.microsoft.com/office/drawing/2014/main" id="{00000000-0008-0000-2000-00000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66" name="Text Box 2">
          <a:extLst>
            <a:ext uri="{FF2B5EF4-FFF2-40B4-BE49-F238E27FC236}">
              <a16:creationId xmlns:a16="http://schemas.microsoft.com/office/drawing/2014/main" id="{00000000-0008-0000-2000-00000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67" name="Text Box 8">
          <a:extLst>
            <a:ext uri="{FF2B5EF4-FFF2-40B4-BE49-F238E27FC236}">
              <a16:creationId xmlns:a16="http://schemas.microsoft.com/office/drawing/2014/main" id="{00000000-0008-0000-2000-00000B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8" name="Text Box 1">
          <a:extLst>
            <a:ext uri="{FF2B5EF4-FFF2-40B4-BE49-F238E27FC236}">
              <a16:creationId xmlns:a16="http://schemas.microsoft.com/office/drawing/2014/main" id="{00000000-0008-0000-2000-00000C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69" name="Text Box 2">
          <a:extLst>
            <a:ext uri="{FF2B5EF4-FFF2-40B4-BE49-F238E27FC236}">
              <a16:creationId xmlns:a16="http://schemas.microsoft.com/office/drawing/2014/main" id="{00000000-0008-0000-2000-00000D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0" name="Text Box 3">
          <a:extLst>
            <a:ext uri="{FF2B5EF4-FFF2-40B4-BE49-F238E27FC236}">
              <a16:creationId xmlns:a16="http://schemas.microsoft.com/office/drawing/2014/main" id="{00000000-0008-0000-2000-00000E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1" name="Text Box 4">
          <a:extLst>
            <a:ext uri="{FF2B5EF4-FFF2-40B4-BE49-F238E27FC236}">
              <a16:creationId xmlns:a16="http://schemas.microsoft.com/office/drawing/2014/main" id="{00000000-0008-0000-2000-00000F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2" name="Text Box 5">
          <a:extLst>
            <a:ext uri="{FF2B5EF4-FFF2-40B4-BE49-F238E27FC236}">
              <a16:creationId xmlns:a16="http://schemas.microsoft.com/office/drawing/2014/main" id="{00000000-0008-0000-2000-000010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3" name="Text Box 6">
          <a:extLst>
            <a:ext uri="{FF2B5EF4-FFF2-40B4-BE49-F238E27FC236}">
              <a16:creationId xmlns:a16="http://schemas.microsoft.com/office/drawing/2014/main" id="{00000000-0008-0000-2000-000011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4" name="Text Box 8">
          <a:extLst>
            <a:ext uri="{FF2B5EF4-FFF2-40B4-BE49-F238E27FC236}">
              <a16:creationId xmlns:a16="http://schemas.microsoft.com/office/drawing/2014/main" id="{00000000-0008-0000-2000-000012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5" name="Text Box 9">
          <a:extLst>
            <a:ext uri="{FF2B5EF4-FFF2-40B4-BE49-F238E27FC236}">
              <a16:creationId xmlns:a16="http://schemas.microsoft.com/office/drawing/2014/main" id="{00000000-0008-0000-2000-000013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76" name="Text Box 10">
          <a:extLst>
            <a:ext uri="{FF2B5EF4-FFF2-40B4-BE49-F238E27FC236}">
              <a16:creationId xmlns:a16="http://schemas.microsoft.com/office/drawing/2014/main" id="{00000000-0008-0000-2000-000014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7" name="Text Box 11">
          <a:extLst>
            <a:ext uri="{FF2B5EF4-FFF2-40B4-BE49-F238E27FC236}">
              <a16:creationId xmlns:a16="http://schemas.microsoft.com/office/drawing/2014/main" id="{00000000-0008-0000-2000-00001501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71</xdr:row>
      <xdr:rowOff>0</xdr:rowOff>
    </xdr:from>
    <xdr:ext cx="114300" cy="285750"/>
    <xdr:sp macro="" textlink="">
      <xdr:nvSpPr>
        <xdr:cNvPr id="278" name="Text Box 12">
          <a:extLst>
            <a:ext uri="{FF2B5EF4-FFF2-40B4-BE49-F238E27FC236}">
              <a16:creationId xmlns:a16="http://schemas.microsoft.com/office/drawing/2014/main" id="{00000000-0008-0000-2000-000016010000}"/>
            </a:ext>
          </a:extLst>
        </xdr:cNvPr>
        <xdr:cNvSpPr txBox="1">
          <a:spLocks noChangeArrowheads="1"/>
        </xdr:cNvSpPr>
      </xdr:nvSpPr>
      <xdr:spPr bwMode="auto">
        <a:xfrm>
          <a:off x="62484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79" name="Text Box 13">
          <a:extLst>
            <a:ext uri="{FF2B5EF4-FFF2-40B4-BE49-F238E27FC236}">
              <a16:creationId xmlns:a16="http://schemas.microsoft.com/office/drawing/2014/main" id="{00000000-0008-0000-2000-000017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280" name="Text Box 14">
          <a:extLst>
            <a:ext uri="{FF2B5EF4-FFF2-40B4-BE49-F238E27FC236}">
              <a16:creationId xmlns:a16="http://schemas.microsoft.com/office/drawing/2014/main" id="{00000000-0008-0000-2000-000018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69</xdr:row>
      <xdr:rowOff>0</xdr:rowOff>
    </xdr:from>
    <xdr:ext cx="114300" cy="285750"/>
    <xdr:sp macro="" textlink="">
      <xdr:nvSpPr>
        <xdr:cNvPr id="281" name="Text Box 1">
          <a:extLst>
            <a:ext uri="{FF2B5EF4-FFF2-40B4-BE49-F238E27FC236}">
              <a16:creationId xmlns:a16="http://schemas.microsoft.com/office/drawing/2014/main" id="{00000000-0008-0000-2000-000019010000}"/>
            </a:ext>
          </a:extLst>
        </xdr:cNvPr>
        <xdr:cNvSpPr txBox="1">
          <a:spLocks noChangeArrowheads="1"/>
        </xdr:cNvSpPr>
      </xdr:nvSpPr>
      <xdr:spPr bwMode="auto">
        <a:xfrm>
          <a:off x="6248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19</xdr:row>
      <xdr:rowOff>0</xdr:rowOff>
    </xdr:from>
    <xdr:ext cx="114300" cy="285750"/>
    <xdr:sp macro="" textlink="">
      <xdr:nvSpPr>
        <xdr:cNvPr id="282" name="Text Box 8">
          <a:extLst>
            <a:ext uri="{FF2B5EF4-FFF2-40B4-BE49-F238E27FC236}">
              <a16:creationId xmlns:a16="http://schemas.microsoft.com/office/drawing/2014/main" id="{00000000-0008-0000-2000-00001A010000}"/>
            </a:ext>
          </a:extLst>
        </xdr:cNvPr>
        <xdr:cNvSpPr txBox="1">
          <a:spLocks noChangeArrowheads="1"/>
        </xdr:cNvSpPr>
      </xdr:nvSpPr>
      <xdr:spPr bwMode="auto">
        <a:xfrm>
          <a:off x="62484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3" name="Text Box 8">
          <a:extLst>
            <a:ext uri="{FF2B5EF4-FFF2-40B4-BE49-F238E27FC236}">
              <a16:creationId xmlns:a16="http://schemas.microsoft.com/office/drawing/2014/main" id="{00000000-0008-0000-2000-00001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3042180</xdr:colOff>
      <xdr:row>26</xdr:row>
      <xdr:rowOff>44450</xdr:rowOff>
    </xdr:from>
    <xdr:ext cx="114300" cy="285750"/>
    <xdr:sp macro="" textlink="">
      <xdr:nvSpPr>
        <xdr:cNvPr id="284" name="Text Box 8">
          <a:extLst>
            <a:ext uri="{FF2B5EF4-FFF2-40B4-BE49-F238E27FC236}">
              <a16:creationId xmlns:a16="http://schemas.microsoft.com/office/drawing/2014/main" id="{00000000-0008-0000-2000-00001C010000}"/>
            </a:ext>
          </a:extLst>
        </xdr:cNvPr>
        <xdr:cNvSpPr txBox="1">
          <a:spLocks noChangeArrowheads="1"/>
        </xdr:cNvSpPr>
      </xdr:nvSpPr>
      <xdr:spPr bwMode="auto">
        <a:xfrm>
          <a:off x="626640" y="47993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41</xdr:row>
      <xdr:rowOff>0</xdr:rowOff>
    </xdr:from>
    <xdr:ext cx="114300" cy="285750"/>
    <xdr:sp macro="" textlink="">
      <xdr:nvSpPr>
        <xdr:cNvPr id="285" name="Text Box 8">
          <a:extLst>
            <a:ext uri="{FF2B5EF4-FFF2-40B4-BE49-F238E27FC236}">
              <a16:creationId xmlns:a16="http://schemas.microsoft.com/office/drawing/2014/main" id="{00000000-0008-0000-2000-00001D010000}"/>
            </a:ext>
          </a:extLst>
        </xdr:cNvPr>
        <xdr:cNvSpPr txBox="1">
          <a:spLocks noChangeArrowheads="1"/>
        </xdr:cNvSpPr>
      </xdr:nvSpPr>
      <xdr:spPr bwMode="auto">
        <a:xfrm>
          <a:off x="1260264"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664633</xdr:colOff>
      <xdr:row>51</xdr:row>
      <xdr:rowOff>169334</xdr:rowOff>
    </xdr:from>
    <xdr:ext cx="114300" cy="285750"/>
    <xdr:sp macro="" textlink="">
      <xdr:nvSpPr>
        <xdr:cNvPr id="286" name="Text Box 8">
          <a:extLst>
            <a:ext uri="{FF2B5EF4-FFF2-40B4-BE49-F238E27FC236}">
              <a16:creationId xmlns:a16="http://schemas.microsoft.com/office/drawing/2014/main" id="{00000000-0008-0000-2000-00001E010000}"/>
            </a:ext>
          </a:extLst>
        </xdr:cNvPr>
        <xdr:cNvSpPr txBox="1">
          <a:spLocks noChangeArrowheads="1"/>
        </xdr:cNvSpPr>
      </xdr:nvSpPr>
      <xdr:spPr bwMode="auto">
        <a:xfrm>
          <a:off x="2501053" y="94962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7" name="Text Box 1">
          <a:extLst>
            <a:ext uri="{FF2B5EF4-FFF2-40B4-BE49-F238E27FC236}">
              <a16:creationId xmlns:a16="http://schemas.microsoft.com/office/drawing/2014/main" id="{00000000-0008-0000-2000-00001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8" name="Text Box 2">
          <a:extLst>
            <a:ext uri="{FF2B5EF4-FFF2-40B4-BE49-F238E27FC236}">
              <a16:creationId xmlns:a16="http://schemas.microsoft.com/office/drawing/2014/main" id="{00000000-0008-0000-2000-00002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89" name="Text Box 3">
          <a:extLst>
            <a:ext uri="{FF2B5EF4-FFF2-40B4-BE49-F238E27FC236}">
              <a16:creationId xmlns:a16="http://schemas.microsoft.com/office/drawing/2014/main" id="{00000000-0008-0000-2000-00002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0" name="Text Box 4">
          <a:extLst>
            <a:ext uri="{FF2B5EF4-FFF2-40B4-BE49-F238E27FC236}">
              <a16:creationId xmlns:a16="http://schemas.microsoft.com/office/drawing/2014/main" id="{00000000-0008-0000-2000-00002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1" name="Text Box 5">
          <a:extLst>
            <a:ext uri="{FF2B5EF4-FFF2-40B4-BE49-F238E27FC236}">
              <a16:creationId xmlns:a16="http://schemas.microsoft.com/office/drawing/2014/main" id="{00000000-0008-0000-2000-00002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2" name="Text Box 6">
          <a:extLst>
            <a:ext uri="{FF2B5EF4-FFF2-40B4-BE49-F238E27FC236}">
              <a16:creationId xmlns:a16="http://schemas.microsoft.com/office/drawing/2014/main" id="{00000000-0008-0000-2000-00002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3" name="Text Box 8">
          <a:extLst>
            <a:ext uri="{FF2B5EF4-FFF2-40B4-BE49-F238E27FC236}">
              <a16:creationId xmlns:a16="http://schemas.microsoft.com/office/drawing/2014/main" id="{00000000-0008-0000-2000-00002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4" name="Text Box 9">
          <a:extLst>
            <a:ext uri="{FF2B5EF4-FFF2-40B4-BE49-F238E27FC236}">
              <a16:creationId xmlns:a16="http://schemas.microsoft.com/office/drawing/2014/main" id="{00000000-0008-0000-2000-00002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295" name="Text Box 10">
          <a:extLst>
            <a:ext uri="{FF2B5EF4-FFF2-40B4-BE49-F238E27FC236}">
              <a16:creationId xmlns:a16="http://schemas.microsoft.com/office/drawing/2014/main" id="{00000000-0008-0000-2000-00002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2047874</xdr:colOff>
      <xdr:row>52</xdr:row>
      <xdr:rowOff>66675</xdr:rowOff>
    </xdr:from>
    <xdr:ext cx="114300" cy="285750"/>
    <xdr:sp macro="" textlink="">
      <xdr:nvSpPr>
        <xdr:cNvPr id="296" name="Text Box 1">
          <a:extLst>
            <a:ext uri="{FF2B5EF4-FFF2-40B4-BE49-F238E27FC236}">
              <a16:creationId xmlns:a16="http://schemas.microsoft.com/office/drawing/2014/main" id="{00000000-0008-0000-2000-000028010000}"/>
            </a:ext>
          </a:extLst>
        </xdr:cNvPr>
        <xdr:cNvSpPr txBox="1">
          <a:spLocks noChangeArrowheads="1"/>
        </xdr:cNvSpPr>
      </xdr:nvSpPr>
      <xdr:spPr bwMode="auto">
        <a:xfrm>
          <a:off x="622934" y="957643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269875</xdr:colOff>
      <xdr:row>53</xdr:row>
      <xdr:rowOff>171450</xdr:rowOff>
    </xdr:from>
    <xdr:ext cx="114300" cy="285750"/>
    <xdr:sp macro="" textlink="">
      <xdr:nvSpPr>
        <xdr:cNvPr id="297" name="Text Box 2">
          <a:extLst>
            <a:ext uri="{FF2B5EF4-FFF2-40B4-BE49-F238E27FC236}">
              <a16:creationId xmlns:a16="http://schemas.microsoft.com/office/drawing/2014/main" id="{00000000-0008-0000-2000-000029010000}"/>
            </a:ext>
          </a:extLst>
        </xdr:cNvPr>
        <xdr:cNvSpPr txBox="1">
          <a:spLocks noChangeArrowheads="1"/>
        </xdr:cNvSpPr>
      </xdr:nvSpPr>
      <xdr:spPr bwMode="auto">
        <a:xfrm>
          <a:off x="1519555" y="986409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53</xdr:row>
      <xdr:rowOff>0</xdr:rowOff>
    </xdr:from>
    <xdr:ext cx="114300" cy="285750"/>
    <xdr:sp macro="" textlink="">
      <xdr:nvSpPr>
        <xdr:cNvPr id="298" name="Text Box 8">
          <a:extLst>
            <a:ext uri="{FF2B5EF4-FFF2-40B4-BE49-F238E27FC236}">
              <a16:creationId xmlns:a16="http://schemas.microsoft.com/office/drawing/2014/main" id="{00000000-0008-0000-2000-00002A010000}"/>
            </a:ext>
          </a:extLst>
        </xdr:cNvPr>
        <xdr:cNvSpPr txBox="1">
          <a:spLocks noChangeArrowheads="1"/>
        </xdr:cNvSpPr>
      </xdr:nvSpPr>
      <xdr:spPr bwMode="auto">
        <a:xfrm>
          <a:off x="6248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1799166</xdr:colOff>
      <xdr:row>70</xdr:row>
      <xdr:rowOff>0</xdr:rowOff>
    </xdr:from>
    <xdr:ext cx="114300" cy="285750"/>
    <xdr:sp macro="" textlink="">
      <xdr:nvSpPr>
        <xdr:cNvPr id="299" name="Text Box 13">
          <a:extLst>
            <a:ext uri="{FF2B5EF4-FFF2-40B4-BE49-F238E27FC236}">
              <a16:creationId xmlns:a16="http://schemas.microsoft.com/office/drawing/2014/main" id="{00000000-0008-0000-2000-00002B010000}"/>
            </a:ext>
          </a:extLst>
        </xdr:cNvPr>
        <xdr:cNvSpPr txBox="1">
          <a:spLocks noChangeArrowheads="1"/>
        </xdr:cNvSpPr>
      </xdr:nvSpPr>
      <xdr:spPr bwMode="auto">
        <a:xfrm>
          <a:off x="625686"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0" name="Text Box 8">
          <a:extLst>
            <a:ext uri="{FF2B5EF4-FFF2-40B4-BE49-F238E27FC236}">
              <a16:creationId xmlns:a16="http://schemas.microsoft.com/office/drawing/2014/main" id="{00000000-0008-0000-2000-00002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1" name="Text Box 8">
          <a:extLst>
            <a:ext uri="{FF2B5EF4-FFF2-40B4-BE49-F238E27FC236}">
              <a16:creationId xmlns:a16="http://schemas.microsoft.com/office/drawing/2014/main" id="{00000000-0008-0000-2000-00002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2" name="Text Box 1">
          <a:extLst>
            <a:ext uri="{FF2B5EF4-FFF2-40B4-BE49-F238E27FC236}">
              <a16:creationId xmlns:a16="http://schemas.microsoft.com/office/drawing/2014/main" id="{00000000-0008-0000-2000-00002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3" name="Text Box 2">
          <a:extLst>
            <a:ext uri="{FF2B5EF4-FFF2-40B4-BE49-F238E27FC236}">
              <a16:creationId xmlns:a16="http://schemas.microsoft.com/office/drawing/2014/main" id="{00000000-0008-0000-2000-00002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4" name="Text Box 3">
          <a:extLst>
            <a:ext uri="{FF2B5EF4-FFF2-40B4-BE49-F238E27FC236}">
              <a16:creationId xmlns:a16="http://schemas.microsoft.com/office/drawing/2014/main" id="{00000000-0008-0000-2000-00003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5" name="Text Box 4">
          <a:extLst>
            <a:ext uri="{FF2B5EF4-FFF2-40B4-BE49-F238E27FC236}">
              <a16:creationId xmlns:a16="http://schemas.microsoft.com/office/drawing/2014/main" id="{00000000-0008-0000-2000-00003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6" name="Text Box 5">
          <a:extLst>
            <a:ext uri="{FF2B5EF4-FFF2-40B4-BE49-F238E27FC236}">
              <a16:creationId xmlns:a16="http://schemas.microsoft.com/office/drawing/2014/main" id="{00000000-0008-0000-2000-00003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7" name="Text Box 6">
          <a:extLst>
            <a:ext uri="{FF2B5EF4-FFF2-40B4-BE49-F238E27FC236}">
              <a16:creationId xmlns:a16="http://schemas.microsoft.com/office/drawing/2014/main" id="{00000000-0008-0000-2000-00003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8" name="Text Box 8">
          <a:extLst>
            <a:ext uri="{FF2B5EF4-FFF2-40B4-BE49-F238E27FC236}">
              <a16:creationId xmlns:a16="http://schemas.microsoft.com/office/drawing/2014/main" id="{00000000-0008-0000-2000-00003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09" name="Text Box 9">
          <a:extLst>
            <a:ext uri="{FF2B5EF4-FFF2-40B4-BE49-F238E27FC236}">
              <a16:creationId xmlns:a16="http://schemas.microsoft.com/office/drawing/2014/main" id="{00000000-0008-0000-2000-00003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0" name="Text Box 10">
          <a:extLst>
            <a:ext uri="{FF2B5EF4-FFF2-40B4-BE49-F238E27FC236}">
              <a16:creationId xmlns:a16="http://schemas.microsoft.com/office/drawing/2014/main" id="{00000000-0008-0000-2000-00003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1" name="Text Box 1">
          <a:extLst>
            <a:ext uri="{FF2B5EF4-FFF2-40B4-BE49-F238E27FC236}">
              <a16:creationId xmlns:a16="http://schemas.microsoft.com/office/drawing/2014/main" id="{00000000-0008-0000-2000-00003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2" name="Text Box 2">
          <a:extLst>
            <a:ext uri="{FF2B5EF4-FFF2-40B4-BE49-F238E27FC236}">
              <a16:creationId xmlns:a16="http://schemas.microsoft.com/office/drawing/2014/main" id="{00000000-0008-0000-2000-00003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3" name="Text Box 8">
          <a:extLst>
            <a:ext uri="{FF2B5EF4-FFF2-40B4-BE49-F238E27FC236}">
              <a16:creationId xmlns:a16="http://schemas.microsoft.com/office/drawing/2014/main" id="{00000000-0008-0000-2000-00003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4" name="Text Box 1">
          <a:extLst>
            <a:ext uri="{FF2B5EF4-FFF2-40B4-BE49-F238E27FC236}">
              <a16:creationId xmlns:a16="http://schemas.microsoft.com/office/drawing/2014/main" id="{00000000-0008-0000-2000-00003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5" name="Text Box 2">
          <a:extLst>
            <a:ext uri="{FF2B5EF4-FFF2-40B4-BE49-F238E27FC236}">
              <a16:creationId xmlns:a16="http://schemas.microsoft.com/office/drawing/2014/main" id="{00000000-0008-0000-2000-00003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6" name="Text Box 3">
          <a:extLst>
            <a:ext uri="{FF2B5EF4-FFF2-40B4-BE49-F238E27FC236}">
              <a16:creationId xmlns:a16="http://schemas.microsoft.com/office/drawing/2014/main" id="{00000000-0008-0000-2000-00003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7" name="Text Box 4">
          <a:extLst>
            <a:ext uri="{FF2B5EF4-FFF2-40B4-BE49-F238E27FC236}">
              <a16:creationId xmlns:a16="http://schemas.microsoft.com/office/drawing/2014/main" id="{00000000-0008-0000-2000-00003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8" name="Text Box 5">
          <a:extLst>
            <a:ext uri="{FF2B5EF4-FFF2-40B4-BE49-F238E27FC236}">
              <a16:creationId xmlns:a16="http://schemas.microsoft.com/office/drawing/2014/main" id="{00000000-0008-0000-2000-00003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19" name="Text Box 6">
          <a:extLst>
            <a:ext uri="{FF2B5EF4-FFF2-40B4-BE49-F238E27FC236}">
              <a16:creationId xmlns:a16="http://schemas.microsoft.com/office/drawing/2014/main" id="{00000000-0008-0000-2000-00003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0" name="Text Box 8">
          <a:extLst>
            <a:ext uri="{FF2B5EF4-FFF2-40B4-BE49-F238E27FC236}">
              <a16:creationId xmlns:a16="http://schemas.microsoft.com/office/drawing/2014/main" id="{00000000-0008-0000-2000-00004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1" name="Text Box 9">
          <a:extLst>
            <a:ext uri="{FF2B5EF4-FFF2-40B4-BE49-F238E27FC236}">
              <a16:creationId xmlns:a16="http://schemas.microsoft.com/office/drawing/2014/main" id="{00000000-0008-0000-2000-00004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2" name="Text Box 10">
          <a:extLst>
            <a:ext uri="{FF2B5EF4-FFF2-40B4-BE49-F238E27FC236}">
              <a16:creationId xmlns:a16="http://schemas.microsoft.com/office/drawing/2014/main" id="{00000000-0008-0000-2000-00004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3" name="Text Box 1">
          <a:extLst>
            <a:ext uri="{FF2B5EF4-FFF2-40B4-BE49-F238E27FC236}">
              <a16:creationId xmlns:a16="http://schemas.microsoft.com/office/drawing/2014/main" id="{00000000-0008-0000-2000-00004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4" name="Text Box 2">
          <a:extLst>
            <a:ext uri="{FF2B5EF4-FFF2-40B4-BE49-F238E27FC236}">
              <a16:creationId xmlns:a16="http://schemas.microsoft.com/office/drawing/2014/main" id="{00000000-0008-0000-2000-00004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5" name="Text Box 8">
          <a:extLst>
            <a:ext uri="{FF2B5EF4-FFF2-40B4-BE49-F238E27FC236}">
              <a16:creationId xmlns:a16="http://schemas.microsoft.com/office/drawing/2014/main" id="{00000000-0008-0000-2000-00004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6" name="Text Box 8">
          <a:extLst>
            <a:ext uri="{FF2B5EF4-FFF2-40B4-BE49-F238E27FC236}">
              <a16:creationId xmlns:a16="http://schemas.microsoft.com/office/drawing/2014/main" id="{00000000-0008-0000-2000-00004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7" name="Text Box 1">
          <a:extLst>
            <a:ext uri="{FF2B5EF4-FFF2-40B4-BE49-F238E27FC236}">
              <a16:creationId xmlns:a16="http://schemas.microsoft.com/office/drawing/2014/main" id="{00000000-0008-0000-2000-00004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8" name="Text Box 2">
          <a:extLst>
            <a:ext uri="{FF2B5EF4-FFF2-40B4-BE49-F238E27FC236}">
              <a16:creationId xmlns:a16="http://schemas.microsoft.com/office/drawing/2014/main" id="{00000000-0008-0000-2000-00004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29" name="Text Box 3">
          <a:extLst>
            <a:ext uri="{FF2B5EF4-FFF2-40B4-BE49-F238E27FC236}">
              <a16:creationId xmlns:a16="http://schemas.microsoft.com/office/drawing/2014/main" id="{00000000-0008-0000-2000-00004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0" name="Text Box 4">
          <a:extLst>
            <a:ext uri="{FF2B5EF4-FFF2-40B4-BE49-F238E27FC236}">
              <a16:creationId xmlns:a16="http://schemas.microsoft.com/office/drawing/2014/main" id="{00000000-0008-0000-2000-00004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1" name="Text Box 5">
          <a:extLst>
            <a:ext uri="{FF2B5EF4-FFF2-40B4-BE49-F238E27FC236}">
              <a16:creationId xmlns:a16="http://schemas.microsoft.com/office/drawing/2014/main" id="{00000000-0008-0000-2000-00004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2" name="Text Box 6">
          <a:extLst>
            <a:ext uri="{FF2B5EF4-FFF2-40B4-BE49-F238E27FC236}">
              <a16:creationId xmlns:a16="http://schemas.microsoft.com/office/drawing/2014/main" id="{00000000-0008-0000-2000-00004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3" name="Text Box 8">
          <a:extLst>
            <a:ext uri="{FF2B5EF4-FFF2-40B4-BE49-F238E27FC236}">
              <a16:creationId xmlns:a16="http://schemas.microsoft.com/office/drawing/2014/main" id="{00000000-0008-0000-2000-00004D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4" name="Text Box 9">
          <a:extLst>
            <a:ext uri="{FF2B5EF4-FFF2-40B4-BE49-F238E27FC236}">
              <a16:creationId xmlns:a16="http://schemas.microsoft.com/office/drawing/2014/main" id="{00000000-0008-0000-2000-00004E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5" name="Text Box 10">
          <a:extLst>
            <a:ext uri="{FF2B5EF4-FFF2-40B4-BE49-F238E27FC236}">
              <a16:creationId xmlns:a16="http://schemas.microsoft.com/office/drawing/2014/main" id="{00000000-0008-0000-2000-00004F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6" name="Text Box 1">
          <a:extLst>
            <a:ext uri="{FF2B5EF4-FFF2-40B4-BE49-F238E27FC236}">
              <a16:creationId xmlns:a16="http://schemas.microsoft.com/office/drawing/2014/main" id="{00000000-0008-0000-2000-000050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7" name="Text Box 2">
          <a:extLst>
            <a:ext uri="{FF2B5EF4-FFF2-40B4-BE49-F238E27FC236}">
              <a16:creationId xmlns:a16="http://schemas.microsoft.com/office/drawing/2014/main" id="{00000000-0008-0000-2000-000051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8" name="Text Box 8">
          <a:extLst>
            <a:ext uri="{FF2B5EF4-FFF2-40B4-BE49-F238E27FC236}">
              <a16:creationId xmlns:a16="http://schemas.microsoft.com/office/drawing/2014/main" id="{00000000-0008-0000-2000-000052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39" name="Text Box 1">
          <a:extLst>
            <a:ext uri="{FF2B5EF4-FFF2-40B4-BE49-F238E27FC236}">
              <a16:creationId xmlns:a16="http://schemas.microsoft.com/office/drawing/2014/main" id="{00000000-0008-0000-2000-000053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0" name="Text Box 2">
          <a:extLst>
            <a:ext uri="{FF2B5EF4-FFF2-40B4-BE49-F238E27FC236}">
              <a16:creationId xmlns:a16="http://schemas.microsoft.com/office/drawing/2014/main" id="{00000000-0008-0000-2000-000054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1" name="Text Box 3">
          <a:extLst>
            <a:ext uri="{FF2B5EF4-FFF2-40B4-BE49-F238E27FC236}">
              <a16:creationId xmlns:a16="http://schemas.microsoft.com/office/drawing/2014/main" id="{00000000-0008-0000-2000-000055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2" name="Text Box 4">
          <a:extLst>
            <a:ext uri="{FF2B5EF4-FFF2-40B4-BE49-F238E27FC236}">
              <a16:creationId xmlns:a16="http://schemas.microsoft.com/office/drawing/2014/main" id="{00000000-0008-0000-2000-000056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3" name="Text Box 5">
          <a:extLst>
            <a:ext uri="{FF2B5EF4-FFF2-40B4-BE49-F238E27FC236}">
              <a16:creationId xmlns:a16="http://schemas.microsoft.com/office/drawing/2014/main" id="{00000000-0008-0000-2000-000057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4" name="Text Box 6">
          <a:extLst>
            <a:ext uri="{FF2B5EF4-FFF2-40B4-BE49-F238E27FC236}">
              <a16:creationId xmlns:a16="http://schemas.microsoft.com/office/drawing/2014/main" id="{00000000-0008-0000-2000-000058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5" name="Text Box 8">
          <a:extLst>
            <a:ext uri="{FF2B5EF4-FFF2-40B4-BE49-F238E27FC236}">
              <a16:creationId xmlns:a16="http://schemas.microsoft.com/office/drawing/2014/main" id="{00000000-0008-0000-2000-000059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6" name="Text Box 9">
          <a:extLst>
            <a:ext uri="{FF2B5EF4-FFF2-40B4-BE49-F238E27FC236}">
              <a16:creationId xmlns:a16="http://schemas.microsoft.com/office/drawing/2014/main" id="{00000000-0008-0000-2000-00005A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7" name="Text Box 10">
          <a:extLst>
            <a:ext uri="{FF2B5EF4-FFF2-40B4-BE49-F238E27FC236}">
              <a16:creationId xmlns:a16="http://schemas.microsoft.com/office/drawing/2014/main" id="{00000000-0008-0000-2000-00005B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52</xdr:row>
      <xdr:rowOff>0</xdr:rowOff>
    </xdr:from>
    <xdr:ext cx="114300" cy="285750"/>
    <xdr:sp macro="" textlink="">
      <xdr:nvSpPr>
        <xdr:cNvPr id="348" name="Text Box 1">
          <a:extLst>
            <a:ext uri="{FF2B5EF4-FFF2-40B4-BE49-F238E27FC236}">
              <a16:creationId xmlns:a16="http://schemas.microsoft.com/office/drawing/2014/main" id="{00000000-0008-0000-2000-00005C010000}"/>
            </a:ext>
          </a:extLst>
        </xdr:cNvPr>
        <xdr:cNvSpPr txBox="1">
          <a:spLocks noChangeArrowheads="1"/>
        </xdr:cNvSpPr>
      </xdr:nvSpPr>
      <xdr:spPr bwMode="auto">
        <a:xfrm>
          <a:off x="62484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53</xdr:row>
      <xdr:rowOff>0</xdr:rowOff>
    </xdr:from>
    <xdr:ext cx="114300" cy="285750"/>
    <xdr:sp macro="" textlink="">
      <xdr:nvSpPr>
        <xdr:cNvPr id="349" name="Text Box 8">
          <a:extLst>
            <a:ext uri="{FF2B5EF4-FFF2-40B4-BE49-F238E27FC236}">
              <a16:creationId xmlns:a16="http://schemas.microsoft.com/office/drawing/2014/main" id="{00000000-0008-0000-2000-00005D010000}"/>
            </a:ext>
          </a:extLst>
        </xdr:cNvPr>
        <xdr:cNvSpPr txBox="1">
          <a:spLocks noChangeArrowheads="1"/>
        </xdr:cNvSpPr>
      </xdr:nvSpPr>
      <xdr:spPr bwMode="auto">
        <a:xfrm>
          <a:off x="374904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50" name="Text Box 8">
          <a:extLst>
            <a:ext uri="{FF2B5EF4-FFF2-40B4-BE49-F238E27FC236}">
              <a16:creationId xmlns:a16="http://schemas.microsoft.com/office/drawing/2014/main" id="{00000000-0008-0000-2000-00005E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1" name="Text Box 11">
          <a:extLst>
            <a:ext uri="{FF2B5EF4-FFF2-40B4-BE49-F238E27FC236}">
              <a16:creationId xmlns:a16="http://schemas.microsoft.com/office/drawing/2014/main" id="{00000000-0008-0000-2000-00005F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2" name="Text Box 12">
          <a:extLst>
            <a:ext uri="{FF2B5EF4-FFF2-40B4-BE49-F238E27FC236}">
              <a16:creationId xmlns:a16="http://schemas.microsoft.com/office/drawing/2014/main" id="{00000000-0008-0000-2000-000060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3" name="Text Box 11">
          <a:extLst>
            <a:ext uri="{FF2B5EF4-FFF2-40B4-BE49-F238E27FC236}">
              <a16:creationId xmlns:a16="http://schemas.microsoft.com/office/drawing/2014/main" id="{00000000-0008-0000-2000-000061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4" name="Text Box 12">
          <a:extLst>
            <a:ext uri="{FF2B5EF4-FFF2-40B4-BE49-F238E27FC236}">
              <a16:creationId xmlns:a16="http://schemas.microsoft.com/office/drawing/2014/main" id="{00000000-0008-0000-2000-000062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5" name="Text Box 11">
          <a:extLst>
            <a:ext uri="{FF2B5EF4-FFF2-40B4-BE49-F238E27FC236}">
              <a16:creationId xmlns:a16="http://schemas.microsoft.com/office/drawing/2014/main" id="{00000000-0008-0000-2000-000063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56" name="Text Box 12">
          <a:extLst>
            <a:ext uri="{FF2B5EF4-FFF2-40B4-BE49-F238E27FC236}">
              <a16:creationId xmlns:a16="http://schemas.microsoft.com/office/drawing/2014/main" id="{00000000-0008-0000-2000-000064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7" name="Text Box 13">
          <a:extLst>
            <a:ext uri="{FF2B5EF4-FFF2-40B4-BE49-F238E27FC236}">
              <a16:creationId xmlns:a16="http://schemas.microsoft.com/office/drawing/2014/main" id="{00000000-0008-0000-2000-000065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58" name="Text Box 14">
          <a:extLst>
            <a:ext uri="{FF2B5EF4-FFF2-40B4-BE49-F238E27FC236}">
              <a16:creationId xmlns:a16="http://schemas.microsoft.com/office/drawing/2014/main" id="{00000000-0008-0000-2000-000066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70</xdr:row>
      <xdr:rowOff>0</xdr:rowOff>
    </xdr:from>
    <xdr:ext cx="114300" cy="285750"/>
    <xdr:sp macro="" textlink="">
      <xdr:nvSpPr>
        <xdr:cNvPr id="359" name="Text Box 11">
          <a:extLst>
            <a:ext uri="{FF2B5EF4-FFF2-40B4-BE49-F238E27FC236}">
              <a16:creationId xmlns:a16="http://schemas.microsoft.com/office/drawing/2014/main" id="{00000000-0008-0000-2000-000067010000}"/>
            </a:ext>
          </a:extLst>
        </xdr:cNvPr>
        <xdr:cNvSpPr txBox="1">
          <a:spLocks noChangeArrowheads="1"/>
        </xdr:cNvSpPr>
      </xdr:nvSpPr>
      <xdr:spPr bwMode="auto">
        <a:xfrm>
          <a:off x="12496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638175</xdr:colOff>
      <xdr:row>69</xdr:row>
      <xdr:rowOff>9525</xdr:rowOff>
    </xdr:from>
    <xdr:ext cx="171450" cy="304800"/>
    <xdr:sp macro="" textlink="">
      <xdr:nvSpPr>
        <xdr:cNvPr id="360" name="Text Box 12">
          <a:extLst>
            <a:ext uri="{FF2B5EF4-FFF2-40B4-BE49-F238E27FC236}">
              <a16:creationId xmlns:a16="http://schemas.microsoft.com/office/drawing/2014/main" id="{00000000-0008-0000-2000-000068010000}"/>
            </a:ext>
          </a:extLst>
        </xdr:cNvPr>
        <xdr:cNvSpPr txBox="1">
          <a:spLocks noChangeArrowheads="1"/>
        </xdr:cNvSpPr>
      </xdr:nvSpPr>
      <xdr:spPr bwMode="auto">
        <a:xfrm>
          <a:off x="1872615" y="12628245"/>
          <a:ext cx="171450" cy="3048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1" name="Text Box 11">
          <a:extLst>
            <a:ext uri="{FF2B5EF4-FFF2-40B4-BE49-F238E27FC236}">
              <a16:creationId xmlns:a16="http://schemas.microsoft.com/office/drawing/2014/main" id="{00000000-0008-0000-2000-000069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2" name="Text Box 12">
          <a:extLst>
            <a:ext uri="{FF2B5EF4-FFF2-40B4-BE49-F238E27FC236}">
              <a16:creationId xmlns:a16="http://schemas.microsoft.com/office/drawing/2014/main" id="{00000000-0008-0000-2000-00006A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3" name="Text Box 11">
          <a:extLst>
            <a:ext uri="{FF2B5EF4-FFF2-40B4-BE49-F238E27FC236}">
              <a16:creationId xmlns:a16="http://schemas.microsoft.com/office/drawing/2014/main" id="{00000000-0008-0000-2000-00006B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71</xdr:row>
      <xdr:rowOff>0</xdr:rowOff>
    </xdr:from>
    <xdr:ext cx="114300" cy="285750"/>
    <xdr:sp macro="" textlink="">
      <xdr:nvSpPr>
        <xdr:cNvPr id="364" name="Text Box 12">
          <a:extLst>
            <a:ext uri="{FF2B5EF4-FFF2-40B4-BE49-F238E27FC236}">
              <a16:creationId xmlns:a16="http://schemas.microsoft.com/office/drawing/2014/main" id="{00000000-0008-0000-2000-00006C010000}"/>
            </a:ext>
          </a:extLst>
        </xdr:cNvPr>
        <xdr:cNvSpPr txBox="1">
          <a:spLocks noChangeArrowheads="1"/>
        </xdr:cNvSpPr>
      </xdr:nvSpPr>
      <xdr:spPr bwMode="auto">
        <a:xfrm>
          <a:off x="124968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419100</xdr:colOff>
      <xdr:row>72</xdr:row>
      <xdr:rowOff>9525</xdr:rowOff>
    </xdr:from>
    <xdr:ext cx="114300" cy="285750"/>
    <xdr:sp macro="" textlink="">
      <xdr:nvSpPr>
        <xdr:cNvPr id="365" name="Text Box 8">
          <a:extLst>
            <a:ext uri="{FF2B5EF4-FFF2-40B4-BE49-F238E27FC236}">
              <a16:creationId xmlns:a16="http://schemas.microsoft.com/office/drawing/2014/main" id="{00000000-0008-0000-2000-00006D010000}"/>
            </a:ext>
          </a:extLst>
        </xdr:cNvPr>
        <xdr:cNvSpPr txBox="1">
          <a:spLocks noChangeArrowheads="1"/>
        </xdr:cNvSpPr>
      </xdr:nvSpPr>
      <xdr:spPr bwMode="auto">
        <a:xfrm>
          <a:off x="1668780" y="1317688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0</xdr:colOff>
      <xdr:row>72</xdr:row>
      <xdr:rowOff>0</xdr:rowOff>
    </xdr:from>
    <xdr:ext cx="114300" cy="285750"/>
    <xdr:sp macro="" textlink="">
      <xdr:nvSpPr>
        <xdr:cNvPr id="366" name="Text Box 13">
          <a:extLst>
            <a:ext uri="{FF2B5EF4-FFF2-40B4-BE49-F238E27FC236}">
              <a16:creationId xmlns:a16="http://schemas.microsoft.com/office/drawing/2014/main" id="{00000000-0008-0000-2000-00006E010000}"/>
            </a:ext>
          </a:extLst>
        </xdr:cNvPr>
        <xdr:cNvSpPr txBox="1">
          <a:spLocks noChangeArrowheads="1"/>
        </xdr:cNvSpPr>
      </xdr:nvSpPr>
      <xdr:spPr bwMode="auto">
        <a:xfrm>
          <a:off x="124968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67" name="Text Box 11">
          <a:extLst>
            <a:ext uri="{FF2B5EF4-FFF2-40B4-BE49-F238E27FC236}">
              <a16:creationId xmlns:a16="http://schemas.microsoft.com/office/drawing/2014/main" id="{00000000-0008-0000-2000-00006F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68" name="Text Box 12">
          <a:extLst>
            <a:ext uri="{FF2B5EF4-FFF2-40B4-BE49-F238E27FC236}">
              <a16:creationId xmlns:a16="http://schemas.microsoft.com/office/drawing/2014/main" id="{00000000-0008-0000-2000-000070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69" name="Text Box 11">
          <a:extLst>
            <a:ext uri="{FF2B5EF4-FFF2-40B4-BE49-F238E27FC236}">
              <a16:creationId xmlns:a16="http://schemas.microsoft.com/office/drawing/2014/main" id="{00000000-0008-0000-2000-000071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0" name="Text Box 12">
          <a:extLst>
            <a:ext uri="{FF2B5EF4-FFF2-40B4-BE49-F238E27FC236}">
              <a16:creationId xmlns:a16="http://schemas.microsoft.com/office/drawing/2014/main" id="{00000000-0008-0000-2000-000072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1" name="Text Box 11">
          <a:extLst>
            <a:ext uri="{FF2B5EF4-FFF2-40B4-BE49-F238E27FC236}">
              <a16:creationId xmlns:a16="http://schemas.microsoft.com/office/drawing/2014/main" id="{00000000-0008-0000-2000-000073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2" name="Text Box 12">
          <a:extLst>
            <a:ext uri="{FF2B5EF4-FFF2-40B4-BE49-F238E27FC236}">
              <a16:creationId xmlns:a16="http://schemas.microsoft.com/office/drawing/2014/main" id="{00000000-0008-0000-2000-000074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3" name="Text Box 13">
          <a:extLst>
            <a:ext uri="{FF2B5EF4-FFF2-40B4-BE49-F238E27FC236}">
              <a16:creationId xmlns:a16="http://schemas.microsoft.com/office/drawing/2014/main" id="{00000000-0008-0000-2000-000075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374" name="Text Box 14">
          <a:extLst>
            <a:ext uri="{FF2B5EF4-FFF2-40B4-BE49-F238E27FC236}">
              <a16:creationId xmlns:a16="http://schemas.microsoft.com/office/drawing/2014/main" id="{00000000-0008-0000-2000-00007601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5" name="Text Box 11">
          <a:extLst>
            <a:ext uri="{FF2B5EF4-FFF2-40B4-BE49-F238E27FC236}">
              <a16:creationId xmlns:a16="http://schemas.microsoft.com/office/drawing/2014/main" id="{00000000-0008-0000-2000-000077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376" name="Text Box 12">
          <a:extLst>
            <a:ext uri="{FF2B5EF4-FFF2-40B4-BE49-F238E27FC236}">
              <a16:creationId xmlns:a16="http://schemas.microsoft.com/office/drawing/2014/main" id="{00000000-0008-0000-2000-00007801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7" name="Text Box 11">
          <a:extLst>
            <a:ext uri="{FF2B5EF4-FFF2-40B4-BE49-F238E27FC236}">
              <a16:creationId xmlns:a16="http://schemas.microsoft.com/office/drawing/2014/main" id="{00000000-0008-0000-2000-000079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8" name="Text Box 12">
          <a:extLst>
            <a:ext uri="{FF2B5EF4-FFF2-40B4-BE49-F238E27FC236}">
              <a16:creationId xmlns:a16="http://schemas.microsoft.com/office/drawing/2014/main" id="{00000000-0008-0000-2000-00007A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79" name="Text Box 11">
          <a:extLst>
            <a:ext uri="{FF2B5EF4-FFF2-40B4-BE49-F238E27FC236}">
              <a16:creationId xmlns:a16="http://schemas.microsoft.com/office/drawing/2014/main" id="{00000000-0008-0000-2000-00007B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380" name="Text Box 12">
          <a:extLst>
            <a:ext uri="{FF2B5EF4-FFF2-40B4-BE49-F238E27FC236}">
              <a16:creationId xmlns:a16="http://schemas.microsoft.com/office/drawing/2014/main" id="{00000000-0008-0000-2000-00007C01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1" name="Text Box 11">
          <a:extLst>
            <a:ext uri="{FF2B5EF4-FFF2-40B4-BE49-F238E27FC236}">
              <a16:creationId xmlns:a16="http://schemas.microsoft.com/office/drawing/2014/main" id="{00000000-0008-0000-2000-00007D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2" name="Text Box 12">
          <a:extLst>
            <a:ext uri="{FF2B5EF4-FFF2-40B4-BE49-F238E27FC236}">
              <a16:creationId xmlns:a16="http://schemas.microsoft.com/office/drawing/2014/main" id="{00000000-0008-0000-2000-00007E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3" name="Text Box 11">
          <a:extLst>
            <a:ext uri="{FF2B5EF4-FFF2-40B4-BE49-F238E27FC236}">
              <a16:creationId xmlns:a16="http://schemas.microsoft.com/office/drawing/2014/main" id="{00000000-0008-0000-2000-00007F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4" name="Text Box 12">
          <a:extLst>
            <a:ext uri="{FF2B5EF4-FFF2-40B4-BE49-F238E27FC236}">
              <a16:creationId xmlns:a16="http://schemas.microsoft.com/office/drawing/2014/main" id="{00000000-0008-0000-2000-000080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5" name="Text Box 11">
          <a:extLst>
            <a:ext uri="{FF2B5EF4-FFF2-40B4-BE49-F238E27FC236}">
              <a16:creationId xmlns:a16="http://schemas.microsoft.com/office/drawing/2014/main" id="{00000000-0008-0000-2000-000081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86" name="Text Box 12">
          <a:extLst>
            <a:ext uri="{FF2B5EF4-FFF2-40B4-BE49-F238E27FC236}">
              <a16:creationId xmlns:a16="http://schemas.microsoft.com/office/drawing/2014/main" id="{00000000-0008-0000-2000-000082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7" name="Text Box 13">
          <a:extLst>
            <a:ext uri="{FF2B5EF4-FFF2-40B4-BE49-F238E27FC236}">
              <a16:creationId xmlns:a16="http://schemas.microsoft.com/office/drawing/2014/main" id="{00000000-0008-0000-2000-000083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88" name="Text Box 14">
          <a:extLst>
            <a:ext uri="{FF2B5EF4-FFF2-40B4-BE49-F238E27FC236}">
              <a16:creationId xmlns:a16="http://schemas.microsoft.com/office/drawing/2014/main" id="{00000000-0008-0000-2000-000084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114300" cy="285750"/>
    <xdr:sp macro="" textlink="">
      <xdr:nvSpPr>
        <xdr:cNvPr id="389" name="Text Box 11">
          <a:extLst>
            <a:ext uri="{FF2B5EF4-FFF2-40B4-BE49-F238E27FC236}">
              <a16:creationId xmlns:a16="http://schemas.microsoft.com/office/drawing/2014/main" id="{00000000-0008-0000-2000-000085010000}"/>
            </a:ext>
          </a:extLst>
        </xdr:cNvPr>
        <xdr:cNvSpPr txBox="1">
          <a:spLocks noChangeArrowheads="1"/>
        </xdr:cNvSpPr>
      </xdr:nvSpPr>
      <xdr:spPr bwMode="auto">
        <a:xfrm>
          <a:off x="249936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264583</xdr:colOff>
      <xdr:row>69</xdr:row>
      <xdr:rowOff>158750</xdr:rowOff>
    </xdr:from>
    <xdr:ext cx="114300" cy="285750"/>
    <xdr:sp macro="" textlink="">
      <xdr:nvSpPr>
        <xdr:cNvPr id="390" name="Text Box 12">
          <a:extLst>
            <a:ext uri="{FF2B5EF4-FFF2-40B4-BE49-F238E27FC236}">
              <a16:creationId xmlns:a16="http://schemas.microsoft.com/office/drawing/2014/main" id="{00000000-0008-0000-2000-000086010000}"/>
            </a:ext>
          </a:extLst>
        </xdr:cNvPr>
        <xdr:cNvSpPr txBox="1">
          <a:spLocks noChangeArrowheads="1"/>
        </xdr:cNvSpPr>
      </xdr:nvSpPr>
      <xdr:spPr bwMode="auto">
        <a:xfrm>
          <a:off x="3388783" y="127774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1" name="Text Box 11">
          <a:extLst>
            <a:ext uri="{FF2B5EF4-FFF2-40B4-BE49-F238E27FC236}">
              <a16:creationId xmlns:a16="http://schemas.microsoft.com/office/drawing/2014/main" id="{00000000-0008-0000-2000-000087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2" name="Text Box 12">
          <a:extLst>
            <a:ext uri="{FF2B5EF4-FFF2-40B4-BE49-F238E27FC236}">
              <a16:creationId xmlns:a16="http://schemas.microsoft.com/office/drawing/2014/main" id="{00000000-0008-0000-2000-000088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3" name="Text Box 11">
          <a:extLst>
            <a:ext uri="{FF2B5EF4-FFF2-40B4-BE49-F238E27FC236}">
              <a16:creationId xmlns:a16="http://schemas.microsoft.com/office/drawing/2014/main" id="{00000000-0008-0000-2000-000089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71</xdr:row>
      <xdr:rowOff>0</xdr:rowOff>
    </xdr:from>
    <xdr:ext cx="114300" cy="285750"/>
    <xdr:sp macro="" textlink="">
      <xdr:nvSpPr>
        <xdr:cNvPr id="394" name="Text Box 12">
          <a:extLst>
            <a:ext uri="{FF2B5EF4-FFF2-40B4-BE49-F238E27FC236}">
              <a16:creationId xmlns:a16="http://schemas.microsoft.com/office/drawing/2014/main" id="{00000000-0008-0000-2000-00008A010000}"/>
            </a:ext>
          </a:extLst>
        </xdr:cNvPr>
        <xdr:cNvSpPr txBox="1">
          <a:spLocks noChangeArrowheads="1"/>
        </xdr:cNvSpPr>
      </xdr:nvSpPr>
      <xdr:spPr bwMode="auto">
        <a:xfrm>
          <a:off x="249936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0</xdr:rowOff>
    </xdr:from>
    <xdr:ext cx="114300" cy="285750"/>
    <xdr:sp macro="" textlink="">
      <xdr:nvSpPr>
        <xdr:cNvPr id="395" name="Text Box 13">
          <a:extLst>
            <a:ext uri="{FF2B5EF4-FFF2-40B4-BE49-F238E27FC236}">
              <a16:creationId xmlns:a16="http://schemas.microsoft.com/office/drawing/2014/main" id="{00000000-0008-0000-2000-00008B010000}"/>
            </a:ext>
          </a:extLst>
        </xdr:cNvPr>
        <xdr:cNvSpPr txBox="1">
          <a:spLocks noChangeArrowheads="1"/>
        </xdr:cNvSpPr>
      </xdr:nvSpPr>
      <xdr:spPr bwMode="auto">
        <a:xfrm>
          <a:off x="249936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396" name="Text Box 11">
          <a:extLst>
            <a:ext uri="{FF2B5EF4-FFF2-40B4-BE49-F238E27FC236}">
              <a16:creationId xmlns:a16="http://schemas.microsoft.com/office/drawing/2014/main" id="{00000000-0008-0000-2000-00008C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397" name="Text Box 12">
          <a:extLst>
            <a:ext uri="{FF2B5EF4-FFF2-40B4-BE49-F238E27FC236}">
              <a16:creationId xmlns:a16="http://schemas.microsoft.com/office/drawing/2014/main" id="{00000000-0008-0000-2000-00008D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8" name="Text Box 11">
          <a:extLst>
            <a:ext uri="{FF2B5EF4-FFF2-40B4-BE49-F238E27FC236}">
              <a16:creationId xmlns:a16="http://schemas.microsoft.com/office/drawing/2014/main" id="{00000000-0008-0000-2000-00008E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399" name="Text Box 12">
          <a:extLst>
            <a:ext uri="{FF2B5EF4-FFF2-40B4-BE49-F238E27FC236}">
              <a16:creationId xmlns:a16="http://schemas.microsoft.com/office/drawing/2014/main" id="{00000000-0008-0000-2000-00008F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0" name="Text Box 11">
          <a:extLst>
            <a:ext uri="{FF2B5EF4-FFF2-40B4-BE49-F238E27FC236}">
              <a16:creationId xmlns:a16="http://schemas.microsoft.com/office/drawing/2014/main" id="{00000000-0008-0000-2000-000090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1" name="Text Box 12">
          <a:extLst>
            <a:ext uri="{FF2B5EF4-FFF2-40B4-BE49-F238E27FC236}">
              <a16:creationId xmlns:a16="http://schemas.microsoft.com/office/drawing/2014/main" id="{00000000-0008-0000-2000-000091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2" name="Text Box 13">
          <a:extLst>
            <a:ext uri="{FF2B5EF4-FFF2-40B4-BE49-F238E27FC236}">
              <a16:creationId xmlns:a16="http://schemas.microsoft.com/office/drawing/2014/main" id="{00000000-0008-0000-2000-000092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03" name="Text Box 14">
          <a:extLst>
            <a:ext uri="{FF2B5EF4-FFF2-40B4-BE49-F238E27FC236}">
              <a16:creationId xmlns:a16="http://schemas.microsoft.com/office/drawing/2014/main" id="{00000000-0008-0000-2000-000093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4" name="Text Box 11">
          <a:extLst>
            <a:ext uri="{FF2B5EF4-FFF2-40B4-BE49-F238E27FC236}">
              <a16:creationId xmlns:a16="http://schemas.microsoft.com/office/drawing/2014/main" id="{00000000-0008-0000-2000-000094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405" name="Text Box 12">
          <a:extLst>
            <a:ext uri="{FF2B5EF4-FFF2-40B4-BE49-F238E27FC236}">
              <a16:creationId xmlns:a16="http://schemas.microsoft.com/office/drawing/2014/main" id="{00000000-0008-0000-2000-00009501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6" name="Text Box 11">
          <a:extLst>
            <a:ext uri="{FF2B5EF4-FFF2-40B4-BE49-F238E27FC236}">
              <a16:creationId xmlns:a16="http://schemas.microsoft.com/office/drawing/2014/main" id="{00000000-0008-0000-2000-000096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7" name="Text Box 12">
          <a:extLst>
            <a:ext uri="{FF2B5EF4-FFF2-40B4-BE49-F238E27FC236}">
              <a16:creationId xmlns:a16="http://schemas.microsoft.com/office/drawing/2014/main" id="{00000000-0008-0000-2000-000097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8" name="Text Box 11">
          <a:extLst>
            <a:ext uri="{FF2B5EF4-FFF2-40B4-BE49-F238E27FC236}">
              <a16:creationId xmlns:a16="http://schemas.microsoft.com/office/drawing/2014/main" id="{00000000-0008-0000-2000-000098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409" name="Text Box 12">
          <a:extLst>
            <a:ext uri="{FF2B5EF4-FFF2-40B4-BE49-F238E27FC236}">
              <a16:creationId xmlns:a16="http://schemas.microsoft.com/office/drawing/2014/main" id="{00000000-0008-0000-2000-00009901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410" name="Text Box 13">
          <a:extLst>
            <a:ext uri="{FF2B5EF4-FFF2-40B4-BE49-F238E27FC236}">
              <a16:creationId xmlns:a16="http://schemas.microsoft.com/office/drawing/2014/main" id="{00000000-0008-0000-2000-00009A01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1" name="Text Box 11">
          <a:extLst>
            <a:ext uri="{FF2B5EF4-FFF2-40B4-BE49-F238E27FC236}">
              <a16:creationId xmlns:a16="http://schemas.microsoft.com/office/drawing/2014/main" id="{00000000-0008-0000-2000-00009B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2" name="Text Box 12">
          <a:extLst>
            <a:ext uri="{FF2B5EF4-FFF2-40B4-BE49-F238E27FC236}">
              <a16:creationId xmlns:a16="http://schemas.microsoft.com/office/drawing/2014/main" id="{00000000-0008-0000-2000-00009C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3" name="Text Box 11">
          <a:extLst>
            <a:ext uri="{FF2B5EF4-FFF2-40B4-BE49-F238E27FC236}">
              <a16:creationId xmlns:a16="http://schemas.microsoft.com/office/drawing/2014/main" id="{00000000-0008-0000-2000-00009D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4" name="Text Box 12">
          <a:extLst>
            <a:ext uri="{FF2B5EF4-FFF2-40B4-BE49-F238E27FC236}">
              <a16:creationId xmlns:a16="http://schemas.microsoft.com/office/drawing/2014/main" id="{00000000-0008-0000-2000-00009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5" name="Text Box 11">
          <a:extLst>
            <a:ext uri="{FF2B5EF4-FFF2-40B4-BE49-F238E27FC236}">
              <a16:creationId xmlns:a16="http://schemas.microsoft.com/office/drawing/2014/main" id="{00000000-0008-0000-2000-00009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16" name="Text Box 12">
          <a:extLst>
            <a:ext uri="{FF2B5EF4-FFF2-40B4-BE49-F238E27FC236}">
              <a16:creationId xmlns:a16="http://schemas.microsoft.com/office/drawing/2014/main" id="{00000000-0008-0000-2000-0000A0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7" name="Text Box 13">
          <a:extLst>
            <a:ext uri="{FF2B5EF4-FFF2-40B4-BE49-F238E27FC236}">
              <a16:creationId xmlns:a16="http://schemas.microsoft.com/office/drawing/2014/main" id="{00000000-0008-0000-2000-0000A1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18" name="Text Box 14">
          <a:extLst>
            <a:ext uri="{FF2B5EF4-FFF2-40B4-BE49-F238E27FC236}">
              <a16:creationId xmlns:a16="http://schemas.microsoft.com/office/drawing/2014/main" id="{00000000-0008-0000-2000-0000A2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19" name="Text Box 11">
          <a:extLst>
            <a:ext uri="{FF2B5EF4-FFF2-40B4-BE49-F238E27FC236}">
              <a16:creationId xmlns:a16="http://schemas.microsoft.com/office/drawing/2014/main" id="{00000000-0008-0000-2000-0000A3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0" name="Text Box 12">
          <a:extLst>
            <a:ext uri="{FF2B5EF4-FFF2-40B4-BE49-F238E27FC236}">
              <a16:creationId xmlns:a16="http://schemas.microsoft.com/office/drawing/2014/main" id="{00000000-0008-0000-2000-0000A4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1" name="Text Box 11">
          <a:extLst>
            <a:ext uri="{FF2B5EF4-FFF2-40B4-BE49-F238E27FC236}">
              <a16:creationId xmlns:a16="http://schemas.microsoft.com/office/drawing/2014/main" id="{00000000-0008-0000-2000-0000A5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2" name="Text Box 12">
          <a:extLst>
            <a:ext uri="{FF2B5EF4-FFF2-40B4-BE49-F238E27FC236}">
              <a16:creationId xmlns:a16="http://schemas.microsoft.com/office/drawing/2014/main" id="{00000000-0008-0000-2000-0000A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3" name="Text Box 11">
          <a:extLst>
            <a:ext uri="{FF2B5EF4-FFF2-40B4-BE49-F238E27FC236}">
              <a16:creationId xmlns:a16="http://schemas.microsoft.com/office/drawing/2014/main" id="{00000000-0008-0000-2000-0000A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4" name="Text Box 12">
          <a:extLst>
            <a:ext uri="{FF2B5EF4-FFF2-40B4-BE49-F238E27FC236}">
              <a16:creationId xmlns:a16="http://schemas.microsoft.com/office/drawing/2014/main" id="{00000000-0008-0000-2000-0000A8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104775</xdr:rowOff>
    </xdr:from>
    <xdr:ext cx="114300" cy="285750"/>
    <xdr:sp macro="" textlink="">
      <xdr:nvSpPr>
        <xdr:cNvPr id="425" name="Text Box 8">
          <a:extLst>
            <a:ext uri="{FF2B5EF4-FFF2-40B4-BE49-F238E27FC236}">
              <a16:creationId xmlns:a16="http://schemas.microsoft.com/office/drawing/2014/main" id="{00000000-0008-0000-2000-0000A9010000}"/>
            </a:ext>
          </a:extLst>
        </xdr:cNvPr>
        <xdr:cNvSpPr txBox="1">
          <a:spLocks noChangeArrowheads="1"/>
        </xdr:cNvSpPr>
      </xdr:nvSpPr>
      <xdr:spPr bwMode="auto">
        <a:xfrm>
          <a:off x="3749040" y="1272349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26" name="Text Box 13">
          <a:extLst>
            <a:ext uri="{FF2B5EF4-FFF2-40B4-BE49-F238E27FC236}">
              <a16:creationId xmlns:a16="http://schemas.microsoft.com/office/drawing/2014/main" id="{00000000-0008-0000-2000-0000AA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7" name="Text Box 11">
          <a:extLst>
            <a:ext uri="{FF2B5EF4-FFF2-40B4-BE49-F238E27FC236}">
              <a16:creationId xmlns:a16="http://schemas.microsoft.com/office/drawing/2014/main" id="{00000000-0008-0000-2000-0000AB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28" name="Text Box 12">
          <a:extLst>
            <a:ext uri="{FF2B5EF4-FFF2-40B4-BE49-F238E27FC236}">
              <a16:creationId xmlns:a16="http://schemas.microsoft.com/office/drawing/2014/main" id="{00000000-0008-0000-2000-0000AC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29" name="Text Box 11">
          <a:extLst>
            <a:ext uri="{FF2B5EF4-FFF2-40B4-BE49-F238E27FC236}">
              <a16:creationId xmlns:a16="http://schemas.microsoft.com/office/drawing/2014/main" id="{00000000-0008-0000-2000-0000AD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0" name="Text Box 12">
          <a:extLst>
            <a:ext uri="{FF2B5EF4-FFF2-40B4-BE49-F238E27FC236}">
              <a16:creationId xmlns:a16="http://schemas.microsoft.com/office/drawing/2014/main" id="{00000000-0008-0000-2000-0000AE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1" name="Text Box 11">
          <a:extLst>
            <a:ext uri="{FF2B5EF4-FFF2-40B4-BE49-F238E27FC236}">
              <a16:creationId xmlns:a16="http://schemas.microsoft.com/office/drawing/2014/main" id="{00000000-0008-0000-2000-0000AF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2" name="Text Box 12">
          <a:extLst>
            <a:ext uri="{FF2B5EF4-FFF2-40B4-BE49-F238E27FC236}">
              <a16:creationId xmlns:a16="http://schemas.microsoft.com/office/drawing/2014/main" id="{00000000-0008-0000-2000-0000B0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3" name="Text Box 13">
          <a:extLst>
            <a:ext uri="{FF2B5EF4-FFF2-40B4-BE49-F238E27FC236}">
              <a16:creationId xmlns:a16="http://schemas.microsoft.com/office/drawing/2014/main" id="{00000000-0008-0000-2000-0000B1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34" name="Text Box 14">
          <a:extLst>
            <a:ext uri="{FF2B5EF4-FFF2-40B4-BE49-F238E27FC236}">
              <a16:creationId xmlns:a16="http://schemas.microsoft.com/office/drawing/2014/main" id="{00000000-0008-0000-2000-0000B2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5" name="Text Box 11">
          <a:extLst>
            <a:ext uri="{FF2B5EF4-FFF2-40B4-BE49-F238E27FC236}">
              <a16:creationId xmlns:a16="http://schemas.microsoft.com/office/drawing/2014/main" id="{00000000-0008-0000-2000-0000B3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68</xdr:row>
      <xdr:rowOff>0</xdr:rowOff>
    </xdr:from>
    <xdr:ext cx="114300" cy="285750"/>
    <xdr:sp macro="" textlink="">
      <xdr:nvSpPr>
        <xdr:cNvPr id="436" name="Text Box 12">
          <a:extLst>
            <a:ext uri="{FF2B5EF4-FFF2-40B4-BE49-F238E27FC236}">
              <a16:creationId xmlns:a16="http://schemas.microsoft.com/office/drawing/2014/main" id="{00000000-0008-0000-2000-0000B4010000}"/>
            </a:ext>
          </a:extLst>
        </xdr:cNvPr>
        <xdr:cNvSpPr txBox="1">
          <a:spLocks noChangeArrowheads="1"/>
        </xdr:cNvSpPr>
      </xdr:nvSpPr>
      <xdr:spPr bwMode="auto">
        <a:xfrm>
          <a:off x="374904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en-GB"/>
        </a:p>
      </xdr:txBody>
    </xdr:sp>
    <xdr:clientData/>
  </xdr:oneCellAnchor>
  <xdr:oneCellAnchor>
    <xdr:from>
      <xdr:col>6</xdr:col>
      <xdr:colOff>0</xdr:colOff>
      <xdr:row>69</xdr:row>
      <xdr:rowOff>0</xdr:rowOff>
    </xdr:from>
    <xdr:ext cx="114300" cy="285750"/>
    <xdr:sp macro="" textlink="">
      <xdr:nvSpPr>
        <xdr:cNvPr id="437" name="Text Box 11">
          <a:extLst>
            <a:ext uri="{FF2B5EF4-FFF2-40B4-BE49-F238E27FC236}">
              <a16:creationId xmlns:a16="http://schemas.microsoft.com/office/drawing/2014/main" id="{00000000-0008-0000-2000-0000B5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8" name="Text Box 12">
          <a:extLst>
            <a:ext uri="{FF2B5EF4-FFF2-40B4-BE49-F238E27FC236}">
              <a16:creationId xmlns:a16="http://schemas.microsoft.com/office/drawing/2014/main" id="{00000000-0008-0000-2000-0000B6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69</xdr:row>
      <xdr:rowOff>0</xdr:rowOff>
    </xdr:from>
    <xdr:ext cx="114300" cy="285750"/>
    <xdr:sp macro="" textlink="">
      <xdr:nvSpPr>
        <xdr:cNvPr id="439" name="Text Box 11">
          <a:extLst>
            <a:ext uri="{FF2B5EF4-FFF2-40B4-BE49-F238E27FC236}">
              <a16:creationId xmlns:a16="http://schemas.microsoft.com/office/drawing/2014/main" id="{00000000-0008-0000-2000-0000B7010000}"/>
            </a:ext>
          </a:extLst>
        </xdr:cNvPr>
        <xdr:cNvSpPr txBox="1">
          <a:spLocks noChangeArrowheads="1"/>
        </xdr:cNvSpPr>
      </xdr:nvSpPr>
      <xdr:spPr bwMode="auto">
        <a:xfrm>
          <a:off x="374904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709084</xdr:colOff>
      <xdr:row>71</xdr:row>
      <xdr:rowOff>21166</xdr:rowOff>
    </xdr:from>
    <xdr:ext cx="114300" cy="285750"/>
    <xdr:sp macro="" textlink="">
      <xdr:nvSpPr>
        <xdr:cNvPr id="440" name="Text Box 12">
          <a:extLst>
            <a:ext uri="{FF2B5EF4-FFF2-40B4-BE49-F238E27FC236}">
              <a16:creationId xmlns:a16="http://schemas.microsoft.com/office/drawing/2014/main" id="{00000000-0008-0000-2000-0000B8010000}"/>
            </a:ext>
          </a:extLst>
        </xdr:cNvPr>
        <xdr:cNvSpPr txBox="1">
          <a:spLocks noChangeArrowheads="1"/>
        </xdr:cNvSpPr>
      </xdr:nvSpPr>
      <xdr:spPr bwMode="auto">
        <a:xfrm>
          <a:off x="3749464" y="13005646"/>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70</xdr:row>
      <xdr:rowOff>0</xdr:rowOff>
    </xdr:from>
    <xdr:ext cx="114300" cy="285750"/>
    <xdr:sp macro="" textlink="">
      <xdr:nvSpPr>
        <xdr:cNvPr id="441" name="Text Box 13">
          <a:extLst>
            <a:ext uri="{FF2B5EF4-FFF2-40B4-BE49-F238E27FC236}">
              <a16:creationId xmlns:a16="http://schemas.microsoft.com/office/drawing/2014/main" id="{00000000-0008-0000-2000-0000B9010000}"/>
            </a:ext>
          </a:extLst>
        </xdr:cNvPr>
        <xdr:cNvSpPr txBox="1">
          <a:spLocks noChangeArrowheads="1"/>
        </xdr:cNvSpPr>
      </xdr:nvSpPr>
      <xdr:spPr bwMode="auto">
        <a:xfrm>
          <a:off x="374904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2" name="Text Box 11">
          <a:extLst>
            <a:ext uri="{FF2B5EF4-FFF2-40B4-BE49-F238E27FC236}">
              <a16:creationId xmlns:a16="http://schemas.microsoft.com/office/drawing/2014/main" id="{00000000-0008-0000-2000-0000BA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43" name="Text Box 12">
          <a:extLst>
            <a:ext uri="{FF2B5EF4-FFF2-40B4-BE49-F238E27FC236}">
              <a16:creationId xmlns:a16="http://schemas.microsoft.com/office/drawing/2014/main" id="{00000000-0008-0000-2000-0000BB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4" name="Text Box 11">
          <a:extLst>
            <a:ext uri="{FF2B5EF4-FFF2-40B4-BE49-F238E27FC236}">
              <a16:creationId xmlns:a16="http://schemas.microsoft.com/office/drawing/2014/main" id="{00000000-0008-0000-2000-0000BC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5" name="Text Box 12">
          <a:extLst>
            <a:ext uri="{FF2B5EF4-FFF2-40B4-BE49-F238E27FC236}">
              <a16:creationId xmlns:a16="http://schemas.microsoft.com/office/drawing/2014/main" id="{00000000-0008-0000-2000-0000BD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6" name="Text Box 11">
          <a:extLst>
            <a:ext uri="{FF2B5EF4-FFF2-40B4-BE49-F238E27FC236}">
              <a16:creationId xmlns:a16="http://schemas.microsoft.com/office/drawing/2014/main" id="{00000000-0008-0000-2000-0000BE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47" name="Text Box 12">
          <a:extLst>
            <a:ext uri="{FF2B5EF4-FFF2-40B4-BE49-F238E27FC236}">
              <a16:creationId xmlns:a16="http://schemas.microsoft.com/office/drawing/2014/main" id="{00000000-0008-0000-2000-0000BF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8" name="Text Box 13">
          <a:extLst>
            <a:ext uri="{FF2B5EF4-FFF2-40B4-BE49-F238E27FC236}">
              <a16:creationId xmlns:a16="http://schemas.microsoft.com/office/drawing/2014/main" id="{00000000-0008-0000-2000-0000C0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70</xdr:row>
      <xdr:rowOff>0</xdr:rowOff>
    </xdr:from>
    <xdr:ext cx="114300" cy="285750"/>
    <xdr:sp macro="" textlink="">
      <xdr:nvSpPr>
        <xdr:cNvPr id="449" name="Text Box 14">
          <a:extLst>
            <a:ext uri="{FF2B5EF4-FFF2-40B4-BE49-F238E27FC236}">
              <a16:creationId xmlns:a16="http://schemas.microsoft.com/office/drawing/2014/main" id="{00000000-0008-0000-2000-0000C1010000}"/>
            </a:ext>
          </a:extLst>
        </xdr:cNvPr>
        <xdr:cNvSpPr txBox="1">
          <a:spLocks noChangeArrowheads="1"/>
        </xdr:cNvSpPr>
      </xdr:nvSpPr>
      <xdr:spPr bwMode="auto">
        <a:xfrm>
          <a:off x="437388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0" name="Text Box 11">
          <a:extLst>
            <a:ext uri="{FF2B5EF4-FFF2-40B4-BE49-F238E27FC236}">
              <a16:creationId xmlns:a16="http://schemas.microsoft.com/office/drawing/2014/main" id="{00000000-0008-0000-2000-0000C2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68</xdr:row>
      <xdr:rowOff>0</xdr:rowOff>
    </xdr:from>
    <xdr:ext cx="114300" cy="285750"/>
    <xdr:sp macro="" textlink="">
      <xdr:nvSpPr>
        <xdr:cNvPr id="451" name="Text Box 12">
          <a:extLst>
            <a:ext uri="{FF2B5EF4-FFF2-40B4-BE49-F238E27FC236}">
              <a16:creationId xmlns:a16="http://schemas.microsoft.com/office/drawing/2014/main" id="{00000000-0008-0000-2000-0000C3010000}"/>
            </a:ext>
          </a:extLst>
        </xdr:cNvPr>
        <xdr:cNvSpPr txBox="1">
          <a:spLocks noChangeArrowheads="1"/>
        </xdr:cNvSpPr>
      </xdr:nvSpPr>
      <xdr:spPr bwMode="auto">
        <a:xfrm>
          <a:off x="437388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2" name="Text Box 11">
          <a:extLst>
            <a:ext uri="{FF2B5EF4-FFF2-40B4-BE49-F238E27FC236}">
              <a16:creationId xmlns:a16="http://schemas.microsoft.com/office/drawing/2014/main" id="{00000000-0008-0000-2000-0000C4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3" name="Text Box 12">
          <a:extLst>
            <a:ext uri="{FF2B5EF4-FFF2-40B4-BE49-F238E27FC236}">
              <a16:creationId xmlns:a16="http://schemas.microsoft.com/office/drawing/2014/main" id="{00000000-0008-0000-2000-0000C5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4" name="Text Box 11">
          <a:extLst>
            <a:ext uri="{FF2B5EF4-FFF2-40B4-BE49-F238E27FC236}">
              <a16:creationId xmlns:a16="http://schemas.microsoft.com/office/drawing/2014/main" id="{00000000-0008-0000-2000-0000C6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0</xdr:colOff>
      <xdr:row>69</xdr:row>
      <xdr:rowOff>0</xdr:rowOff>
    </xdr:from>
    <xdr:ext cx="114300" cy="285750"/>
    <xdr:sp macro="" textlink="">
      <xdr:nvSpPr>
        <xdr:cNvPr id="455" name="Text Box 12">
          <a:extLst>
            <a:ext uri="{FF2B5EF4-FFF2-40B4-BE49-F238E27FC236}">
              <a16:creationId xmlns:a16="http://schemas.microsoft.com/office/drawing/2014/main" id="{00000000-0008-0000-2000-0000C7010000}"/>
            </a:ext>
          </a:extLst>
        </xdr:cNvPr>
        <xdr:cNvSpPr txBox="1">
          <a:spLocks noChangeArrowheads="1"/>
        </xdr:cNvSpPr>
      </xdr:nvSpPr>
      <xdr:spPr bwMode="auto">
        <a:xfrm>
          <a:off x="437388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492125</xdr:colOff>
      <xdr:row>70</xdr:row>
      <xdr:rowOff>115358</xdr:rowOff>
    </xdr:from>
    <xdr:ext cx="114300" cy="285750"/>
    <xdr:sp macro="" textlink="">
      <xdr:nvSpPr>
        <xdr:cNvPr id="456" name="Text Box 8">
          <a:extLst>
            <a:ext uri="{FF2B5EF4-FFF2-40B4-BE49-F238E27FC236}">
              <a16:creationId xmlns:a16="http://schemas.microsoft.com/office/drawing/2014/main" id="{00000000-0008-0000-2000-0000C8010000}"/>
            </a:ext>
          </a:extLst>
        </xdr:cNvPr>
        <xdr:cNvSpPr txBox="1">
          <a:spLocks noChangeArrowheads="1"/>
        </xdr:cNvSpPr>
      </xdr:nvSpPr>
      <xdr:spPr bwMode="auto">
        <a:xfrm>
          <a:off x="4866005" y="1291695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179917</xdr:rowOff>
    </xdr:from>
    <xdr:ext cx="114300" cy="285750"/>
    <xdr:sp macro="" textlink="">
      <xdr:nvSpPr>
        <xdr:cNvPr id="457" name="Text Box 13">
          <a:extLst>
            <a:ext uri="{FF2B5EF4-FFF2-40B4-BE49-F238E27FC236}">
              <a16:creationId xmlns:a16="http://schemas.microsoft.com/office/drawing/2014/main" id="{00000000-0008-0000-2000-0000C9010000}"/>
            </a:ext>
          </a:extLst>
        </xdr:cNvPr>
        <xdr:cNvSpPr txBox="1">
          <a:spLocks noChangeArrowheads="1"/>
        </xdr:cNvSpPr>
      </xdr:nvSpPr>
      <xdr:spPr bwMode="auto">
        <a:xfrm>
          <a:off x="5623560" y="102383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58" name="Text Box 13">
          <a:extLst>
            <a:ext uri="{FF2B5EF4-FFF2-40B4-BE49-F238E27FC236}">
              <a16:creationId xmlns:a16="http://schemas.microsoft.com/office/drawing/2014/main" id="{00000000-0008-0000-2000-0000CA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59" name="Text Box 14">
          <a:extLst>
            <a:ext uri="{FF2B5EF4-FFF2-40B4-BE49-F238E27FC236}">
              <a16:creationId xmlns:a16="http://schemas.microsoft.com/office/drawing/2014/main" id="{00000000-0008-0000-2000-0000CB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0" name="Text Box 13">
          <a:extLst>
            <a:ext uri="{FF2B5EF4-FFF2-40B4-BE49-F238E27FC236}">
              <a16:creationId xmlns:a16="http://schemas.microsoft.com/office/drawing/2014/main" id="{00000000-0008-0000-2000-0000CC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1" name="Text Box 14">
          <a:extLst>
            <a:ext uri="{FF2B5EF4-FFF2-40B4-BE49-F238E27FC236}">
              <a16:creationId xmlns:a16="http://schemas.microsoft.com/office/drawing/2014/main" id="{00000000-0008-0000-2000-0000CD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2" name="Text Box 13">
          <a:extLst>
            <a:ext uri="{FF2B5EF4-FFF2-40B4-BE49-F238E27FC236}">
              <a16:creationId xmlns:a16="http://schemas.microsoft.com/office/drawing/2014/main" id="{00000000-0008-0000-2000-0000CE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3" name="Text Box 14">
          <a:extLst>
            <a:ext uri="{FF2B5EF4-FFF2-40B4-BE49-F238E27FC236}">
              <a16:creationId xmlns:a16="http://schemas.microsoft.com/office/drawing/2014/main" id="{00000000-0008-0000-2000-0000CF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4" name="Text Box 13">
          <a:extLst>
            <a:ext uri="{FF2B5EF4-FFF2-40B4-BE49-F238E27FC236}">
              <a16:creationId xmlns:a16="http://schemas.microsoft.com/office/drawing/2014/main" id="{00000000-0008-0000-2000-0000D0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114300" cy="285750"/>
    <xdr:sp macro="" textlink="">
      <xdr:nvSpPr>
        <xdr:cNvPr id="465" name="Text Box 14">
          <a:extLst>
            <a:ext uri="{FF2B5EF4-FFF2-40B4-BE49-F238E27FC236}">
              <a16:creationId xmlns:a16="http://schemas.microsoft.com/office/drawing/2014/main" id="{00000000-0008-0000-2000-0000D1010000}"/>
            </a:ext>
          </a:extLst>
        </xdr:cNvPr>
        <xdr:cNvSpPr txBox="1">
          <a:spLocks noChangeArrowheads="1"/>
        </xdr:cNvSpPr>
      </xdr:nvSpPr>
      <xdr:spPr bwMode="auto">
        <a:xfrm>
          <a:off x="62484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114300" cy="285750"/>
    <xdr:sp macro="" textlink="">
      <xdr:nvSpPr>
        <xdr:cNvPr id="466" name="Text Box 8">
          <a:extLst>
            <a:ext uri="{FF2B5EF4-FFF2-40B4-BE49-F238E27FC236}">
              <a16:creationId xmlns:a16="http://schemas.microsoft.com/office/drawing/2014/main" id="{00000000-0008-0000-2000-0000D2010000}"/>
            </a:ext>
          </a:extLst>
        </xdr:cNvPr>
        <xdr:cNvSpPr txBox="1">
          <a:spLocks noChangeArrowheads="1"/>
        </xdr:cNvSpPr>
      </xdr:nvSpPr>
      <xdr:spPr bwMode="auto">
        <a:xfrm>
          <a:off x="6248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35</xdr:row>
      <xdr:rowOff>0</xdr:rowOff>
    </xdr:from>
    <xdr:ext cx="114300" cy="285750"/>
    <xdr:sp macro="" textlink="">
      <xdr:nvSpPr>
        <xdr:cNvPr id="467" name="Text Box 8">
          <a:extLst>
            <a:ext uri="{FF2B5EF4-FFF2-40B4-BE49-F238E27FC236}">
              <a16:creationId xmlns:a16="http://schemas.microsoft.com/office/drawing/2014/main" id="{00000000-0008-0000-2000-0000D3010000}"/>
            </a:ext>
          </a:extLst>
        </xdr:cNvPr>
        <xdr:cNvSpPr txBox="1">
          <a:spLocks noChangeArrowheads="1"/>
        </xdr:cNvSpPr>
      </xdr:nvSpPr>
      <xdr:spPr bwMode="auto">
        <a:xfrm>
          <a:off x="62484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68" name="Text Box 8">
          <a:extLst>
            <a:ext uri="{FF2B5EF4-FFF2-40B4-BE49-F238E27FC236}">
              <a16:creationId xmlns:a16="http://schemas.microsoft.com/office/drawing/2014/main" id="{00000000-0008-0000-2000-0000D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69" name="Text Box 8">
          <a:extLst>
            <a:ext uri="{FF2B5EF4-FFF2-40B4-BE49-F238E27FC236}">
              <a16:creationId xmlns:a16="http://schemas.microsoft.com/office/drawing/2014/main" id="{00000000-0008-0000-2000-0000D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0" name="Text Box 1">
          <a:extLst>
            <a:ext uri="{FF2B5EF4-FFF2-40B4-BE49-F238E27FC236}">
              <a16:creationId xmlns:a16="http://schemas.microsoft.com/office/drawing/2014/main" id="{00000000-0008-0000-2000-0000D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1" name="Text Box 2">
          <a:extLst>
            <a:ext uri="{FF2B5EF4-FFF2-40B4-BE49-F238E27FC236}">
              <a16:creationId xmlns:a16="http://schemas.microsoft.com/office/drawing/2014/main" id="{00000000-0008-0000-2000-0000D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2" name="Text Box 3">
          <a:extLst>
            <a:ext uri="{FF2B5EF4-FFF2-40B4-BE49-F238E27FC236}">
              <a16:creationId xmlns:a16="http://schemas.microsoft.com/office/drawing/2014/main" id="{00000000-0008-0000-2000-0000D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3" name="Text Box 4">
          <a:extLst>
            <a:ext uri="{FF2B5EF4-FFF2-40B4-BE49-F238E27FC236}">
              <a16:creationId xmlns:a16="http://schemas.microsoft.com/office/drawing/2014/main" id="{00000000-0008-0000-2000-0000D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4" name="Text Box 5">
          <a:extLst>
            <a:ext uri="{FF2B5EF4-FFF2-40B4-BE49-F238E27FC236}">
              <a16:creationId xmlns:a16="http://schemas.microsoft.com/office/drawing/2014/main" id="{00000000-0008-0000-2000-0000D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5" name="Text Box 6">
          <a:extLst>
            <a:ext uri="{FF2B5EF4-FFF2-40B4-BE49-F238E27FC236}">
              <a16:creationId xmlns:a16="http://schemas.microsoft.com/office/drawing/2014/main" id="{00000000-0008-0000-2000-0000D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6" name="Text Box 8">
          <a:extLst>
            <a:ext uri="{FF2B5EF4-FFF2-40B4-BE49-F238E27FC236}">
              <a16:creationId xmlns:a16="http://schemas.microsoft.com/office/drawing/2014/main" id="{00000000-0008-0000-2000-0000D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7" name="Text Box 9">
          <a:extLst>
            <a:ext uri="{FF2B5EF4-FFF2-40B4-BE49-F238E27FC236}">
              <a16:creationId xmlns:a16="http://schemas.microsoft.com/office/drawing/2014/main" id="{00000000-0008-0000-2000-0000D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8" name="Text Box 10">
          <a:extLst>
            <a:ext uri="{FF2B5EF4-FFF2-40B4-BE49-F238E27FC236}">
              <a16:creationId xmlns:a16="http://schemas.microsoft.com/office/drawing/2014/main" id="{00000000-0008-0000-2000-0000D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79" name="Text Box 1">
          <a:extLst>
            <a:ext uri="{FF2B5EF4-FFF2-40B4-BE49-F238E27FC236}">
              <a16:creationId xmlns:a16="http://schemas.microsoft.com/office/drawing/2014/main" id="{00000000-0008-0000-2000-0000D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0" name="Text Box 2">
          <a:extLst>
            <a:ext uri="{FF2B5EF4-FFF2-40B4-BE49-F238E27FC236}">
              <a16:creationId xmlns:a16="http://schemas.microsoft.com/office/drawing/2014/main" id="{00000000-0008-0000-2000-0000E0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1" name="Text Box 8">
          <a:extLst>
            <a:ext uri="{FF2B5EF4-FFF2-40B4-BE49-F238E27FC236}">
              <a16:creationId xmlns:a16="http://schemas.microsoft.com/office/drawing/2014/main" id="{00000000-0008-0000-2000-0000E1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2" name="Text Box 1">
          <a:extLst>
            <a:ext uri="{FF2B5EF4-FFF2-40B4-BE49-F238E27FC236}">
              <a16:creationId xmlns:a16="http://schemas.microsoft.com/office/drawing/2014/main" id="{00000000-0008-0000-2000-0000E2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3" name="Text Box 2">
          <a:extLst>
            <a:ext uri="{FF2B5EF4-FFF2-40B4-BE49-F238E27FC236}">
              <a16:creationId xmlns:a16="http://schemas.microsoft.com/office/drawing/2014/main" id="{00000000-0008-0000-2000-0000E3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4" name="Text Box 3">
          <a:extLst>
            <a:ext uri="{FF2B5EF4-FFF2-40B4-BE49-F238E27FC236}">
              <a16:creationId xmlns:a16="http://schemas.microsoft.com/office/drawing/2014/main" id="{00000000-0008-0000-2000-0000E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5" name="Text Box 4">
          <a:extLst>
            <a:ext uri="{FF2B5EF4-FFF2-40B4-BE49-F238E27FC236}">
              <a16:creationId xmlns:a16="http://schemas.microsoft.com/office/drawing/2014/main" id="{00000000-0008-0000-2000-0000E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6" name="Text Box 5">
          <a:extLst>
            <a:ext uri="{FF2B5EF4-FFF2-40B4-BE49-F238E27FC236}">
              <a16:creationId xmlns:a16="http://schemas.microsoft.com/office/drawing/2014/main" id="{00000000-0008-0000-2000-0000E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7" name="Text Box 6">
          <a:extLst>
            <a:ext uri="{FF2B5EF4-FFF2-40B4-BE49-F238E27FC236}">
              <a16:creationId xmlns:a16="http://schemas.microsoft.com/office/drawing/2014/main" id="{00000000-0008-0000-2000-0000E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8" name="Text Box 8">
          <a:extLst>
            <a:ext uri="{FF2B5EF4-FFF2-40B4-BE49-F238E27FC236}">
              <a16:creationId xmlns:a16="http://schemas.microsoft.com/office/drawing/2014/main" id="{00000000-0008-0000-2000-0000E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89" name="Text Box 9">
          <a:extLst>
            <a:ext uri="{FF2B5EF4-FFF2-40B4-BE49-F238E27FC236}">
              <a16:creationId xmlns:a16="http://schemas.microsoft.com/office/drawing/2014/main" id="{00000000-0008-0000-2000-0000E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0" name="Text Box 10">
          <a:extLst>
            <a:ext uri="{FF2B5EF4-FFF2-40B4-BE49-F238E27FC236}">
              <a16:creationId xmlns:a16="http://schemas.microsoft.com/office/drawing/2014/main" id="{00000000-0008-0000-2000-0000E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1" name="Text Box 1">
          <a:extLst>
            <a:ext uri="{FF2B5EF4-FFF2-40B4-BE49-F238E27FC236}">
              <a16:creationId xmlns:a16="http://schemas.microsoft.com/office/drawing/2014/main" id="{00000000-0008-0000-2000-0000E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2" name="Text Box 2">
          <a:extLst>
            <a:ext uri="{FF2B5EF4-FFF2-40B4-BE49-F238E27FC236}">
              <a16:creationId xmlns:a16="http://schemas.microsoft.com/office/drawing/2014/main" id="{00000000-0008-0000-2000-0000E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3" name="Text Box 8">
          <a:extLst>
            <a:ext uri="{FF2B5EF4-FFF2-40B4-BE49-F238E27FC236}">
              <a16:creationId xmlns:a16="http://schemas.microsoft.com/office/drawing/2014/main" id="{00000000-0008-0000-2000-0000E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4" name="Text Box 8">
          <a:extLst>
            <a:ext uri="{FF2B5EF4-FFF2-40B4-BE49-F238E27FC236}">
              <a16:creationId xmlns:a16="http://schemas.microsoft.com/office/drawing/2014/main" id="{00000000-0008-0000-2000-0000E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5" name="Text Box 1">
          <a:extLst>
            <a:ext uri="{FF2B5EF4-FFF2-40B4-BE49-F238E27FC236}">
              <a16:creationId xmlns:a16="http://schemas.microsoft.com/office/drawing/2014/main" id="{00000000-0008-0000-2000-0000E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6" name="Text Box 2">
          <a:extLst>
            <a:ext uri="{FF2B5EF4-FFF2-40B4-BE49-F238E27FC236}">
              <a16:creationId xmlns:a16="http://schemas.microsoft.com/office/drawing/2014/main" id="{00000000-0008-0000-2000-0000F0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7" name="Text Box 3">
          <a:extLst>
            <a:ext uri="{FF2B5EF4-FFF2-40B4-BE49-F238E27FC236}">
              <a16:creationId xmlns:a16="http://schemas.microsoft.com/office/drawing/2014/main" id="{00000000-0008-0000-2000-0000F1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8" name="Text Box 4">
          <a:extLst>
            <a:ext uri="{FF2B5EF4-FFF2-40B4-BE49-F238E27FC236}">
              <a16:creationId xmlns:a16="http://schemas.microsoft.com/office/drawing/2014/main" id="{00000000-0008-0000-2000-0000F2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499" name="Text Box 5">
          <a:extLst>
            <a:ext uri="{FF2B5EF4-FFF2-40B4-BE49-F238E27FC236}">
              <a16:creationId xmlns:a16="http://schemas.microsoft.com/office/drawing/2014/main" id="{00000000-0008-0000-2000-0000F3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0" name="Text Box 6">
          <a:extLst>
            <a:ext uri="{FF2B5EF4-FFF2-40B4-BE49-F238E27FC236}">
              <a16:creationId xmlns:a16="http://schemas.microsoft.com/office/drawing/2014/main" id="{00000000-0008-0000-2000-0000F4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1" name="Text Box 8">
          <a:extLst>
            <a:ext uri="{FF2B5EF4-FFF2-40B4-BE49-F238E27FC236}">
              <a16:creationId xmlns:a16="http://schemas.microsoft.com/office/drawing/2014/main" id="{00000000-0008-0000-2000-0000F5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2" name="Text Box 9">
          <a:extLst>
            <a:ext uri="{FF2B5EF4-FFF2-40B4-BE49-F238E27FC236}">
              <a16:creationId xmlns:a16="http://schemas.microsoft.com/office/drawing/2014/main" id="{00000000-0008-0000-2000-0000F6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3" name="Text Box 10">
          <a:extLst>
            <a:ext uri="{FF2B5EF4-FFF2-40B4-BE49-F238E27FC236}">
              <a16:creationId xmlns:a16="http://schemas.microsoft.com/office/drawing/2014/main" id="{00000000-0008-0000-2000-0000F7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4" name="Text Box 1">
          <a:extLst>
            <a:ext uri="{FF2B5EF4-FFF2-40B4-BE49-F238E27FC236}">
              <a16:creationId xmlns:a16="http://schemas.microsoft.com/office/drawing/2014/main" id="{00000000-0008-0000-2000-0000F8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5" name="Text Box 2">
          <a:extLst>
            <a:ext uri="{FF2B5EF4-FFF2-40B4-BE49-F238E27FC236}">
              <a16:creationId xmlns:a16="http://schemas.microsoft.com/office/drawing/2014/main" id="{00000000-0008-0000-2000-0000F9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6" name="Text Box 8">
          <a:extLst>
            <a:ext uri="{FF2B5EF4-FFF2-40B4-BE49-F238E27FC236}">
              <a16:creationId xmlns:a16="http://schemas.microsoft.com/office/drawing/2014/main" id="{00000000-0008-0000-2000-0000FA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7" name="Text Box 1">
          <a:extLst>
            <a:ext uri="{FF2B5EF4-FFF2-40B4-BE49-F238E27FC236}">
              <a16:creationId xmlns:a16="http://schemas.microsoft.com/office/drawing/2014/main" id="{00000000-0008-0000-2000-0000FB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8" name="Text Box 2">
          <a:extLst>
            <a:ext uri="{FF2B5EF4-FFF2-40B4-BE49-F238E27FC236}">
              <a16:creationId xmlns:a16="http://schemas.microsoft.com/office/drawing/2014/main" id="{00000000-0008-0000-2000-0000FC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09" name="Text Box 3">
          <a:extLst>
            <a:ext uri="{FF2B5EF4-FFF2-40B4-BE49-F238E27FC236}">
              <a16:creationId xmlns:a16="http://schemas.microsoft.com/office/drawing/2014/main" id="{00000000-0008-0000-2000-0000FD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0" name="Text Box 4">
          <a:extLst>
            <a:ext uri="{FF2B5EF4-FFF2-40B4-BE49-F238E27FC236}">
              <a16:creationId xmlns:a16="http://schemas.microsoft.com/office/drawing/2014/main" id="{00000000-0008-0000-2000-0000FE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1" name="Text Box 5">
          <a:extLst>
            <a:ext uri="{FF2B5EF4-FFF2-40B4-BE49-F238E27FC236}">
              <a16:creationId xmlns:a16="http://schemas.microsoft.com/office/drawing/2014/main" id="{00000000-0008-0000-2000-0000FF01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2" name="Text Box 6">
          <a:extLst>
            <a:ext uri="{FF2B5EF4-FFF2-40B4-BE49-F238E27FC236}">
              <a16:creationId xmlns:a16="http://schemas.microsoft.com/office/drawing/2014/main" id="{00000000-0008-0000-2000-000000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3" name="Text Box 8">
          <a:extLst>
            <a:ext uri="{FF2B5EF4-FFF2-40B4-BE49-F238E27FC236}">
              <a16:creationId xmlns:a16="http://schemas.microsoft.com/office/drawing/2014/main" id="{00000000-0008-0000-2000-000001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4" name="Text Box 9">
          <a:extLst>
            <a:ext uri="{FF2B5EF4-FFF2-40B4-BE49-F238E27FC236}">
              <a16:creationId xmlns:a16="http://schemas.microsoft.com/office/drawing/2014/main" id="{00000000-0008-0000-2000-000002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41</xdr:row>
      <xdr:rowOff>0</xdr:rowOff>
    </xdr:from>
    <xdr:ext cx="114300" cy="285750"/>
    <xdr:sp macro="" textlink="">
      <xdr:nvSpPr>
        <xdr:cNvPr id="515" name="Text Box 10">
          <a:extLst>
            <a:ext uri="{FF2B5EF4-FFF2-40B4-BE49-F238E27FC236}">
              <a16:creationId xmlns:a16="http://schemas.microsoft.com/office/drawing/2014/main" id="{00000000-0008-0000-2000-000003020000}"/>
            </a:ext>
          </a:extLst>
        </xdr:cNvPr>
        <xdr:cNvSpPr txBox="1">
          <a:spLocks noChangeArrowheads="1"/>
        </xdr:cNvSpPr>
      </xdr:nvSpPr>
      <xdr:spPr bwMode="auto">
        <a:xfrm>
          <a:off x="62484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2053166</xdr:colOff>
      <xdr:row>53</xdr:row>
      <xdr:rowOff>42333</xdr:rowOff>
    </xdr:from>
    <xdr:ext cx="114300" cy="285750"/>
    <xdr:sp macro="" textlink="">
      <xdr:nvSpPr>
        <xdr:cNvPr id="516" name="Text Box 1">
          <a:extLst>
            <a:ext uri="{FF2B5EF4-FFF2-40B4-BE49-F238E27FC236}">
              <a16:creationId xmlns:a16="http://schemas.microsoft.com/office/drawing/2014/main" id="{00000000-0008-0000-2000-000004020000}"/>
            </a:ext>
          </a:extLst>
        </xdr:cNvPr>
        <xdr:cNvSpPr txBox="1">
          <a:spLocks noChangeArrowheads="1"/>
        </xdr:cNvSpPr>
      </xdr:nvSpPr>
      <xdr:spPr bwMode="auto">
        <a:xfrm>
          <a:off x="628226" y="973497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7" name="Text Box 1">
          <a:extLst>
            <a:ext uri="{FF2B5EF4-FFF2-40B4-BE49-F238E27FC236}">
              <a16:creationId xmlns:a16="http://schemas.microsoft.com/office/drawing/2014/main" id="{00000000-0008-0000-2000-00000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8" name="Text Box 2">
          <a:extLst>
            <a:ext uri="{FF2B5EF4-FFF2-40B4-BE49-F238E27FC236}">
              <a16:creationId xmlns:a16="http://schemas.microsoft.com/office/drawing/2014/main" id="{00000000-0008-0000-2000-00000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19" name="Text Box 3">
          <a:extLst>
            <a:ext uri="{FF2B5EF4-FFF2-40B4-BE49-F238E27FC236}">
              <a16:creationId xmlns:a16="http://schemas.microsoft.com/office/drawing/2014/main" id="{00000000-0008-0000-2000-00000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0" name="Text Box 4">
          <a:extLst>
            <a:ext uri="{FF2B5EF4-FFF2-40B4-BE49-F238E27FC236}">
              <a16:creationId xmlns:a16="http://schemas.microsoft.com/office/drawing/2014/main" id="{00000000-0008-0000-2000-00000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1" name="Text Box 5">
          <a:extLst>
            <a:ext uri="{FF2B5EF4-FFF2-40B4-BE49-F238E27FC236}">
              <a16:creationId xmlns:a16="http://schemas.microsoft.com/office/drawing/2014/main" id="{00000000-0008-0000-2000-00000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2" name="Text Box 6">
          <a:extLst>
            <a:ext uri="{FF2B5EF4-FFF2-40B4-BE49-F238E27FC236}">
              <a16:creationId xmlns:a16="http://schemas.microsoft.com/office/drawing/2014/main" id="{00000000-0008-0000-2000-00000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3" name="Text Box 8">
          <a:extLst>
            <a:ext uri="{FF2B5EF4-FFF2-40B4-BE49-F238E27FC236}">
              <a16:creationId xmlns:a16="http://schemas.microsoft.com/office/drawing/2014/main" id="{00000000-0008-0000-2000-00000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4" name="Text Box 9">
          <a:extLst>
            <a:ext uri="{FF2B5EF4-FFF2-40B4-BE49-F238E27FC236}">
              <a16:creationId xmlns:a16="http://schemas.microsoft.com/office/drawing/2014/main" id="{00000000-0008-0000-2000-00000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5" name="Text Box 10">
          <a:extLst>
            <a:ext uri="{FF2B5EF4-FFF2-40B4-BE49-F238E27FC236}">
              <a16:creationId xmlns:a16="http://schemas.microsoft.com/office/drawing/2014/main" id="{00000000-0008-0000-2000-00000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6" name="Text Box 1">
          <a:extLst>
            <a:ext uri="{FF2B5EF4-FFF2-40B4-BE49-F238E27FC236}">
              <a16:creationId xmlns:a16="http://schemas.microsoft.com/office/drawing/2014/main" id="{00000000-0008-0000-2000-00000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7" name="Text Box 2">
          <a:extLst>
            <a:ext uri="{FF2B5EF4-FFF2-40B4-BE49-F238E27FC236}">
              <a16:creationId xmlns:a16="http://schemas.microsoft.com/office/drawing/2014/main" id="{00000000-0008-0000-2000-00000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8" name="Text Box 1">
          <a:extLst>
            <a:ext uri="{FF2B5EF4-FFF2-40B4-BE49-F238E27FC236}">
              <a16:creationId xmlns:a16="http://schemas.microsoft.com/office/drawing/2014/main" id="{00000000-0008-0000-2000-00001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29" name="Text Box 2">
          <a:extLst>
            <a:ext uri="{FF2B5EF4-FFF2-40B4-BE49-F238E27FC236}">
              <a16:creationId xmlns:a16="http://schemas.microsoft.com/office/drawing/2014/main" id="{00000000-0008-0000-2000-00001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0" name="Text Box 3">
          <a:extLst>
            <a:ext uri="{FF2B5EF4-FFF2-40B4-BE49-F238E27FC236}">
              <a16:creationId xmlns:a16="http://schemas.microsoft.com/office/drawing/2014/main" id="{00000000-0008-0000-2000-00001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1" name="Text Box 4">
          <a:extLst>
            <a:ext uri="{FF2B5EF4-FFF2-40B4-BE49-F238E27FC236}">
              <a16:creationId xmlns:a16="http://schemas.microsoft.com/office/drawing/2014/main" id="{00000000-0008-0000-2000-00001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2" name="Text Box 5">
          <a:extLst>
            <a:ext uri="{FF2B5EF4-FFF2-40B4-BE49-F238E27FC236}">
              <a16:creationId xmlns:a16="http://schemas.microsoft.com/office/drawing/2014/main" id="{00000000-0008-0000-2000-00001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3" name="Text Box 6">
          <a:extLst>
            <a:ext uri="{FF2B5EF4-FFF2-40B4-BE49-F238E27FC236}">
              <a16:creationId xmlns:a16="http://schemas.microsoft.com/office/drawing/2014/main" id="{00000000-0008-0000-2000-00001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4" name="Text Box 8">
          <a:extLst>
            <a:ext uri="{FF2B5EF4-FFF2-40B4-BE49-F238E27FC236}">
              <a16:creationId xmlns:a16="http://schemas.microsoft.com/office/drawing/2014/main" id="{00000000-0008-0000-2000-00001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5" name="Text Box 9">
          <a:extLst>
            <a:ext uri="{FF2B5EF4-FFF2-40B4-BE49-F238E27FC236}">
              <a16:creationId xmlns:a16="http://schemas.microsoft.com/office/drawing/2014/main" id="{00000000-0008-0000-2000-00001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6" name="Text Box 10">
          <a:extLst>
            <a:ext uri="{FF2B5EF4-FFF2-40B4-BE49-F238E27FC236}">
              <a16:creationId xmlns:a16="http://schemas.microsoft.com/office/drawing/2014/main" id="{00000000-0008-0000-2000-00001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7" name="Text Box 1">
          <a:extLst>
            <a:ext uri="{FF2B5EF4-FFF2-40B4-BE49-F238E27FC236}">
              <a16:creationId xmlns:a16="http://schemas.microsoft.com/office/drawing/2014/main" id="{00000000-0008-0000-2000-00001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38" name="Text Box 2">
          <a:extLst>
            <a:ext uri="{FF2B5EF4-FFF2-40B4-BE49-F238E27FC236}">
              <a16:creationId xmlns:a16="http://schemas.microsoft.com/office/drawing/2014/main" id="{00000000-0008-0000-2000-00001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39" name="Text Box 8">
          <a:extLst>
            <a:ext uri="{FF2B5EF4-FFF2-40B4-BE49-F238E27FC236}">
              <a16:creationId xmlns:a16="http://schemas.microsoft.com/office/drawing/2014/main" id="{00000000-0008-0000-2000-00001B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40" name="Text Box 8">
          <a:extLst>
            <a:ext uri="{FF2B5EF4-FFF2-40B4-BE49-F238E27FC236}">
              <a16:creationId xmlns:a16="http://schemas.microsoft.com/office/drawing/2014/main" id="{00000000-0008-0000-2000-00001C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1" name="Text Box 1">
          <a:extLst>
            <a:ext uri="{FF2B5EF4-FFF2-40B4-BE49-F238E27FC236}">
              <a16:creationId xmlns:a16="http://schemas.microsoft.com/office/drawing/2014/main" id="{00000000-0008-0000-2000-00001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2" name="Text Box 2">
          <a:extLst>
            <a:ext uri="{FF2B5EF4-FFF2-40B4-BE49-F238E27FC236}">
              <a16:creationId xmlns:a16="http://schemas.microsoft.com/office/drawing/2014/main" id="{00000000-0008-0000-2000-00001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3" name="Text Box 3">
          <a:extLst>
            <a:ext uri="{FF2B5EF4-FFF2-40B4-BE49-F238E27FC236}">
              <a16:creationId xmlns:a16="http://schemas.microsoft.com/office/drawing/2014/main" id="{00000000-0008-0000-2000-00001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4" name="Text Box 4">
          <a:extLst>
            <a:ext uri="{FF2B5EF4-FFF2-40B4-BE49-F238E27FC236}">
              <a16:creationId xmlns:a16="http://schemas.microsoft.com/office/drawing/2014/main" id="{00000000-0008-0000-2000-00002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5" name="Text Box 5">
          <a:extLst>
            <a:ext uri="{FF2B5EF4-FFF2-40B4-BE49-F238E27FC236}">
              <a16:creationId xmlns:a16="http://schemas.microsoft.com/office/drawing/2014/main" id="{00000000-0008-0000-2000-00002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6" name="Text Box 6">
          <a:extLst>
            <a:ext uri="{FF2B5EF4-FFF2-40B4-BE49-F238E27FC236}">
              <a16:creationId xmlns:a16="http://schemas.microsoft.com/office/drawing/2014/main" id="{00000000-0008-0000-2000-00002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7" name="Text Box 8">
          <a:extLst>
            <a:ext uri="{FF2B5EF4-FFF2-40B4-BE49-F238E27FC236}">
              <a16:creationId xmlns:a16="http://schemas.microsoft.com/office/drawing/2014/main" id="{00000000-0008-0000-2000-00002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8" name="Text Box 9">
          <a:extLst>
            <a:ext uri="{FF2B5EF4-FFF2-40B4-BE49-F238E27FC236}">
              <a16:creationId xmlns:a16="http://schemas.microsoft.com/office/drawing/2014/main" id="{00000000-0008-0000-2000-00002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49" name="Text Box 10">
          <a:extLst>
            <a:ext uri="{FF2B5EF4-FFF2-40B4-BE49-F238E27FC236}">
              <a16:creationId xmlns:a16="http://schemas.microsoft.com/office/drawing/2014/main" id="{00000000-0008-0000-2000-00002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0" name="Text Box 1">
          <a:extLst>
            <a:ext uri="{FF2B5EF4-FFF2-40B4-BE49-F238E27FC236}">
              <a16:creationId xmlns:a16="http://schemas.microsoft.com/office/drawing/2014/main" id="{00000000-0008-0000-2000-00002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1" name="Text Box 2">
          <a:extLst>
            <a:ext uri="{FF2B5EF4-FFF2-40B4-BE49-F238E27FC236}">
              <a16:creationId xmlns:a16="http://schemas.microsoft.com/office/drawing/2014/main" id="{00000000-0008-0000-2000-00002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52" name="Text Box 8">
          <a:extLst>
            <a:ext uri="{FF2B5EF4-FFF2-40B4-BE49-F238E27FC236}">
              <a16:creationId xmlns:a16="http://schemas.microsoft.com/office/drawing/2014/main" id="{00000000-0008-0000-2000-000028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3" name="Text Box 1">
          <a:extLst>
            <a:ext uri="{FF2B5EF4-FFF2-40B4-BE49-F238E27FC236}">
              <a16:creationId xmlns:a16="http://schemas.microsoft.com/office/drawing/2014/main" id="{00000000-0008-0000-2000-00002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4" name="Text Box 2">
          <a:extLst>
            <a:ext uri="{FF2B5EF4-FFF2-40B4-BE49-F238E27FC236}">
              <a16:creationId xmlns:a16="http://schemas.microsoft.com/office/drawing/2014/main" id="{00000000-0008-0000-2000-00002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5" name="Text Box 3">
          <a:extLst>
            <a:ext uri="{FF2B5EF4-FFF2-40B4-BE49-F238E27FC236}">
              <a16:creationId xmlns:a16="http://schemas.microsoft.com/office/drawing/2014/main" id="{00000000-0008-0000-2000-00002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6" name="Text Box 4">
          <a:extLst>
            <a:ext uri="{FF2B5EF4-FFF2-40B4-BE49-F238E27FC236}">
              <a16:creationId xmlns:a16="http://schemas.microsoft.com/office/drawing/2014/main" id="{00000000-0008-0000-2000-00002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7" name="Text Box 5">
          <a:extLst>
            <a:ext uri="{FF2B5EF4-FFF2-40B4-BE49-F238E27FC236}">
              <a16:creationId xmlns:a16="http://schemas.microsoft.com/office/drawing/2014/main" id="{00000000-0008-0000-2000-00002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8" name="Text Box 6">
          <a:extLst>
            <a:ext uri="{FF2B5EF4-FFF2-40B4-BE49-F238E27FC236}">
              <a16:creationId xmlns:a16="http://schemas.microsoft.com/office/drawing/2014/main" id="{00000000-0008-0000-2000-00002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59" name="Text Box 8">
          <a:extLst>
            <a:ext uri="{FF2B5EF4-FFF2-40B4-BE49-F238E27FC236}">
              <a16:creationId xmlns:a16="http://schemas.microsoft.com/office/drawing/2014/main" id="{00000000-0008-0000-2000-00002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0" name="Text Box 9">
          <a:extLst>
            <a:ext uri="{FF2B5EF4-FFF2-40B4-BE49-F238E27FC236}">
              <a16:creationId xmlns:a16="http://schemas.microsoft.com/office/drawing/2014/main" id="{00000000-0008-0000-2000-00003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1" name="Text Box 10">
          <a:extLst>
            <a:ext uri="{FF2B5EF4-FFF2-40B4-BE49-F238E27FC236}">
              <a16:creationId xmlns:a16="http://schemas.microsoft.com/office/drawing/2014/main" id="{00000000-0008-0000-2000-000031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2" name="Text Box 1">
          <a:extLst>
            <a:ext uri="{FF2B5EF4-FFF2-40B4-BE49-F238E27FC236}">
              <a16:creationId xmlns:a16="http://schemas.microsoft.com/office/drawing/2014/main" id="{00000000-0008-0000-2000-00003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3" name="Text Box 2">
          <a:extLst>
            <a:ext uri="{FF2B5EF4-FFF2-40B4-BE49-F238E27FC236}">
              <a16:creationId xmlns:a16="http://schemas.microsoft.com/office/drawing/2014/main" id="{00000000-0008-0000-2000-00003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64" name="Text Box 8">
          <a:extLst>
            <a:ext uri="{FF2B5EF4-FFF2-40B4-BE49-F238E27FC236}">
              <a16:creationId xmlns:a16="http://schemas.microsoft.com/office/drawing/2014/main" id="{00000000-0008-0000-2000-000034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65" name="Text Box 8">
          <a:extLst>
            <a:ext uri="{FF2B5EF4-FFF2-40B4-BE49-F238E27FC236}">
              <a16:creationId xmlns:a16="http://schemas.microsoft.com/office/drawing/2014/main" id="{00000000-0008-0000-2000-000035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6" name="Text Box 1">
          <a:extLst>
            <a:ext uri="{FF2B5EF4-FFF2-40B4-BE49-F238E27FC236}">
              <a16:creationId xmlns:a16="http://schemas.microsoft.com/office/drawing/2014/main" id="{00000000-0008-0000-2000-00003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7" name="Text Box 2">
          <a:extLst>
            <a:ext uri="{FF2B5EF4-FFF2-40B4-BE49-F238E27FC236}">
              <a16:creationId xmlns:a16="http://schemas.microsoft.com/office/drawing/2014/main" id="{00000000-0008-0000-2000-00003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8" name="Text Box 3">
          <a:extLst>
            <a:ext uri="{FF2B5EF4-FFF2-40B4-BE49-F238E27FC236}">
              <a16:creationId xmlns:a16="http://schemas.microsoft.com/office/drawing/2014/main" id="{00000000-0008-0000-2000-00003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69" name="Text Box 4">
          <a:extLst>
            <a:ext uri="{FF2B5EF4-FFF2-40B4-BE49-F238E27FC236}">
              <a16:creationId xmlns:a16="http://schemas.microsoft.com/office/drawing/2014/main" id="{00000000-0008-0000-2000-000039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0" name="Text Box 5">
          <a:extLst>
            <a:ext uri="{FF2B5EF4-FFF2-40B4-BE49-F238E27FC236}">
              <a16:creationId xmlns:a16="http://schemas.microsoft.com/office/drawing/2014/main" id="{00000000-0008-0000-2000-00003A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1" name="Text Box 6">
          <a:extLst>
            <a:ext uri="{FF2B5EF4-FFF2-40B4-BE49-F238E27FC236}">
              <a16:creationId xmlns:a16="http://schemas.microsoft.com/office/drawing/2014/main" id="{00000000-0008-0000-2000-00003B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2" name="Text Box 8">
          <a:extLst>
            <a:ext uri="{FF2B5EF4-FFF2-40B4-BE49-F238E27FC236}">
              <a16:creationId xmlns:a16="http://schemas.microsoft.com/office/drawing/2014/main" id="{00000000-0008-0000-2000-00003C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3" name="Text Box 9">
          <a:extLst>
            <a:ext uri="{FF2B5EF4-FFF2-40B4-BE49-F238E27FC236}">
              <a16:creationId xmlns:a16="http://schemas.microsoft.com/office/drawing/2014/main" id="{00000000-0008-0000-2000-00003D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4" name="Text Box 10">
          <a:extLst>
            <a:ext uri="{FF2B5EF4-FFF2-40B4-BE49-F238E27FC236}">
              <a16:creationId xmlns:a16="http://schemas.microsoft.com/office/drawing/2014/main" id="{00000000-0008-0000-2000-00003E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5" name="Text Box 1">
          <a:extLst>
            <a:ext uri="{FF2B5EF4-FFF2-40B4-BE49-F238E27FC236}">
              <a16:creationId xmlns:a16="http://schemas.microsoft.com/office/drawing/2014/main" id="{00000000-0008-0000-2000-00003F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6" name="Text Box 2">
          <a:extLst>
            <a:ext uri="{FF2B5EF4-FFF2-40B4-BE49-F238E27FC236}">
              <a16:creationId xmlns:a16="http://schemas.microsoft.com/office/drawing/2014/main" id="{00000000-0008-0000-2000-000040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577" name="Text Box 8">
          <a:extLst>
            <a:ext uri="{FF2B5EF4-FFF2-40B4-BE49-F238E27FC236}">
              <a16:creationId xmlns:a16="http://schemas.microsoft.com/office/drawing/2014/main" id="{00000000-0008-0000-2000-00004102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8" name="Text Box 1">
          <a:extLst>
            <a:ext uri="{FF2B5EF4-FFF2-40B4-BE49-F238E27FC236}">
              <a16:creationId xmlns:a16="http://schemas.microsoft.com/office/drawing/2014/main" id="{00000000-0008-0000-2000-000042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79" name="Text Box 2">
          <a:extLst>
            <a:ext uri="{FF2B5EF4-FFF2-40B4-BE49-F238E27FC236}">
              <a16:creationId xmlns:a16="http://schemas.microsoft.com/office/drawing/2014/main" id="{00000000-0008-0000-2000-000043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0" name="Text Box 3">
          <a:extLst>
            <a:ext uri="{FF2B5EF4-FFF2-40B4-BE49-F238E27FC236}">
              <a16:creationId xmlns:a16="http://schemas.microsoft.com/office/drawing/2014/main" id="{00000000-0008-0000-2000-000044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1" name="Text Box 4">
          <a:extLst>
            <a:ext uri="{FF2B5EF4-FFF2-40B4-BE49-F238E27FC236}">
              <a16:creationId xmlns:a16="http://schemas.microsoft.com/office/drawing/2014/main" id="{00000000-0008-0000-2000-000045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2" name="Text Box 5">
          <a:extLst>
            <a:ext uri="{FF2B5EF4-FFF2-40B4-BE49-F238E27FC236}">
              <a16:creationId xmlns:a16="http://schemas.microsoft.com/office/drawing/2014/main" id="{00000000-0008-0000-2000-000046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3" name="Text Box 6">
          <a:extLst>
            <a:ext uri="{FF2B5EF4-FFF2-40B4-BE49-F238E27FC236}">
              <a16:creationId xmlns:a16="http://schemas.microsoft.com/office/drawing/2014/main" id="{00000000-0008-0000-2000-000047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40</xdr:row>
      <xdr:rowOff>0</xdr:rowOff>
    </xdr:from>
    <xdr:ext cx="114300" cy="285750"/>
    <xdr:sp macro="" textlink="">
      <xdr:nvSpPr>
        <xdr:cNvPr id="584" name="Text Box 8">
          <a:extLst>
            <a:ext uri="{FF2B5EF4-FFF2-40B4-BE49-F238E27FC236}">
              <a16:creationId xmlns:a16="http://schemas.microsoft.com/office/drawing/2014/main" id="{00000000-0008-0000-2000-000048020000}"/>
            </a:ext>
          </a:extLst>
        </xdr:cNvPr>
        <xdr:cNvSpPr txBox="1">
          <a:spLocks noChangeArrowheads="1"/>
        </xdr:cNvSpPr>
      </xdr:nvSpPr>
      <xdr:spPr bwMode="auto">
        <a:xfrm>
          <a:off x="624840" y="73152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41</xdr:row>
      <xdr:rowOff>114300</xdr:rowOff>
    </xdr:from>
    <xdr:ext cx="114300" cy="285750"/>
    <xdr:sp macro="" textlink="">
      <xdr:nvSpPr>
        <xdr:cNvPr id="585" name="Text Box 9">
          <a:extLst>
            <a:ext uri="{FF2B5EF4-FFF2-40B4-BE49-F238E27FC236}">
              <a16:creationId xmlns:a16="http://schemas.microsoft.com/office/drawing/2014/main" id="{00000000-0008-0000-2000-000049020000}"/>
            </a:ext>
          </a:extLst>
        </xdr:cNvPr>
        <xdr:cNvSpPr txBox="1">
          <a:spLocks noChangeArrowheads="1"/>
        </xdr:cNvSpPr>
      </xdr:nvSpPr>
      <xdr:spPr bwMode="auto">
        <a:xfrm>
          <a:off x="653415" y="76123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52918</xdr:rowOff>
    </xdr:from>
    <xdr:ext cx="114300" cy="285750"/>
    <xdr:sp macro="" textlink="">
      <xdr:nvSpPr>
        <xdr:cNvPr id="586" name="Text Box 10">
          <a:extLst>
            <a:ext uri="{FF2B5EF4-FFF2-40B4-BE49-F238E27FC236}">
              <a16:creationId xmlns:a16="http://schemas.microsoft.com/office/drawing/2014/main" id="{00000000-0008-0000-2000-00004A020000}"/>
            </a:ext>
          </a:extLst>
        </xdr:cNvPr>
        <xdr:cNvSpPr txBox="1">
          <a:spLocks noChangeArrowheads="1"/>
        </xdr:cNvSpPr>
      </xdr:nvSpPr>
      <xdr:spPr bwMode="auto">
        <a:xfrm>
          <a:off x="5623560" y="773387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74083</xdr:colOff>
      <xdr:row>45</xdr:row>
      <xdr:rowOff>107949</xdr:rowOff>
    </xdr:from>
    <xdr:ext cx="114300" cy="285750"/>
    <xdr:sp macro="" textlink="">
      <xdr:nvSpPr>
        <xdr:cNvPr id="587" name="Text Box 1">
          <a:extLst>
            <a:ext uri="{FF2B5EF4-FFF2-40B4-BE49-F238E27FC236}">
              <a16:creationId xmlns:a16="http://schemas.microsoft.com/office/drawing/2014/main" id="{00000000-0008-0000-2000-00004B020000}"/>
            </a:ext>
          </a:extLst>
        </xdr:cNvPr>
        <xdr:cNvSpPr txBox="1">
          <a:spLocks noChangeArrowheads="1"/>
        </xdr:cNvSpPr>
      </xdr:nvSpPr>
      <xdr:spPr bwMode="auto">
        <a:xfrm>
          <a:off x="698923" y="8337549"/>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88" name="Text Box 1">
          <a:extLst>
            <a:ext uri="{FF2B5EF4-FFF2-40B4-BE49-F238E27FC236}">
              <a16:creationId xmlns:a16="http://schemas.microsoft.com/office/drawing/2014/main" id="{00000000-0008-0000-2000-00004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89" name="Text Box 2">
          <a:extLst>
            <a:ext uri="{FF2B5EF4-FFF2-40B4-BE49-F238E27FC236}">
              <a16:creationId xmlns:a16="http://schemas.microsoft.com/office/drawing/2014/main" id="{00000000-0008-0000-2000-00004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0" name="Text Box 3">
          <a:extLst>
            <a:ext uri="{FF2B5EF4-FFF2-40B4-BE49-F238E27FC236}">
              <a16:creationId xmlns:a16="http://schemas.microsoft.com/office/drawing/2014/main" id="{00000000-0008-0000-2000-00004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1" name="Text Box 4">
          <a:extLst>
            <a:ext uri="{FF2B5EF4-FFF2-40B4-BE49-F238E27FC236}">
              <a16:creationId xmlns:a16="http://schemas.microsoft.com/office/drawing/2014/main" id="{00000000-0008-0000-2000-00004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2" name="Text Box 5">
          <a:extLst>
            <a:ext uri="{FF2B5EF4-FFF2-40B4-BE49-F238E27FC236}">
              <a16:creationId xmlns:a16="http://schemas.microsoft.com/office/drawing/2014/main" id="{00000000-0008-0000-2000-00005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3" name="Text Box 6">
          <a:extLst>
            <a:ext uri="{FF2B5EF4-FFF2-40B4-BE49-F238E27FC236}">
              <a16:creationId xmlns:a16="http://schemas.microsoft.com/office/drawing/2014/main" id="{00000000-0008-0000-2000-00005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4" name="Text Box 8">
          <a:extLst>
            <a:ext uri="{FF2B5EF4-FFF2-40B4-BE49-F238E27FC236}">
              <a16:creationId xmlns:a16="http://schemas.microsoft.com/office/drawing/2014/main" id="{00000000-0008-0000-2000-00005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5" name="Text Box 9">
          <a:extLst>
            <a:ext uri="{FF2B5EF4-FFF2-40B4-BE49-F238E27FC236}">
              <a16:creationId xmlns:a16="http://schemas.microsoft.com/office/drawing/2014/main" id="{00000000-0008-0000-2000-00005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6" name="Text Box 10">
          <a:extLst>
            <a:ext uri="{FF2B5EF4-FFF2-40B4-BE49-F238E27FC236}">
              <a16:creationId xmlns:a16="http://schemas.microsoft.com/office/drawing/2014/main" id="{00000000-0008-0000-2000-00005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7" name="Text Box 1">
          <a:extLst>
            <a:ext uri="{FF2B5EF4-FFF2-40B4-BE49-F238E27FC236}">
              <a16:creationId xmlns:a16="http://schemas.microsoft.com/office/drawing/2014/main" id="{00000000-0008-0000-2000-00005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8" name="Text Box 2">
          <a:extLst>
            <a:ext uri="{FF2B5EF4-FFF2-40B4-BE49-F238E27FC236}">
              <a16:creationId xmlns:a16="http://schemas.microsoft.com/office/drawing/2014/main" id="{00000000-0008-0000-2000-00005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599" name="Text Box 1">
          <a:extLst>
            <a:ext uri="{FF2B5EF4-FFF2-40B4-BE49-F238E27FC236}">
              <a16:creationId xmlns:a16="http://schemas.microsoft.com/office/drawing/2014/main" id="{00000000-0008-0000-2000-00005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0" name="Text Box 2">
          <a:extLst>
            <a:ext uri="{FF2B5EF4-FFF2-40B4-BE49-F238E27FC236}">
              <a16:creationId xmlns:a16="http://schemas.microsoft.com/office/drawing/2014/main" id="{00000000-0008-0000-2000-00005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1" name="Text Box 3">
          <a:extLst>
            <a:ext uri="{FF2B5EF4-FFF2-40B4-BE49-F238E27FC236}">
              <a16:creationId xmlns:a16="http://schemas.microsoft.com/office/drawing/2014/main" id="{00000000-0008-0000-2000-00005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2" name="Text Box 4">
          <a:extLst>
            <a:ext uri="{FF2B5EF4-FFF2-40B4-BE49-F238E27FC236}">
              <a16:creationId xmlns:a16="http://schemas.microsoft.com/office/drawing/2014/main" id="{00000000-0008-0000-2000-00005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3" name="Text Box 5">
          <a:extLst>
            <a:ext uri="{FF2B5EF4-FFF2-40B4-BE49-F238E27FC236}">
              <a16:creationId xmlns:a16="http://schemas.microsoft.com/office/drawing/2014/main" id="{00000000-0008-0000-2000-00005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4" name="Text Box 6">
          <a:extLst>
            <a:ext uri="{FF2B5EF4-FFF2-40B4-BE49-F238E27FC236}">
              <a16:creationId xmlns:a16="http://schemas.microsoft.com/office/drawing/2014/main" id="{00000000-0008-0000-2000-00005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5" name="Text Box 8">
          <a:extLst>
            <a:ext uri="{FF2B5EF4-FFF2-40B4-BE49-F238E27FC236}">
              <a16:creationId xmlns:a16="http://schemas.microsoft.com/office/drawing/2014/main" id="{00000000-0008-0000-2000-00005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6" name="Text Box 9">
          <a:extLst>
            <a:ext uri="{FF2B5EF4-FFF2-40B4-BE49-F238E27FC236}">
              <a16:creationId xmlns:a16="http://schemas.microsoft.com/office/drawing/2014/main" id="{00000000-0008-0000-2000-00005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7" name="Text Box 10">
          <a:extLst>
            <a:ext uri="{FF2B5EF4-FFF2-40B4-BE49-F238E27FC236}">
              <a16:creationId xmlns:a16="http://schemas.microsoft.com/office/drawing/2014/main" id="{00000000-0008-0000-2000-00005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8" name="Text Box 1">
          <a:extLst>
            <a:ext uri="{FF2B5EF4-FFF2-40B4-BE49-F238E27FC236}">
              <a16:creationId xmlns:a16="http://schemas.microsoft.com/office/drawing/2014/main" id="{00000000-0008-0000-2000-00006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09" name="Text Box 2">
          <a:extLst>
            <a:ext uri="{FF2B5EF4-FFF2-40B4-BE49-F238E27FC236}">
              <a16:creationId xmlns:a16="http://schemas.microsoft.com/office/drawing/2014/main" id="{00000000-0008-0000-2000-00006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10" name="Text Box 8">
          <a:extLst>
            <a:ext uri="{FF2B5EF4-FFF2-40B4-BE49-F238E27FC236}">
              <a16:creationId xmlns:a16="http://schemas.microsoft.com/office/drawing/2014/main" id="{00000000-0008-0000-2000-000062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11" name="Text Box 8">
          <a:extLst>
            <a:ext uri="{FF2B5EF4-FFF2-40B4-BE49-F238E27FC236}">
              <a16:creationId xmlns:a16="http://schemas.microsoft.com/office/drawing/2014/main" id="{00000000-0008-0000-2000-000063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2" name="Text Box 1">
          <a:extLst>
            <a:ext uri="{FF2B5EF4-FFF2-40B4-BE49-F238E27FC236}">
              <a16:creationId xmlns:a16="http://schemas.microsoft.com/office/drawing/2014/main" id="{00000000-0008-0000-2000-00006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3" name="Text Box 2">
          <a:extLst>
            <a:ext uri="{FF2B5EF4-FFF2-40B4-BE49-F238E27FC236}">
              <a16:creationId xmlns:a16="http://schemas.microsoft.com/office/drawing/2014/main" id="{00000000-0008-0000-2000-00006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4" name="Text Box 3">
          <a:extLst>
            <a:ext uri="{FF2B5EF4-FFF2-40B4-BE49-F238E27FC236}">
              <a16:creationId xmlns:a16="http://schemas.microsoft.com/office/drawing/2014/main" id="{00000000-0008-0000-2000-00006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5" name="Text Box 4">
          <a:extLst>
            <a:ext uri="{FF2B5EF4-FFF2-40B4-BE49-F238E27FC236}">
              <a16:creationId xmlns:a16="http://schemas.microsoft.com/office/drawing/2014/main" id="{00000000-0008-0000-2000-00006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6" name="Text Box 5">
          <a:extLst>
            <a:ext uri="{FF2B5EF4-FFF2-40B4-BE49-F238E27FC236}">
              <a16:creationId xmlns:a16="http://schemas.microsoft.com/office/drawing/2014/main" id="{00000000-0008-0000-2000-00006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7" name="Text Box 6">
          <a:extLst>
            <a:ext uri="{FF2B5EF4-FFF2-40B4-BE49-F238E27FC236}">
              <a16:creationId xmlns:a16="http://schemas.microsoft.com/office/drawing/2014/main" id="{00000000-0008-0000-2000-00006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8" name="Text Box 8">
          <a:extLst>
            <a:ext uri="{FF2B5EF4-FFF2-40B4-BE49-F238E27FC236}">
              <a16:creationId xmlns:a16="http://schemas.microsoft.com/office/drawing/2014/main" id="{00000000-0008-0000-2000-00006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19" name="Text Box 9">
          <a:extLst>
            <a:ext uri="{FF2B5EF4-FFF2-40B4-BE49-F238E27FC236}">
              <a16:creationId xmlns:a16="http://schemas.microsoft.com/office/drawing/2014/main" id="{00000000-0008-0000-2000-00006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0" name="Text Box 10">
          <a:extLst>
            <a:ext uri="{FF2B5EF4-FFF2-40B4-BE49-F238E27FC236}">
              <a16:creationId xmlns:a16="http://schemas.microsoft.com/office/drawing/2014/main" id="{00000000-0008-0000-2000-00006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1" name="Text Box 1">
          <a:extLst>
            <a:ext uri="{FF2B5EF4-FFF2-40B4-BE49-F238E27FC236}">
              <a16:creationId xmlns:a16="http://schemas.microsoft.com/office/drawing/2014/main" id="{00000000-0008-0000-2000-00006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2" name="Text Box 2">
          <a:extLst>
            <a:ext uri="{FF2B5EF4-FFF2-40B4-BE49-F238E27FC236}">
              <a16:creationId xmlns:a16="http://schemas.microsoft.com/office/drawing/2014/main" id="{00000000-0008-0000-2000-00006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23" name="Text Box 8">
          <a:extLst>
            <a:ext uri="{FF2B5EF4-FFF2-40B4-BE49-F238E27FC236}">
              <a16:creationId xmlns:a16="http://schemas.microsoft.com/office/drawing/2014/main" id="{00000000-0008-0000-2000-00006F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4" name="Text Box 1">
          <a:extLst>
            <a:ext uri="{FF2B5EF4-FFF2-40B4-BE49-F238E27FC236}">
              <a16:creationId xmlns:a16="http://schemas.microsoft.com/office/drawing/2014/main" id="{00000000-0008-0000-2000-00007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5" name="Text Box 2">
          <a:extLst>
            <a:ext uri="{FF2B5EF4-FFF2-40B4-BE49-F238E27FC236}">
              <a16:creationId xmlns:a16="http://schemas.microsoft.com/office/drawing/2014/main" id="{00000000-0008-0000-2000-00007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6" name="Text Box 3">
          <a:extLst>
            <a:ext uri="{FF2B5EF4-FFF2-40B4-BE49-F238E27FC236}">
              <a16:creationId xmlns:a16="http://schemas.microsoft.com/office/drawing/2014/main" id="{00000000-0008-0000-2000-00007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7" name="Text Box 4">
          <a:extLst>
            <a:ext uri="{FF2B5EF4-FFF2-40B4-BE49-F238E27FC236}">
              <a16:creationId xmlns:a16="http://schemas.microsoft.com/office/drawing/2014/main" id="{00000000-0008-0000-2000-00007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8" name="Text Box 5">
          <a:extLst>
            <a:ext uri="{FF2B5EF4-FFF2-40B4-BE49-F238E27FC236}">
              <a16:creationId xmlns:a16="http://schemas.microsoft.com/office/drawing/2014/main" id="{00000000-0008-0000-2000-00007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29" name="Text Box 6">
          <a:extLst>
            <a:ext uri="{FF2B5EF4-FFF2-40B4-BE49-F238E27FC236}">
              <a16:creationId xmlns:a16="http://schemas.microsoft.com/office/drawing/2014/main" id="{00000000-0008-0000-2000-00007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0" name="Text Box 8">
          <a:extLst>
            <a:ext uri="{FF2B5EF4-FFF2-40B4-BE49-F238E27FC236}">
              <a16:creationId xmlns:a16="http://schemas.microsoft.com/office/drawing/2014/main" id="{00000000-0008-0000-2000-00007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1" name="Text Box 9">
          <a:extLst>
            <a:ext uri="{FF2B5EF4-FFF2-40B4-BE49-F238E27FC236}">
              <a16:creationId xmlns:a16="http://schemas.microsoft.com/office/drawing/2014/main" id="{00000000-0008-0000-2000-00007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2" name="Text Box 10">
          <a:extLst>
            <a:ext uri="{FF2B5EF4-FFF2-40B4-BE49-F238E27FC236}">
              <a16:creationId xmlns:a16="http://schemas.microsoft.com/office/drawing/2014/main" id="{00000000-0008-0000-2000-000078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3" name="Text Box 1">
          <a:extLst>
            <a:ext uri="{FF2B5EF4-FFF2-40B4-BE49-F238E27FC236}">
              <a16:creationId xmlns:a16="http://schemas.microsoft.com/office/drawing/2014/main" id="{00000000-0008-0000-2000-00007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4" name="Text Box 2">
          <a:extLst>
            <a:ext uri="{FF2B5EF4-FFF2-40B4-BE49-F238E27FC236}">
              <a16:creationId xmlns:a16="http://schemas.microsoft.com/office/drawing/2014/main" id="{00000000-0008-0000-2000-00007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35" name="Text Box 8">
          <a:extLst>
            <a:ext uri="{FF2B5EF4-FFF2-40B4-BE49-F238E27FC236}">
              <a16:creationId xmlns:a16="http://schemas.microsoft.com/office/drawing/2014/main" id="{00000000-0008-0000-2000-00007B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36" name="Text Box 8">
          <a:extLst>
            <a:ext uri="{FF2B5EF4-FFF2-40B4-BE49-F238E27FC236}">
              <a16:creationId xmlns:a16="http://schemas.microsoft.com/office/drawing/2014/main" id="{00000000-0008-0000-2000-00007C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7" name="Text Box 1">
          <a:extLst>
            <a:ext uri="{FF2B5EF4-FFF2-40B4-BE49-F238E27FC236}">
              <a16:creationId xmlns:a16="http://schemas.microsoft.com/office/drawing/2014/main" id="{00000000-0008-0000-2000-00007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8" name="Text Box 2">
          <a:extLst>
            <a:ext uri="{FF2B5EF4-FFF2-40B4-BE49-F238E27FC236}">
              <a16:creationId xmlns:a16="http://schemas.microsoft.com/office/drawing/2014/main" id="{00000000-0008-0000-2000-00007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39" name="Text Box 3">
          <a:extLst>
            <a:ext uri="{FF2B5EF4-FFF2-40B4-BE49-F238E27FC236}">
              <a16:creationId xmlns:a16="http://schemas.microsoft.com/office/drawing/2014/main" id="{00000000-0008-0000-2000-00007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0" name="Text Box 4">
          <a:extLst>
            <a:ext uri="{FF2B5EF4-FFF2-40B4-BE49-F238E27FC236}">
              <a16:creationId xmlns:a16="http://schemas.microsoft.com/office/drawing/2014/main" id="{00000000-0008-0000-2000-00008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1" name="Text Box 5">
          <a:extLst>
            <a:ext uri="{FF2B5EF4-FFF2-40B4-BE49-F238E27FC236}">
              <a16:creationId xmlns:a16="http://schemas.microsoft.com/office/drawing/2014/main" id="{00000000-0008-0000-2000-000081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2" name="Text Box 6">
          <a:extLst>
            <a:ext uri="{FF2B5EF4-FFF2-40B4-BE49-F238E27FC236}">
              <a16:creationId xmlns:a16="http://schemas.microsoft.com/office/drawing/2014/main" id="{00000000-0008-0000-2000-000082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3" name="Text Box 8">
          <a:extLst>
            <a:ext uri="{FF2B5EF4-FFF2-40B4-BE49-F238E27FC236}">
              <a16:creationId xmlns:a16="http://schemas.microsoft.com/office/drawing/2014/main" id="{00000000-0008-0000-2000-000083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4" name="Text Box 9">
          <a:extLst>
            <a:ext uri="{FF2B5EF4-FFF2-40B4-BE49-F238E27FC236}">
              <a16:creationId xmlns:a16="http://schemas.microsoft.com/office/drawing/2014/main" id="{00000000-0008-0000-2000-000084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5" name="Text Box 10">
          <a:extLst>
            <a:ext uri="{FF2B5EF4-FFF2-40B4-BE49-F238E27FC236}">
              <a16:creationId xmlns:a16="http://schemas.microsoft.com/office/drawing/2014/main" id="{00000000-0008-0000-2000-000085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6" name="Text Box 1">
          <a:extLst>
            <a:ext uri="{FF2B5EF4-FFF2-40B4-BE49-F238E27FC236}">
              <a16:creationId xmlns:a16="http://schemas.microsoft.com/office/drawing/2014/main" id="{00000000-0008-0000-2000-000086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7" name="Text Box 2">
          <a:extLst>
            <a:ext uri="{FF2B5EF4-FFF2-40B4-BE49-F238E27FC236}">
              <a16:creationId xmlns:a16="http://schemas.microsoft.com/office/drawing/2014/main" id="{00000000-0008-0000-2000-000087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648" name="Text Box 8">
          <a:extLst>
            <a:ext uri="{FF2B5EF4-FFF2-40B4-BE49-F238E27FC236}">
              <a16:creationId xmlns:a16="http://schemas.microsoft.com/office/drawing/2014/main" id="{00000000-0008-0000-2000-00008802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49" name="Text Box 1">
          <a:extLst>
            <a:ext uri="{FF2B5EF4-FFF2-40B4-BE49-F238E27FC236}">
              <a16:creationId xmlns:a16="http://schemas.microsoft.com/office/drawing/2014/main" id="{00000000-0008-0000-2000-000089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0" name="Text Box 2">
          <a:extLst>
            <a:ext uri="{FF2B5EF4-FFF2-40B4-BE49-F238E27FC236}">
              <a16:creationId xmlns:a16="http://schemas.microsoft.com/office/drawing/2014/main" id="{00000000-0008-0000-2000-00008A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1" name="Text Box 3">
          <a:extLst>
            <a:ext uri="{FF2B5EF4-FFF2-40B4-BE49-F238E27FC236}">
              <a16:creationId xmlns:a16="http://schemas.microsoft.com/office/drawing/2014/main" id="{00000000-0008-0000-2000-00008B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2" name="Text Box 4">
          <a:extLst>
            <a:ext uri="{FF2B5EF4-FFF2-40B4-BE49-F238E27FC236}">
              <a16:creationId xmlns:a16="http://schemas.microsoft.com/office/drawing/2014/main" id="{00000000-0008-0000-2000-00008C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3" name="Text Box 5">
          <a:extLst>
            <a:ext uri="{FF2B5EF4-FFF2-40B4-BE49-F238E27FC236}">
              <a16:creationId xmlns:a16="http://schemas.microsoft.com/office/drawing/2014/main" id="{00000000-0008-0000-2000-00008D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4" name="Text Box 6">
          <a:extLst>
            <a:ext uri="{FF2B5EF4-FFF2-40B4-BE49-F238E27FC236}">
              <a16:creationId xmlns:a16="http://schemas.microsoft.com/office/drawing/2014/main" id="{00000000-0008-0000-2000-00008E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5" name="Text Box 8">
          <a:extLst>
            <a:ext uri="{FF2B5EF4-FFF2-40B4-BE49-F238E27FC236}">
              <a16:creationId xmlns:a16="http://schemas.microsoft.com/office/drawing/2014/main" id="{00000000-0008-0000-2000-00008F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656" name="Text Box 9">
          <a:extLst>
            <a:ext uri="{FF2B5EF4-FFF2-40B4-BE49-F238E27FC236}">
              <a16:creationId xmlns:a16="http://schemas.microsoft.com/office/drawing/2014/main" id="{00000000-0008-0000-2000-00009002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148590</xdr:colOff>
      <xdr:row>37</xdr:row>
      <xdr:rowOff>118110</xdr:rowOff>
    </xdr:from>
    <xdr:ext cx="114300" cy="285750"/>
    <xdr:sp macro="" textlink="">
      <xdr:nvSpPr>
        <xdr:cNvPr id="657" name="Text Box 10">
          <a:extLst>
            <a:ext uri="{FF2B5EF4-FFF2-40B4-BE49-F238E27FC236}">
              <a16:creationId xmlns:a16="http://schemas.microsoft.com/office/drawing/2014/main" id="{00000000-0008-0000-2000-000091020000}"/>
            </a:ext>
          </a:extLst>
        </xdr:cNvPr>
        <xdr:cNvSpPr txBox="1">
          <a:spLocks noChangeArrowheads="1"/>
        </xdr:cNvSpPr>
      </xdr:nvSpPr>
      <xdr:spPr bwMode="auto">
        <a:xfrm>
          <a:off x="1398270" y="68846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117475</xdr:colOff>
      <xdr:row>48</xdr:row>
      <xdr:rowOff>97367</xdr:rowOff>
    </xdr:from>
    <xdr:ext cx="114300" cy="285750"/>
    <xdr:sp macro="" textlink="">
      <xdr:nvSpPr>
        <xdr:cNvPr id="658" name="Text Box 1">
          <a:extLst>
            <a:ext uri="{FF2B5EF4-FFF2-40B4-BE49-F238E27FC236}">
              <a16:creationId xmlns:a16="http://schemas.microsoft.com/office/drawing/2014/main" id="{00000000-0008-0000-2000-000092020000}"/>
            </a:ext>
          </a:extLst>
        </xdr:cNvPr>
        <xdr:cNvSpPr txBox="1">
          <a:spLocks noChangeArrowheads="1"/>
        </xdr:cNvSpPr>
      </xdr:nvSpPr>
      <xdr:spPr bwMode="auto">
        <a:xfrm>
          <a:off x="742315" y="887560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59" name="Text Box 1">
          <a:extLst>
            <a:ext uri="{FF2B5EF4-FFF2-40B4-BE49-F238E27FC236}">
              <a16:creationId xmlns:a16="http://schemas.microsoft.com/office/drawing/2014/main" id="{00000000-0008-0000-2000-00009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0" name="Text Box 2">
          <a:extLst>
            <a:ext uri="{FF2B5EF4-FFF2-40B4-BE49-F238E27FC236}">
              <a16:creationId xmlns:a16="http://schemas.microsoft.com/office/drawing/2014/main" id="{00000000-0008-0000-2000-00009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1" name="Text Box 3">
          <a:extLst>
            <a:ext uri="{FF2B5EF4-FFF2-40B4-BE49-F238E27FC236}">
              <a16:creationId xmlns:a16="http://schemas.microsoft.com/office/drawing/2014/main" id="{00000000-0008-0000-2000-00009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2" name="Text Box 4">
          <a:extLst>
            <a:ext uri="{FF2B5EF4-FFF2-40B4-BE49-F238E27FC236}">
              <a16:creationId xmlns:a16="http://schemas.microsoft.com/office/drawing/2014/main" id="{00000000-0008-0000-2000-00009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3" name="Text Box 5">
          <a:extLst>
            <a:ext uri="{FF2B5EF4-FFF2-40B4-BE49-F238E27FC236}">
              <a16:creationId xmlns:a16="http://schemas.microsoft.com/office/drawing/2014/main" id="{00000000-0008-0000-2000-00009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4" name="Text Box 6">
          <a:extLst>
            <a:ext uri="{FF2B5EF4-FFF2-40B4-BE49-F238E27FC236}">
              <a16:creationId xmlns:a16="http://schemas.microsoft.com/office/drawing/2014/main" id="{00000000-0008-0000-2000-00009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5" name="Text Box 8">
          <a:extLst>
            <a:ext uri="{FF2B5EF4-FFF2-40B4-BE49-F238E27FC236}">
              <a16:creationId xmlns:a16="http://schemas.microsoft.com/office/drawing/2014/main" id="{00000000-0008-0000-2000-00009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6" name="Text Box 9">
          <a:extLst>
            <a:ext uri="{FF2B5EF4-FFF2-40B4-BE49-F238E27FC236}">
              <a16:creationId xmlns:a16="http://schemas.microsoft.com/office/drawing/2014/main" id="{00000000-0008-0000-2000-00009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7" name="Text Box 10">
          <a:extLst>
            <a:ext uri="{FF2B5EF4-FFF2-40B4-BE49-F238E27FC236}">
              <a16:creationId xmlns:a16="http://schemas.microsoft.com/office/drawing/2014/main" id="{00000000-0008-0000-2000-00009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8" name="Text Box 1">
          <a:extLst>
            <a:ext uri="{FF2B5EF4-FFF2-40B4-BE49-F238E27FC236}">
              <a16:creationId xmlns:a16="http://schemas.microsoft.com/office/drawing/2014/main" id="{00000000-0008-0000-2000-00009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69" name="Text Box 2">
          <a:extLst>
            <a:ext uri="{FF2B5EF4-FFF2-40B4-BE49-F238E27FC236}">
              <a16:creationId xmlns:a16="http://schemas.microsoft.com/office/drawing/2014/main" id="{00000000-0008-0000-2000-00009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0" name="Text Box 1">
          <a:extLst>
            <a:ext uri="{FF2B5EF4-FFF2-40B4-BE49-F238E27FC236}">
              <a16:creationId xmlns:a16="http://schemas.microsoft.com/office/drawing/2014/main" id="{00000000-0008-0000-2000-00009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1" name="Text Box 2">
          <a:extLst>
            <a:ext uri="{FF2B5EF4-FFF2-40B4-BE49-F238E27FC236}">
              <a16:creationId xmlns:a16="http://schemas.microsoft.com/office/drawing/2014/main" id="{00000000-0008-0000-2000-00009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2" name="Text Box 3">
          <a:extLst>
            <a:ext uri="{FF2B5EF4-FFF2-40B4-BE49-F238E27FC236}">
              <a16:creationId xmlns:a16="http://schemas.microsoft.com/office/drawing/2014/main" id="{00000000-0008-0000-2000-0000A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3" name="Text Box 4">
          <a:extLst>
            <a:ext uri="{FF2B5EF4-FFF2-40B4-BE49-F238E27FC236}">
              <a16:creationId xmlns:a16="http://schemas.microsoft.com/office/drawing/2014/main" id="{00000000-0008-0000-2000-0000A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4" name="Text Box 5">
          <a:extLst>
            <a:ext uri="{FF2B5EF4-FFF2-40B4-BE49-F238E27FC236}">
              <a16:creationId xmlns:a16="http://schemas.microsoft.com/office/drawing/2014/main" id="{00000000-0008-0000-2000-0000A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5" name="Text Box 6">
          <a:extLst>
            <a:ext uri="{FF2B5EF4-FFF2-40B4-BE49-F238E27FC236}">
              <a16:creationId xmlns:a16="http://schemas.microsoft.com/office/drawing/2014/main" id="{00000000-0008-0000-2000-0000A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6" name="Text Box 8">
          <a:extLst>
            <a:ext uri="{FF2B5EF4-FFF2-40B4-BE49-F238E27FC236}">
              <a16:creationId xmlns:a16="http://schemas.microsoft.com/office/drawing/2014/main" id="{00000000-0008-0000-2000-0000A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7" name="Text Box 9">
          <a:extLst>
            <a:ext uri="{FF2B5EF4-FFF2-40B4-BE49-F238E27FC236}">
              <a16:creationId xmlns:a16="http://schemas.microsoft.com/office/drawing/2014/main" id="{00000000-0008-0000-2000-0000A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8" name="Text Box 10">
          <a:extLst>
            <a:ext uri="{FF2B5EF4-FFF2-40B4-BE49-F238E27FC236}">
              <a16:creationId xmlns:a16="http://schemas.microsoft.com/office/drawing/2014/main" id="{00000000-0008-0000-2000-0000A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79" name="Text Box 1">
          <a:extLst>
            <a:ext uri="{FF2B5EF4-FFF2-40B4-BE49-F238E27FC236}">
              <a16:creationId xmlns:a16="http://schemas.microsoft.com/office/drawing/2014/main" id="{00000000-0008-0000-2000-0000A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0" name="Text Box 2">
          <a:extLst>
            <a:ext uri="{FF2B5EF4-FFF2-40B4-BE49-F238E27FC236}">
              <a16:creationId xmlns:a16="http://schemas.microsoft.com/office/drawing/2014/main" id="{00000000-0008-0000-2000-0000A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1" name="Text Box 1">
          <a:extLst>
            <a:ext uri="{FF2B5EF4-FFF2-40B4-BE49-F238E27FC236}">
              <a16:creationId xmlns:a16="http://schemas.microsoft.com/office/drawing/2014/main" id="{00000000-0008-0000-2000-0000A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2" name="Text Box 2">
          <a:extLst>
            <a:ext uri="{FF2B5EF4-FFF2-40B4-BE49-F238E27FC236}">
              <a16:creationId xmlns:a16="http://schemas.microsoft.com/office/drawing/2014/main" id="{00000000-0008-0000-2000-0000A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3" name="Text Box 3">
          <a:extLst>
            <a:ext uri="{FF2B5EF4-FFF2-40B4-BE49-F238E27FC236}">
              <a16:creationId xmlns:a16="http://schemas.microsoft.com/office/drawing/2014/main" id="{00000000-0008-0000-2000-0000A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4" name="Text Box 4">
          <a:extLst>
            <a:ext uri="{FF2B5EF4-FFF2-40B4-BE49-F238E27FC236}">
              <a16:creationId xmlns:a16="http://schemas.microsoft.com/office/drawing/2014/main" id="{00000000-0008-0000-2000-0000A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5" name="Text Box 5">
          <a:extLst>
            <a:ext uri="{FF2B5EF4-FFF2-40B4-BE49-F238E27FC236}">
              <a16:creationId xmlns:a16="http://schemas.microsoft.com/office/drawing/2014/main" id="{00000000-0008-0000-2000-0000A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6" name="Text Box 6">
          <a:extLst>
            <a:ext uri="{FF2B5EF4-FFF2-40B4-BE49-F238E27FC236}">
              <a16:creationId xmlns:a16="http://schemas.microsoft.com/office/drawing/2014/main" id="{00000000-0008-0000-2000-0000A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7" name="Text Box 8">
          <a:extLst>
            <a:ext uri="{FF2B5EF4-FFF2-40B4-BE49-F238E27FC236}">
              <a16:creationId xmlns:a16="http://schemas.microsoft.com/office/drawing/2014/main" id="{00000000-0008-0000-2000-0000A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8" name="Text Box 9">
          <a:extLst>
            <a:ext uri="{FF2B5EF4-FFF2-40B4-BE49-F238E27FC236}">
              <a16:creationId xmlns:a16="http://schemas.microsoft.com/office/drawing/2014/main" id="{00000000-0008-0000-2000-0000B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89" name="Text Box 10">
          <a:extLst>
            <a:ext uri="{FF2B5EF4-FFF2-40B4-BE49-F238E27FC236}">
              <a16:creationId xmlns:a16="http://schemas.microsoft.com/office/drawing/2014/main" id="{00000000-0008-0000-2000-0000B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0" name="Text Box 1">
          <a:extLst>
            <a:ext uri="{FF2B5EF4-FFF2-40B4-BE49-F238E27FC236}">
              <a16:creationId xmlns:a16="http://schemas.microsoft.com/office/drawing/2014/main" id="{00000000-0008-0000-2000-0000B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1" name="Text Box 2">
          <a:extLst>
            <a:ext uri="{FF2B5EF4-FFF2-40B4-BE49-F238E27FC236}">
              <a16:creationId xmlns:a16="http://schemas.microsoft.com/office/drawing/2014/main" id="{00000000-0008-0000-2000-0000B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2" name="Text Box 1">
          <a:extLst>
            <a:ext uri="{FF2B5EF4-FFF2-40B4-BE49-F238E27FC236}">
              <a16:creationId xmlns:a16="http://schemas.microsoft.com/office/drawing/2014/main" id="{00000000-0008-0000-2000-0000B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3" name="Text Box 2">
          <a:extLst>
            <a:ext uri="{FF2B5EF4-FFF2-40B4-BE49-F238E27FC236}">
              <a16:creationId xmlns:a16="http://schemas.microsoft.com/office/drawing/2014/main" id="{00000000-0008-0000-2000-0000B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4" name="Text Box 3">
          <a:extLst>
            <a:ext uri="{FF2B5EF4-FFF2-40B4-BE49-F238E27FC236}">
              <a16:creationId xmlns:a16="http://schemas.microsoft.com/office/drawing/2014/main" id="{00000000-0008-0000-2000-0000B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5" name="Text Box 4">
          <a:extLst>
            <a:ext uri="{FF2B5EF4-FFF2-40B4-BE49-F238E27FC236}">
              <a16:creationId xmlns:a16="http://schemas.microsoft.com/office/drawing/2014/main" id="{00000000-0008-0000-2000-0000B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6" name="Text Box 5">
          <a:extLst>
            <a:ext uri="{FF2B5EF4-FFF2-40B4-BE49-F238E27FC236}">
              <a16:creationId xmlns:a16="http://schemas.microsoft.com/office/drawing/2014/main" id="{00000000-0008-0000-2000-0000B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7" name="Text Box 6">
          <a:extLst>
            <a:ext uri="{FF2B5EF4-FFF2-40B4-BE49-F238E27FC236}">
              <a16:creationId xmlns:a16="http://schemas.microsoft.com/office/drawing/2014/main" id="{00000000-0008-0000-2000-0000B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8" name="Text Box 8">
          <a:extLst>
            <a:ext uri="{FF2B5EF4-FFF2-40B4-BE49-F238E27FC236}">
              <a16:creationId xmlns:a16="http://schemas.microsoft.com/office/drawing/2014/main" id="{00000000-0008-0000-2000-0000B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699" name="Text Box 9">
          <a:extLst>
            <a:ext uri="{FF2B5EF4-FFF2-40B4-BE49-F238E27FC236}">
              <a16:creationId xmlns:a16="http://schemas.microsoft.com/office/drawing/2014/main" id="{00000000-0008-0000-2000-0000B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0" name="Text Box 10">
          <a:extLst>
            <a:ext uri="{FF2B5EF4-FFF2-40B4-BE49-F238E27FC236}">
              <a16:creationId xmlns:a16="http://schemas.microsoft.com/office/drawing/2014/main" id="{00000000-0008-0000-2000-0000B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1" name="Text Box 1">
          <a:extLst>
            <a:ext uri="{FF2B5EF4-FFF2-40B4-BE49-F238E27FC236}">
              <a16:creationId xmlns:a16="http://schemas.microsoft.com/office/drawing/2014/main" id="{00000000-0008-0000-2000-0000B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2" name="Text Box 2">
          <a:extLst>
            <a:ext uri="{FF2B5EF4-FFF2-40B4-BE49-F238E27FC236}">
              <a16:creationId xmlns:a16="http://schemas.microsoft.com/office/drawing/2014/main" id="{00000000-0008-0000-2000-0000B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3" name="Text Box 1">
          <a:extLst>
            <a:ext uri="{FF2B5EF4-FFF2-40B4-BE49-F238E27FC236}">
              <a16:creationId xmlns:a16="http://schemas.microsoft.com/office/drawing/2014/main" id="{00000000-0008-0000-2000-0000B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4" name="Text Box 2">
          <a:extLst>
            <a:ext uri="{FF2B5EF4-FFF2-40B4-BE49-F238E27FC236}">
              <a16:creationId xmlns:a16="http://schemas.microsoft.com/office/drawing/2014/main" id="{00000000-0008-0000-2000-0000C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5" name="Text Box 3">
          <a:extLst>
            <a:ext uri="{FF2B5EF4-FFF2-40B4-BE49-F238E27FC236}">
              <a16:creationId xmlns:a16="http://schemas.microsoft.com/office/drawing/2014/main" id="{00000000-0008-0000-2000-0000C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6" name="Text Box 4">
          <a:extLst>
            <a:ext uri="{FF2B5EF4-FFF2-40B4-BE49-F238E27FC236}">
              <a16:creationId xmlns:a16="http://schemas.microsoft.com/office/drawing/2014/main" id="{00000000-0008-0000-2000-0000C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7" name="Text Box 5">
          <a:extLst>
            <a:ext uri="{FF2B5EF4-FFF2-40B4-BE49-F238E27FC236}">
              <a16:creationId xmlns:a16="http://schemas.microsoft.com/office/drawing/2014/main" id="{00000000-0008-0000-2000-0000C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8" name="Text Box 6">
          <a:extLst>
            <a:ext uri="{FF2B5EF4-FFF2-40B4-BE49-F238E27FC236}">
              <a16:creationId xmlns:a16="http://schemas.microsoft.com/office/drawing/2014/main" id="{00000000-0008-0000-2000-0000C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09" name="Text Box 8">
          <a:extLst>
            <a:ext uri="{FF2B5EF4-FFF2-40B4-BE49-F238E27FC236}">
              <a16:creationId xmlns:a16="http://schemas.microsoft.com/office/drawing/2014/main" id="{00000000-0008-0000-2000-0000C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0" name="Text Box 9">
          <a:extLst>
            <a:ext uri="{FF2B5EF4-FFF2-40B4-BE49-F238E27FC236}">
              <a16:creationId xmlns:a16="http://schemas.microsoft.com/office/drawing/2014/main" id="{00000000-0008-0000-2000-0000C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1" name="Text Box 10">
          <a:extLst>
            <a:ext uri="{FF2B5EF4-FFF2-40B4-BE49-F238E27FC236}">
              <a16:creationId xmlns:a16="http://schemas.microsoft.com/office/drawing/2014/main" id="{00000000-0008-0000-2000-0000C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2" name="Text Box 1">
          <a:extLst>
            <a:ext uri="{FF2B5EF4-FFF2-40B4-BE49-F238E27FC236}">
              <a16:creationId xmlns:a16="http://schemas.microsoft.com/office/drawing/2014/main" id="{00000000-0008-0000-2000-0000C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3" name="Text Box 2">
          <a:extLst>
            <a:ext uri="{FF2B5EF4-FFF2-40B4-BE49-F238E27FC236}">
              <a16:creationId xmlns:a16="http://schemas.microsoft.com/office/drawing/2014/main" id="{00000000-0008-0000-2000-0000C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4" name="Text Box 1">
          <a:extLst>
            <a:ext uri="{FF2B5EF4-FFF2-40B4-BE49-F238E27FC236}">
              <a16:creationId xmlns:a16="http://schemas.microsoft.com/office/drawing/2014/main" id="{00000000-0008-0000-2000-0000C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5" name="Text Box 2">
          <a:extLst>
            <a:ext uri="{FF2B5EF4-FFF2-40B4-BE49-F238E27FC236}">
              <a16:creationId xmlns:a16="http://schemas.microsoft.com/office/drawing/2014/main" id="{00000000-0008-0000-2000-0000C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6" name="Text Box 3">
          <a:extLst>
            <a:ext uri="{FF2B5EF4-FFF2-40B4-BE49-F238E27FC236}">
              <a16:creationId xmlns:a16="http://schemas.microsoft.com/office/drawing/2014/main" id="{00000000-0008-0000-2000-0000C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7" name="Text Box 4">
          <a:extLst>
            <a:ext uri="{FF2B5EF4-FFF2-40B4-BE49-F238E27FC236}">
              <a16:creationId xmlns:a16="http://schemas.microsoft.com/office/drawing/2014/main" id="{00000000-0008-0000-2000-0000C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8" name="Text Box 5">
          <a:extLst>
            <a:ext uri="{FF2B5EF4-FFF2-40B4-BE49-F238E27FC236}">
              <a16:creationId xmlns:a16="http://schemas.microsoft.com/office/drawing/2014/main" id="{00000000-0008-0000-2000-0000C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19" name="Text Box 6">
          <a:extLst>
            <a:ext uri="{FF2B5EF4-FFF2-40B4-BE49-F238E27FC236}">
              <a16:creationId xmlns:a16="http://schemas.microsoft.com/office/drawing/2014/main" id="{00000000-0008-0000-2000-0000C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0" name="Text Box 8">
          <a:extLst>
            <a:ext uri="{FF2B5EF4-FFF2-40B4-BE49-F238E27FC236}">
              <a16:creationId xmlns:a16="http://schemas.microsoft.com/office/drawing/2014/main" id="{00000000-0008-0000-2000-0000D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1" name="Text Box 9">
          <a:extLst>
            <a:ext uri="{FF2B5EF4-FFF2-40B4-BE49-F238E27FC236}">
              <a16:creationId xmlns:a16="http://schemas.microsoft.com/office/drawing/2014/main" id="{00000000-0008-0000-2000-0000D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2" name="Text Box 10">
          <a:extLst>
            <a:ext uri="{FF2B5EF4-FFF2-40B4-BE49-F238E27FC236}">
              <a16:creationId xmlns:a16="http://schemas.microsoft.com/office/drawing/2014/main" id="{00000000-0008-0000-2000-0000D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10583</xdr:colOff>
      <xdr:row>46</xdr:row>
      <xdr:rowOff>42333</xdr:rowOff>
    </xdr:from>
    <xdr:ext cx="114300" cy="285750"/>
    <xdr:sp macro="" textlink="">
      <xdr:nvSpPr>
        <xdr:cNvPr id="723" name="Text Box 1">
          <a:extLst>
            <a:ext uri="{FF2B5EF4-FFF2-40B4-BE49-F238E27FC236}">
              <a16:creationId xmlns:a16="http://schemas.microsoft.com/office/drawing/2014/main" id="{00000000-0008-0000-2000-0000D3020000}"/>
            </a:ext>
          </a:extLst>
        </xdr:cNvPr>
        <xdr:cNvSpPr txBox="1">
          <a:spLocks noChangeArrowheads="1"/>
        </xdr:cNvSpPr>
      </xdr:nvSpPr>
      <xdr:spPr bwMode="auto">
        <a:xfrm>
          <a:off x="635423" y="845481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24" name="Text Box 8">
          <a:extLst>
            <a:ext uri="{FF2B5EF4-FFF2-40B4-BE49-F238E27FC236}">
              <a16:creationId xmlns:a16="http://schemas.microsoft.com/office/drawing/2014/main" id="{00000000-0008-0000-2000-0000D4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25" name="Text Box 8">
          <a:extLst>
            <a:ext uri="{FF2B5EF4-FFF2-40B4-BE49-F238E27FC236}">
              <a16:creationId xmlns:a16="http://schemas.microsoft.com/office/drawing/2014/main" id="{00000000-0008-0000-2000-0000D5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6" name="Text Box 1">
          <a:extLst>
            <a:ext uri="{FF2B5EF4-FFF2-40B4-BE49-F238E27FC236}">
              <a16:creationId xmlns:a16="http://schemas.microsoft.com/office/drawing/2014/main" id="{00000000-0008-0000-2000-0000D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7" name="Text Box 2">
          <a:extLst>
            <a:ext uri="{FF2B5EF4-FFF2-40B4-BE49-F238E27FC236}">
              <a16:creationId xmlns:a16="http://schemas.microsoft.com/office/drawing/2014/main" id="{00000000-0008-0000-2000-0000D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8" name="Text Box 3">
          <a:extLst>
            <a:ext uri="{FF2B5EF4-FFF2-40B4-BE49-F238E27FC236}">
              <a16:creationId xmlns:a16="http://schemas.microsoft.com/office/drawing/2014/main" id="{00000000-0008-0000-2000-0000D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29" name="Text Box 4">
          <a:extLst>
            <a:ext uri="{FF2B5EF4-FFF2-40B4-BE49-F238E27FC236}">
              <a16:creationId xmlns:a16="http://schemas.microsoft.com/office/drawing/2014/main" id="{00000000-0008-0000-2000-0000D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0" name="Text Box 5">
          <a:extLst>
            <a:ext uri="{FF2B5EF4-FFF2-40B4-BE49-F238E27FC236}">
              <a16:creationId xmlns:a16="http://schemas.microsoft.com/office/drawing/2014/main" id="{00000000-0008-0000-2000-0000D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1" name="Text Box 6">
          <a:extLst>
            <a:ext uri="{FF2B5EF4-FFF2-40B4-BE49-F238E27FC236}">
              <a16:creationId xmlns:a16="http://schemas.microsoft.com/office/drawing/2014/main" id="{00000000-0008-0000-2000-0000D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2" name="Text Box 8">
          <a:extLst>
            <a:ext uri="{FF2B5EF4-FFF2-40B4-BE49-F238E27FC236}">
              <a16:creationId xmlns:a16="http://schemas.microsoft.com/office/drawing/2014/main" id="{00000000-0008-0000-2000-0000D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3" name="Text Box 9">
          <a:extLst>
            <a:ext uri="{FF2B5EF4-FFF2-40B4-BE49-F238E27FC236}">
              <a16:creationId xmlns:a16="http://schemas.microsoft.com/office/drawing/2014/main" id="{00000000-0008-0000-2000-0000D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4" name="Text Box 10">
          <a:extLst>
            <a:ext uri="{FF2B5EF4-FFF2-40B4-BE49-F238E27FC236}">
              <a16:creationId xmlns:a16="http://schemas.microsoft.com/office/drawing/2014/main" id="{00000000-0008-0000-2000-0000D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5" name="Text Box 1">
          <a:extLst>
            <a:ext uri="{FF2B5EF4-FFF2-40B4-BE49-F238E27FC236}">
              <a16:creationId xmlns:a16="http://schemas.microsoft.com/office/drawing/2014/main" id="{00000000-0008-0000-2000-0000D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6" name="Text Box 2">
          <a:extLst>
            <a:ext uri="{FF2B5EF4-FFF2-40B4-BE49-F238E27FC236}">
              <a16:creationId xmlns:a16="http://schemas.microsoft.com/office/drawing/2014/main" id="{00000000-0008-0000-2000-0000E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37" name="Text Box 8">
          <a:extLst>
            <a:ext uri="{FF2B5EF4-FFF2-40B4-BE49-F238E27FC236}">
              <a16:creationId xmlns:a16="http://schemas.microsoft.com/office/drawing/2014/main" id="{00000000-0008-0000-2000-0000E1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8" name="Text Box 1">
          <a:extLst>
            <a:ext uri="{FF2B5EF4-FFF2-40B4-BE49-F238E27FC236}">
              <a16:creationId xmlns:a16="http://schemas.microsoft.com/office/drawing/2014/main" id="{00000000-0008-0000-2000-0000E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39" name="Text Box 2">
          <a:extLst>
            <a:ext uri="{FF2B5EF4-FFF2-40B4-BE49-F238E27FC236}">
              <a16:creationId xmlns:a16="http://schemas.microsoft.com/office/drawing/2014/main" id="{00000000-0008-0000-2000-0000E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0" name="Text Box 3">
          <a:extLst>
            <a:ext uri="{FF2B5EF4-FFF2-40B4-BE49-F238E27FC236}">
              <a16:creationId xmlns:a16="http://schemas.microsoft.com/office/drawing/2014/main" id="{00000000-0008-0000-2000-0000E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1" name="Text Box 4">
          <a:extLst>
            <a:ext uri="{FF2B5EF4-FFF2-40B4-BE49-F238E27FC236}">
              <a16:creationId xmlns:a16="http://schemas.microsoft.com/office/drawing/2014/main" id="{00000000-0008-0000-2000-0000E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2" name="Text Box 5">
          <a:extLst>
            <a:ext uri="{FF2B5EF4-FFF2-40B4-BE49-F238E27FC236}">
              <a16:creationId xmlns:a16="http://schemas.microsoft.com/office/drawing/2014/main" id="{00000000-0008-0000-2000-0000E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3" name="Text Box 6">
          <a:extLst>
            <a:ext uri="{FF2B5EF4-FFF2-40B4-BE49-F238E27FC236}">
              <a16:creationId xmlns:a16="http://schemas.microsoft.com/office/drawing/2014/main" id="{00000000-0008-0000-2000-0000E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4" name="Text Box 8">
          <a:extLst>
            <a:ext uri="{FF2B5EF4-FFF2-40B4-BE49-F238E27FC236}">
              <a16:creationId xmlns:a16="http://schemas.microsoft.com/office/drawing/2014/main" id="{00000000-0008-0000-2000-0000E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5" name="Text Box 9">
          <a:extLst>
            <a:ext uri="{FF2B5EF4-FFF2-40B4-BE49-F238E27FC236}">
              <a16:creationId xmlns:a16="http://schemas.microsoft.com/office/drawing/2014/main" id="{00000000-0008-0000-2000-0000E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6" name="Text Box 10">
          <a:extLst>
            <a:ext uri="{FF2B5EF4-FFF2-40B4-BE49-F238E27FC236}">
              <a16:creationId xmlns:a16="http://schemas.microsoft.com/office/drawing/2014/main" id="{00000000-0008-0000-2000-0000EA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7" name="Text Box 1">
          <a:extLst>
            <a:ext uri="{FF2B5EF4-FFF2-40B4-BE49-F238E27FC236}">
              <a16:creationId xmlns:a16="http://schemas.microsoft.com/office/drawing/2014/main" id="{00000000-0008-0000-2000-0000E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48" name="Text Box 2">
          <a:extLst>
            <a:ext uri="{FF2B5EF4-FFF2-40B4-BE49-F238E27FC236}">
              <a16:creationId xmlns:a16="http://schemas.microsoft.com/office/drawing/2014/main" id="{00000000-0008-0000-2000-0000E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49" name="Text Box 8">
          <a:extLst>
            <a:ext uri="{FF2B5EF4-FFF2-40B4-BE49-F238E27FC236}">
              <a16:creationId xmlns:a16="http://schemas.microsoft.com/office/drawing/2014/main" id="{00000000-0008-0000-2000-0000ED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50" name="Text Box 8">
          <a:extLst>
            <a:ext uri="{FF2B5EF4-FFF2-40B4-BE49-F238E27FC236}">
              <a16:creationId xmlns:a16="http://schemas.microsoft.com/office/drawing/2014/main" id="{00000000-0008-0000-2000-0000EE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1" name="Text Box 1">
          <a:extLst>
            <a:ext uri="{FF2B5EF4-FFF2-40B4-BE49-F238E27FC236}">
              <a16:creationId xmlns:a16="http://schemas.microsoft.com/office/drawing/2014/main" id="{00000000-0008-0000-2000-0000E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2" name="Text Box 2">
          <a:extLst>
            <a:ext uri="{FF2B5EF4-FFF2-40B4-BE49-F238E27FC236}">
              <a16:creationId xmlns:a16="http://schemas.microsoft.com/office/drawing/2014/main" id="{00000000-0008-0000-2000-0000F0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3" name="Text Box 3">
          <a:extLst>
            <a:ext uri="{FF2B5EF4-FFF2-40B4-BE49-F238E27FC236}">
              <a16:creationId xmlns:a16="http://schemas.microsoft.com/office/drawing/2014/main" id="{00000000-0008-0000-2000-0000F1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4" name="Text Box 4">
          <a:extLst>
            <a:ext uri="{FF2B5EF4-FFF2-40B4-BE49-F238E27FC236}">
              <a16:creationId xmlns:a16="http://schemas.microsoft.com/office/drawing/2014/main" id="{00000000-0008-0000-2000-0000F2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5" name="Text Box 5">
          <a:extLst>
            <a:ext uri="{FF2B5EF4-FFF2-40B4-BE49-F238E27FC236}">
              <a16:creationId xmlns:a16="http://schemas.microsoft.com/office/drawing/2014/main" id="{00000000-0008-0000-2000-0000F3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6" name="Text Box 6">
          <a:extLst>
            <a:ext uri="{FF2B5EF4-FFF2-40B4-BE49-F238E27FC236}">
              <a16:creationId xmlns:a16="http://schemas.microsoft.com/office/drawing/2014/main" id="{00000000-0008-0000-2000-0000F4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7" name="Text Box 8">
          <a:extLst>
            <a:ext uri="{FF2B5EF4-FFF2-40B4-BE49-F238E27FC236}">
              <a16:creationId xmlns:a16="http://schemas.microsoft.com/office/drawing/2014/main" id="{00000000-0008-0000-2000-0000F5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8" name="Text Box 9">
          <a:extLst>
            <a:ext uri="{FF2B5EF4-FFF2-40B4-BE49-F238E27FC236}">
              <a16:creationId xmlns:a16="http://schemas.microsoft.com/office/drawing/2014/main" id="{00000000-0008-0000-2000-0000F6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59" name="Text Box 10">
          <a:extLst>
            <a:ext uri="{FF2B5EF4-FFF2-40B4-BE49-F238E27FC236}">
              <a16:creationId xmlns:a16="http://schemas.microsoft.com/office/drawing/2014/main" id="{00000000-0008-0000-2000-0000F7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0" name="Text Box 1">
          <a:extLst>
            <a:ext uri="{FF2B5EF4-FFF2-40B4-BE49-F238E27FC236}">
              <a16:creationId xmlns:a16="http://schemas.microsoft.com/office/drawing/2014/main" id="{00000000-0008-0000-2000-0000F8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1" name="Text Box 2">
          <a:extLst>
            <a:ext uri="{FF2B5EF4-FFF2-40B4-BE49-F238E27FC236}">
              <a16:creationId xmlns:a16="http://schemas.microsoft.com/office/drawing/2014/main" id="{00000000-0008-0000-2000-0000F9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762" name="Text Box 8">
          <a:extLst>
            <a:ext uri="{FF2B5EF4-FFF2-40B4-BE49-F238E27FC236}">
              <a16:creationId xmlns:a16="http://schemas.microsoft.com/office/drawing/2014/main" id="{00000000-0008-0000-2000-0000FA02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3" name="Text Box 1">
          <a:extLst>
            <a:ext uri="{FF2B5EF4-FFF2-40B4-BE49-F238E27FC236}">
              <a16:creationId xmlns:a16="http://schemas.microsoft.com/office/drawing/2014/main" id="{00000000-0008-0000-2000-0000FB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4" name="Text Box 2">
          <a:extLst>
            <a:ext uri="{FF2B5EF4-FFF2-40B4-BE49-F238E27FC236}">
              <a16:creationId xmlns:a16="http://schemas.microsoft.com/office/drawing/2014/main" id="{00000000-0008-0000-2000-0000FC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5" name="Text Box 3">
          <a:extLst>
            <a:ext uri="{FF2B5EF4-FFF2-40B4-BE49-F238E27FC236}">
              <a16:creationId xmlns:a16="http://schemas.microsoft.com/office/drawing/2014/main" id="{00000000-0008-0000-2000-0000FD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6" name="Text Box 4">
          <a:extLst>
            <a:ext uri="{FF2B5EF4-FFF2-40B4-BE49-F238E27FC236}">
              <a16:creationId xmlns:a16="http://schemas.microsoft.com/office/drawing/2014/main" id="{00000000-0008-0000-2000-0000FE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7" name="Text Box 5">
          <a:extLst>
            <a:ext uri="{FF2B5EF4-FFF2-40B4-BE49-F238E27FC236}">
              <a16:creationId xmlns:a16="http://schemas.microsoft.com/office/drawing/2014/main" id="{00000000-0008-0000-2000-0000FF02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8" name="Text Box 6">
          <a:extLst>
            <a:ext uri="{FF2B5EF4-FFF2-40B4-BE49-F238E27FC236}">
              <a16:creationId xmlns:a16="http://schemas.microsoft.com/office/drawing/2014/main" id="{00000000-0008-0000-2000-000000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69" name="Text Box 8">
          <a:extLst>
            <a:ext uri="{FF2B5EF4-FFF2-40B4-BE49-F238E27FC236}">
              <a16:creationId xmlns:a16="http://schemas.microsoft.com/office/drawing/2014/main" id="{00000000-0008-0000-2000-000001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70" name="Text Box 9">
          <a:extLst>
            <a:ext uri="{FF2B5EF4-FFF2-40B4-BE49-F238E27FC236}">
              <a16:creationId xmlns:a16="http://schemas.microsoft.com/office/drawing/2014/main" id="{00000000-0008-0000-2000-000002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771" name="Text Box 10">
          <a:extLst>
            <a:ext uri="{FF2B5EF4-FFF2-40B4-BE49-F238E27FC236}">
              <a16:creationId xmlns:a16="http://schemas.microsoft.com/office/drawing/2014/main" id="{00000000-0008-0000-2000-00000303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20108</xdr:colOff>
      <xdr:row>35</xdr:row>
      <xdr:rowOff>61383</xdr:rowOff>
    </xdr:from>
    <xdr:ext cx="114300" cy="285750"/>
    <xdr:sp macro="" textlink="">
      <xdr:nvSpPr>
        <xdr:cNvPr id="772" name="Text Box 1">
          <a:extLst>
            <a:ext uri="{FF2B5EF4-FFF2-40B4-BE49-F238E27FC236}">
              <a16:creationId xmlns:a16="http://schemas.microsoft.com/office/drawing/2014/main" id="{00000000-0008-0000-2000-000004030000}"/>
            </a:ext>
          </a:extLst>
        </xdr:cNvPr>
        <xdr:cNvSpPr txBox="1">
          <a:spLocks noChangeArrowheads="1"/>
        </xdr:cNvSpPr>
      </xdr:nvSpPr>
      <xdr:spPr bwMode="auto">
        <a:xfrm>
          <a:off x="644948" y="646218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3" name="Text Box 1">
          <a:extLst>
            <a:ext uri="{FF2B5EF4-FFF2-40B4-BE49-F238E27FC236}">
              <a16:creationId xmlns:a16="http://schemas.microsoft.com/office/drawing/2014/main" id="{00000000-0008-0000-2000-00000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4" name="Text Box 2">
          <a:extLst>
            <a:ext uri="{FF2B5EF4-FFF2-40B4-BE49-F238E27FC236}">
              <a16:creationId xmlns:a16="http://schemas.microsoft.com/office/drawing/2014/main" id="{00000000-0008-0000-2000-00000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5" name="Text Box 3">
          <a:extLst>
            <a:ext uri="{FF2B5EF4-FFF2-40B4-BE49-F238E27FC236}">
              <a16:creationId xmlns:a16="http://schemas.microsoft.com/office/drawing/2014/main" id="{00000000-0008-0000-2000-00000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6" name="Text Box 4">
          <a:extLst>
            <a:ext uri="{FF2B5EF4-FFF2-40B4-BE49-F238E27FC236}">
              <a16:creationId xmlns:a16="http://schemas.microsoft.com/office/drawing/2014/main" id="{00000000-0008-0000-2000-00000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7" name="Text Box 5">
          <a:extLst>
            <a:ext uri="{FF2B5EF4-FFF2-40B4-BE49-F238E27FC236}">
              <a16:creationId xmlns:a16="http://schemas.microsoft.com/office/drawing/2014/main" id="{00000000-0008-0000-2000-00000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8" name="Text Box 6">
          <a:extLst>
            <a:ext uri="{FF2B5EF4-FFF2-40B4-BE49-F238E27FC236}">
              <a16:creationId xmlns:a16="http://schemas.microsoft.com/office/drawing/2014/main" id="{00000000-0008-0000-2000-00000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79" name="Text Box 8">
          <a:extLst>
            <a:ext uri="{FF2B5EF4-FFF2-40B4-BE49-F238E27FC236}">
              <a16:creationId xmlns:a16="http://schemas.microsoft.com/office/drawing/2014/main" id="{00000000-0008-0000-2000-00000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0" name="Text Box 9">
          <a:extLst>
            <a:ext uri="{FF2B5EF4-FFF2-40B4-BE49-F238E27FC236}">
              <a16:creationId xmlns:a16="http://schemas.microsoft.com/office/drawing/2014/main" id="{00000000-0008-0000-2000-00000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1" name="Text Box 10">
          <a:extLst>
            <a:ext uri="{FF2B5EF4-FFF2-40B4-BE49-F238E27FC236}">
              <a16:creationId xmlns:a16="http://schemas.microsoft.com/office/drawing/2014/main" id="{00000000-0008-0000-2000-00000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2" name="Text Box 1">
          <a:extLst>
            <a:ext uri="{FF2B5EF4-FFF2-40B4-BE49-F238E27FC236}">
              <a16:creationId xmlns:a16="http://schemas.microsoft.com/office/drawing/2014/main" id="{00000000-0008-0000-2000-00000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3" name="Text Box 2">
          <a:extLst>
            <a:ext uri="{FF2B5EF4-FFF2-40B4-BE49-F238E27FC236}">
              <a16:creationId xmlns:a16="http://schemas.microsoft.com/office/drawing/2014/main" id="{00000000-0008-0000-2000-00000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4" name="Text Box 1">
          <a:extLst>
            <a:ext uri="{FF2B5EF4-FFF2-40B4-BE49-F238E27FC236}">
              <a16:creationId xmlns:a16="http://schemas.microsoft.com/office/drawing/2014/main" id="{00000000-0008-0000-2000-00001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5" name="Text Box 2">
          <a:extLst>
            <a:ext uri="{FF2B5EF4-FFF2-40B4-BE49-F238E27FC236}">
              <a16:creationId xmlns:a16="http://schemas.microsoft.com/office/drawing/2014/main" id="{00000000-0008-0000-2000-00001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6" name="Text Box 3">
          <a:extLst>
            <a:ext uri="{FF2B5EF4-FFF2-40B4-BE49-F238E27FC236}">
              <a16:creationId xmlns:a16="http://schemas.microsoft.com/office/drawing/2014/main" id="{00000000-0008-0000-2000-00001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7" name="Text Box 4">
          <a:extLst>
            <a:ext uri="{FF2B5EF4-FFF2-40B4-BE49-F238E27FC236}">
              <a16:creationId xmlns:a16="http://schemas.microsoft.com/office/drawing/2014/main" id="{00000000-0008-0000-2000-00001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8" name="Text Box 5">
          <a:extLst>
            <a:ext uri="{FF2B5EF4-FFF2-40B4-BE49-F238E27FC236}">
              <a16:creationId xmlns:a16="http://schemas.microsoft.com/office/drawing/2014/main" id="{00000000-0008-0000-2000-00001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89" name="Text Box 6">
          <a:extLst>
            <a:ext uri="{FF2B5EF4-FFF2-40B4-BE49-F238E27FC236}">
              <a16:creationId xmlns:a16="http://schemas.microsoft.com/office/drawing/2014/main" id="{00000000-0008-0000-2000-00001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0" name="Text Box 8">
          <a:extLst>
            <a:ext uri="{FF2B5EF4-FFF2-40B4-BE49-F238E27FC236}">
              <a16:creationId xmlns:a16="http://schemas.microsoft.com/office/drawing/2014/main" id="{00000000-0008-0000-2000-00001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1" name="Text Box 9">
          <a:extLst>
            <a:ext uri="{FF2B5EF4-FFF2-40B4-BE49-F238E27FC236}">
              <a16:creationId xmlns:a16="http://schemas.microsoft.com/office/drawing/2014/main" id="{00000000-0008-0000-2000-00001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2" name="Text Box 10">
          <a:extLst>
            <a:ext uri="{FF2B5EF4-FFF2-40B4-BE49-F238E27FC236}">
              <a16:creationId xmlns:a16="http://schemas.microsoft.com/office/drawing/2014/main" id="{00000000-0008-0000-2000-00001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3" name="Text Box 1">
          <a:extLst>
            <a:ext uri="{FF2B5EF4-FFF2-40B4-BE49-F238E27FC236}">
              <a16:creationId xmlns:a16="http://schemas.microsoft.com/office/drawing/2014/main" id="{00000000-0008-0000-2000-00001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4" name="Text Box 2">
          <a:extLst>
            <a:ext uri="{FF2B5EF4-FFF2-40B4-BE49-F238E27FC236}">
              <a16:creationId xmlns:a16="http://schemas.microsoft.com/office/drawing/2014/main" id="{00000000-0008-0000-2000-00001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5" name="Text Box 1">
          <a:extLst>
            <a:ext uri="{FF2B5EF4-FFF2-40B4-BE49-F238E27FC236}">
              <a16:creationId xmlns:a16="http://schemas.microsoft.com/office/drawing/2014/main" id="{00000000-0008-0000-2000-00001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6" name="Text Box 2">
          <a:extLst>
            <a:ext uri="{FF2B5EF4-FFF2-40B4-BE49-F238E27FC236}">
              <a16:creationId xmlns:a16="http://schemas.microsoft.com/office/drawing/2014/main" id="{00000000-0008-0000-2000-00001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7" name="Text Box 3">
          <a:extLst>
            <a:ext uri="{FF2B5EF4-FFF2-40B4-BE49-F238E27FC236}">
              <a16:creationId xmlns:a16="http://schemas.microsoft.com/office/drawing/2014/main" id="{00000000-0008-0000-2000-00001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8" name="Text Box 4">
          <a:extLst>
            <a:ext uri="{FF2B5EF4-FFF2-40B4-BE49-F238E27FC236}">
              <a16:creationId xmlns:a16="http://schemas.microsoft.com/office/drawing/2014/main" id="{00000000-0008-0000-2000-00001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799" name="Text Box 5">
          <a:extLst>
            <a:ext uri="{FF2B5EF4-FFF2-40B4-BE49-F238E27FC236}">
              <a16:creationId xmlns:a16="http://schemas.microsoft.com/office/drawing/2014/main" id="{00000000-0008-0000-2000-00001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0" name="Text Box 6">
          <a:extLst>
            <a:ext uri="{FF2B5EF4-FFF2-40B4-BE49-F238E27FC236}">
              <a16:creationId xmlns:a16="http://schemas.microsoft.com/office/drawing/2014/main" id="{00000000-0008-0000-2000-00002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1" name="Text Box 8">
          <a:extLst>
            <a:ext uri="{FF2B5EF4-FFF2-40B4-BE49-F238E27FC236}">
              <a16:creationId xmlns:a16="http://schemas.microsoft.com/office/drawing/2014/main" id="{00000000-0008-0000-2000-00002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2" name="Text Box 9">
          <a:extLst>
            <a:ext uri="{FF2B5EF4-FFF2-40B4-BE49-F238E27FC236}">
              <a16:creationId xmlns:a16="http://schemas.microsoft.com/office/drawing/2014/main" id="{00000000-0008-0000-2000-00002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3" name="Text Box 10">
          <a:extLst>
            <a:ext uri="{FF2B5EF4-FFF2-40B4-BE49-F238E27FC236}">
              <a16:creationId xmlns:a16="http://schemas.microsoft.com/office/drawing/2014/main" id="{00000000-0008-0000-2000-00002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4" name="Text Box 1">
          <a:extLst>
            <a:ext uri="{FF2B5EF4-FFF2-40B4-BE49-F238E27FC236}">
              <a16:creationId xmlns:a16="http://schemas.microsoft.com/office/drawing/2014/main" id="{00000000-0008-0000-2000-00002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5" name="Text Box 2">
          <a:extLst>
            <a:ext uri="{FF2B5EF4-FFF2-40B4-BE49-F238E27FC236}">
              <a16:creationId xmlns:a16="http://schemas.microsoft.com/office/drawing/2014/main" id="{00000000-0008-0000-2000-00002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6" name="Text Box 1">
          <a:extLst>
            <a:ext uri="{FF2B5EF4-FFF2-40B4-BE49-F238E27FC236}">
              <a16:creationId xmlns:a16="http://schemas.microsoft.com/office/drawing/2014/main" id="{00000000-0008-0000-2000-00002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7" name="Text Box 2">
          <a:extLst>
            <a:ext uri="{FF2B5EF4-FFF2-40B4-BE49-F238E27FC236}">
              <a16:creationId xmlns:a16="http://schemas.microsoft.com/office/drawing/2014/main" id="{00000000-0008-0000-2000-00002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8" name="Text Box 3">
          <a:extLst>
            <a:ext uri="{FF2B5EF4-FFF2-40B4-BE49-F238E27FC236}">
              <a16:creationId xmlns:a16="http://schemas.microsoft.com/office/drawing/2014/main" id="{00000000-0008-0000-2000-00002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09" name="Text Box 4">
          <a:extLst>
            <a:ext uri="{FF2B5EF4-FFF2-40B4-BE49-F238E27FC236}">
              <a16:creationId xmlns:a16="http://schemas.microsoft.com/office/drawing/2014/main" id="{00000000-0008-0000-2000-00002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0" name="Text Box 5">
          <a:extLst>
            <a:ext uri="{FF2B5EF4-FFF2-40B4-BE49-F238E27FC236}">
              <a16:creationId xmlns:a16="http://schemas.microsoft.com/office/drawing/2014/main" id="{00000000-0008-0000-2000-00002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1" name="Text Box 6">
          <a:extLst>
            <a:ext uri="{FF2B5EF4-FFF2-40B4-BE49-F238E27FC236}">
              <a16:creationId xmlns:a16="http://schemas.microsoft.com/office/drawing/2014/main" id="{00000000-0008-0000-2000-00002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2" name="Text Box 8">
          <a:extLst>
            <a:ext uri="{FF2B5EF4-FFF2-40B4-BE49-F238E27FC236}">
              <a16:creationId xmlns:a16="http://schemas.microsoft.com/office/drawing/2014/main" id="{00000000-0008-0000-2000-00002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3" name="Text Box 9">
          <a:extLst>
            <a:ext uri="{FF2B5EF4-FFF2-40B4-BE49-F238E27FC236}">
              <a16:creationId xmlns:a16="http://schemas.microsoft.com/office/drawing/2014/main" id="{00000000-0008-0000-2000-00002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4" name="Text Box 10">
          <a:extLst>
            <a:ext uri="{FF2B5EF4-FFF2-40B4-BE49-F238E27FC236}">
              <a16:creationId xmlns:a16="http://schemas.microsoft.com/office/drawing/2014/main" id="{00000000-0008-0000-2000-00002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5" name="Text Box 1">
          <a:extLst>
            <a:ext uri="{FF2B5EF4-FFF2-40B4-BE49-F238E27FC236}">
              <a16:creationId xmlns:a16="http://schemas.microsoft.com/office/drawing/2014/main" id="{00000000-0008-0000-2000-00002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6" name="Text Box 2">
          <a:extLst>
            <a:ext uri="{FF2B5EF4-FFF2-40B4-BE49-F238E27FC236}">
              <a16:creationId xmlns:a16="http://schemas.microsoft.com/office/drawing/2014/main" id="{00000000-0008-0000-2000-00003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7" name="Text Box 1">
          <a:extLst>
            <a:ext uri="{FF2B5EF4-FFF2-40B4-BE49-F238E27FC236}">
              <a16:creationId xmlns:a16="http://schemas.microsoft.com/office/drawing/2014/main" id="{00000000-0008-0000-2000-00003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8" name="Text Box 2">
          <a:extLst>
            <a:ext uri="{FF2B5EF4-FFF2-40B4-BE49-F238E27FC236}">
              <a16:creationId xmlns:a16="http://schemas.microsoft.com/office/drawing/2014/main" id="{00000000-0008-0000-2000-00003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19" name="Text Box 3">
          <a:extLst>
            <a:ext uri="{FF2B5EF4-FFF2-40B4-BE49-F238E27FC236}">
              <a16:creationId xmlns:a16="http://schemas.microsoft.com/office/drawing/2014/main" id="{00000000-0008-0000-2000-00003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0" name="Text Box 4">
          <a:extLst>
            <a:ext uri="{FF2B5EF4-FFF2-40B4-BE49-F238E27FC236}">
              <a16:creationId xmlns:a16="http://schemas.microsoft.com/office/drawing/2014/main" id="{00000000-0008-0000-2000-00003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1" name="Text Box 5">
          <a:extLst>
            <a:ext uri="{FF2B5EF4-FFF2-40B4-BE49-F238E27FC236}">
              <a16:creationId xmlns:a16="http://schemas.microsoft.com/office/drawing/2014/main" id="{00000000-0008-0000-2000-000035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2" name="Text Box 6">
          <a:extLst>
            <a:ext uri="{FF2B5EF4-FFF2-40B4-BE49-F238E27FC236}">
              <a16:creationId xmlns:a16="http://schemas.microsoft.com/office/drawing/2014/main" id="{00000000-0008-0000-2000-000036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3" name="Text Box 8">
          <a:extLst>
            <a:ext uri="{FF2B5EF4-FFF2-40B4-BE49-F238E27FC236}">
              <a16:creationId xmlns:a16="http://schemas.microsoft.com/office/drawing/2014/main" id="{00000000-0008-0000-2000-000037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4" name="Text Box 9">
          <a:extLst>
            <a:ext uri="{FF2B5EF4-FFF2-40B4-BE49-F238E27FC236}">
              <a16:creationId xmlns:a16="http://schemas.microsoft.com/office/drawing/2014/main" id="{00000000-0008-0000-2000-000038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5" name="Text Box 10">
          <a:extLst>
            <a:ext uri="{FF2B5EF4-FFF2-40B4-BE49-F238E27FC236}">
              <a16:creationId xmlns:a16="http://schemas.microsoft.com/office/drawing/2014/main" id="{00000000-0008-0000-2000-000039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6" name="Text Box 1">
          <a:extLst>
            <a:ext uri="{FF2B5EF4-FFF2-40B4-BE49-F238E27FC236}">
              <a16:creationId xmlns:a16="http://schemas.microsoft.com/office/drawing/2014/main" id="{00000000-0008-0000-2000-00003A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7" name="Text Box 2">
          <a:extLst>
            <a:ext uri="{FF2B5EF4-FFF2-40B4-BE49-F238E27FC236}">
              <a16:creationId xmlns:a16="http://schemas.microsoft.com/office/drawing/2014/main" id="{00000000-0008-0000-2000-00003B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8" name="Text Box 1">
          <a:extLst>
            <a:ext uri="{FF2B5EF4-FFF2-40B4-BE49-F238E27FC236}">
              <a16:creationId xmlns:a16="http://schemas.microsoft.com/office/drawing/2014/main" id="{00000000-0008-0000-2000-00003C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29" name="Text Box 2">
          <a:extLst>
            <a:ext uri="{FF2B5EF4-FFF2-40B4-BE49-F238E27FC236}">
              <a16:creationId xmlns:a16="http://schemas.microsoft.com/office/drawing/2014/main" id="{00000000-0008-0000-2000-00003D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0" name="Text Box 3">
          <a:extLst>
            <a:ext uri="{FF2B5EF4-FFF2-40B4-BE49-F238E27FC236}">
              <a16:creationId xmlns:a16="http://schemas.microsoft.com/office/drawing/2014/main" id="{00000000-0008-0000-2000-00003E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1" name="Text Box 4">
          <a:extLst>
            <a:ext uri="{FF2B5EF4-FFF2-40B4-BE49-F238E27FC236}">
              <a16:creationId xmlns:a16="http://schemas.microsoft.com/office/drawing/2014/main" id="{00000000-0008-0000-2000-00003F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2" name="Text Box 5">
          <a:extLst>
            <a:ext uri="{FF2B5EF4-FFF2-40B4-BE49-F238E27FC236}">
              <a16:creationId xmlns:a16="http://schemas.microsoft.com/office/drawing/2014/main" id="{00000000-0008-0000-2000-000040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3" name="Text Box 6">
          <a:extLst>
            <a:ext uri="{FF2B5EF4-FFF2-40B4-BE49-F238E27FC236}">
              <a16:creationId xmlns:a16="http://schemas.microsoft.com/office/drawing/2014/main" id="{00000000-0008-0000-2000-000041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4" name="Text Box 8">
          <a:extLst>
            <a:ext uri="{FF2B5EF4-FFF2-40B4-BE49-F238E27FC236}">
              <a16:creationId xmlns:a16="http://schemas.microsoft.com/office/drawing/2014/main" id="{00000000-0008-0000-2000-000042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5" name="Text Box 9">
          <a:extLst>
            <a:ext uri="{FF2B5EF4-FFF2-40B4-BE49-F238E27FC236}">
              <a16:creationId xmlns:a16="http://schemas.microsoft.com/office/drawing/2014/main" id="{00000000-0008-0000-2000-000043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49</xdr:row>
      <xdr:rowOff>0</xdr:rowOff>
    </xdr:from>
    <xdr:ext cx="114300" cy="285750"/>
    <xdr:sp macro="" textlink="">
      <xdr:nvSpPr>
        <xdr:cNvPr id="836" name="Text Box 10">
          <a:extLst>
            <a:ext uri="{FF2B5EF4-FFF2-40B4-BE49-F238E27FC236}">
              <a16:creationId xmlns:a16="http://schemas.microsoft.com/office/drawing/2014/main" id="{00000000-0008-0000-2000-000044030000}"/>
            </a:ext>
          </a:extLst>
        </xdr:cNvPr>
        <xdr:cNvSpPr txBox="1">
          <a:spLocks noChangeArrowheads="1"/>
        </xdr:cNvSpPr>
      </xdr:nvSpPr>
      <xdr:spPr bwMode="auto">
        <a:xfrm>
          <a:off x="62484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7" name="Text Box 8">
          <a:extLst>
            <a:ext uri="{FF2B5EF4-FFF2-40B4-BE49-F238E27FC236}">
              <a16:creationId xmlns:a16="http://schemas.microsoft.com/office/drawing/2014/main" id="{00000000-0008-0000-2000-00004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8" name="Text Box 1">
          <a:extLst>
            <a:ext uri="{FF2B5EF4-FFF2-40B4-BE49-F238E27FC236}">
              <a16:creationId xmlns:a16="http://schemas.microsoft.com/office/drawing/2014/main" id="{00000000-0008-0000-2000-00004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39" name="Text Box 2">
          <a:extLst>
            <a:ext uri="{FF2B5EF4-FFF2-40B4-BE49-F238E27FC236}">
              <a16:creationId xmlns:a16="http://schemas.microsoft.com/office/drawing/2014/main" id="{00000000-0008-0000-2000-00004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0" name="Text Box 3">
          <a:extLst>
            <a:ext uri="{FF2B5EF4-FFF2-40B4-BE49-F238E27FC236}">
              <a16:creationId xmlns:a16="http://schemas.microsoft.com/office/drawing/2014/main" id="{00000000-0008-0000-2000-00004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1" name="Text Box 4">
          <a:extLst>
            <a:ext uri="{FF2B5EF4-FFF2-40B4-BE49-F238E27FC236}">
              <a16:creationId xmlns:a16="http://schemas.microsoft.com/office/drawing/2014/main" id="{00000000-0008-0000-2000-00004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2" name="Text Box 5">
          <a:extLst>
            <a:ext uri="{FF2B5EF4-FFF2-40B4-BE49-F238E27FC236}">
              <a16:creationId xmlns:a16="http://schemas.microsoft.com/office/drawing/2014/main" id="{00000000-0008-0000-2000-00004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3" name="Text Box 6">
          <a:extLst>
            <a:ext uri="{FF2B5EF4-FFF2-40B4-BE49-F238E27FC236}">
              <a16:creationId xmlns:a16="http://schemas.microsoft.com/office/drawing/2014/main" id="{00000000-0008-0000-2000-00004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4" name="Text Box 8">
          <a:extLst>
            <a:ext uri="{FF2B5EF4-FFF2-40B4-BE49-F238E27FC236}">
              <a16:creationId xmlns:a16="http://schemas.microsoft.com/office/drawing/2014/main" id="{00000000-0008-0000-2000-00004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5" name="Text Box 9">
          <a:extLst>
            <a:ext uri="{FF2B5EF4-FFF2-40B4-BE49-F238E27FC236}">
              <a16:creationId xmlns:a16="http://schemas.microsoft.com/office/drawing/2014/main" id="{00000000-0008-0000-2000-00004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6" name="Text Box 10">
          <a:extLst>
            <a:ext uri="{FF2B5EF4-FFF2-40B4-BE49-F238E27FC236}">
              <a16:creationId xmlns:a16="http://schemas.microsoft.com/office/drawing/2014/main" id="{00000000-0008-0000-2000-00004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7" name="Text Box 1">
          <a:extLst>
            <a:ext uri="{FF2B5EF4-FFF2-40B4-BE49-F238E27FC236}">
              <a16:creationId xmlns:a16="http://schemas.microsoft.com/office/drawing/2014/main" id="{00000000-0008-0000-2000-00004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8" name="Text Box 2">
          <a:extLst>
            <a:ext uri="{FF2B5EF4-FFF2-40B4-BE49-F238E27FC236}">
              <a16:creationId xmlns:a16="http://schemas.microsoft.com/office/drawing/2014/main" id="{00000000-0008-0000-2000-00005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49" name="Text Box 8">
          <a:extLst>
            <a:ext uri="{FF2B5EF4-FFF2-40B4-BE49-F238E27FC236}">
              <a16:creationId xmlns:a16="http://schemas.microsoft.com/office/drawing/2014/main" id="{00000000-0008-0000-2000-00005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0" name="Text Box 8">
          <a:extLst>
            <a:ext uri="{FF2B5EF4-FFF2-40B4-BE49-F238E27FC236}">
              <a16:creationId xmlns:a16="http://schemas.microsoft.com/office/drawing/2014/main" id="{00000000-0008-0000-2000-00005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1" name="Text Box 8">
          <a:extLst>
            <a:ext uri="{FF2B5EF4-FFF2-40B4-BE49-F238E27FC236}">
              <a16:creationId xmlns:a16="http://schemas.microsoft.com/office/drawing/2014/main" id="{00000000-0008-0000-2000-00005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2" name="Text Box 8">
          <a:extLst>
            <a:ext uri="{FF2B5EF4-FFF2-40B4-BE49-F238E27FC236}">
              <a16:creationId xmlns:a16="http://schemas.microsoft.com/office/drawing/2014/main" id="{00000000-0008-0000-2000-00005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3" name="Text Box 8">
          <a:extLst>
            <a:ext uri="{FF2B5EF4-FFF2-40B4-BE49-F238E27FC236}">
              <a16:creationId xmlns:a16="http://schemas.microsoft.com/office/drawing/2014/main" id="{00000000-0008-0000-2000-00005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4" name="Text Box 1">
          <a:extLst>
            <a:ext uri="{FF2B5EF4-FFF2-40B4-BE49-F238E27FC236}">
              <a16:creationId xmlns:a16="http://schemas.microsoft.com/office/drawing/2014/main" id="{00000000-0008-0000-2000-00005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5" name="Text Box 2">
          <a:extLst>
            <a:ext uri="{FF2B5EF4-FFF2-40B4-BE49-F238E27FC236}">
              <a16:creationId xmlns:a16="http://schemas.microsoft.com/office/drawing/2014/main" id="{00000000-0008-0000-2000-00005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6" name="Text Box 3">
          <a:extLst>
            <a:ext uri="{FF2B5EF4-FFF2-40B4-BE49-F238E27FC236}">
              <a16:creationId xmlns:a16="http://schemas.microsoft.com/office/drawing/2014/main" id="{00000000-0008-0000-2000-00005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7" name="Text Box 4">
          <a:extLst>
            <a:ext uri="{FF2B5EF4-FFF2-40B4-BE49-F238E27FC236}">
              <a16:creationId xmlns:a16="http://schemas.microsoft.com/office/drawing/2014/main" id="{00000000-0008-0000-2000-00005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8" name="Text Box 5">
          <a:extLst>
            <a:ext uri="{FF2B5EF4-FFF2-40B4-BE49-F238E27FC236}">
              <a16:creationId xmlns:a16="http://schemas.microsoft.com/office/drawing/2014/main" id="{00000000-0008-0000-2000-00005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59" name="Text Box 6">
          <a:extLst>
            <a:ext uri="{FF2B5EF4-FFF2-40B4-BE49-F238E27FC236}">
              <a16:creationId xmlns:a16="http://schemas.microsoft.com/office/drawing/2014/main" id="{00000000-0008-0000-2000-00005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0" name="Text Box 8">
          <a:extLst>
            <a:ext uri="{FF2B5EF4-FFF2-40B4-BE49-F238E27FC236}">
              <a16:creationId xmlns:a16="http://schemas.microsoft.com/office/drawing/2014/main" id="{00000000-0008-0000-2000-00005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1" name="Text Box 9">
          <a:extLst>
            <a:ext uri="{FF2B5EF4-FFF2-40B4-BE49-F238E27FC236}">
              <a16:creationId xmlns:a16="http://schemas.microsoft.com/office/drawing/2014/main" id="{00000000-0008-0000-2000-00005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2" name="Text Box 10">
          <a:extLst>
            <a:ext uri="{FF2B5EF4-FFF2-40B4-BE49-F238E27FC236}">
              <a16:creationId xmlns:a16="http://schemas.microsoft.com/office/drawing/2014/main" id="{00000000-0008-0000-2000-00005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3" name="Text Box 1">
          <a:extLst>
            <a:ext uri="{FF2B5EF4-FFF2-40B4-BE49-F238E27FC236}">
              <a16:creationId xmlns:a16="http://schemas.microsoft.com/office/drawing/2014/main" id="{00000000-0008-0000-2000-00005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4" name="Text Box 2">
          <a:extLst>
            <a:ext uri="{FF2B5EF4-FFF2-40B4-BE49-F238E27FC236}">
              <a16:creationId xmlns:a16="http://schemas.microsoft.com/office/drawing/2014/main" id="{00000000-0008-0000-2000-00006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865" name="Text Box 8">
          <a:extLst>
            <a:ext uri="{FF2B5EF4-FFF2-40B4-BE49-F238E27FC236}">
              <a16:creationId xmlns:a16="http://schemas.microsoft.com/office/drawing/2014/main" id="{00000000-0008-0000-2000-000061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6" name="Text Box 8">
          <a:extLst>
            <a:ext uri="{FF2B5EF4-FFF2-40B4-BE49-F238E27FC236}">
              <a16:creationId xmlns:a16="http://schemas.microsoft.com/office/drawing/2014/main" id="{00000000-0008-0000-2000-00006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7" name="Text Box 8">
          <a:extLst>
            <a:ext uri="{FF2B5EF4-FFF2-40B4-BE49-F238E27FC236}">
              <a16:creationId xmlns:a16="http://schemas.microsoft.com/office/drawing/2014/main" id="{00000000-0008-0000-2000-00006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8" name="Text Box 1">
          <a:extLst>
            <a:ext uri="{FF2B5EF4-FFF2-40B4-BE49-F238E27FC236}">
              <a16:creationId xmlns:a16="http://schemas.microsoft.com/office/drawing/2014/main" id="{00000000-0008-0000-2000-00006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69" name="Text Box 2">
          <a:extLst>
            <a:ext uri="{FF2B5EF4-FFF2-40B4-BE49-F238E27FC236}">
              <a16:creationId xmlns:a16="http://schemas.microsoft.com/office/drawing/2014/main" id="{00000000-0008-0000-2000-00006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0" name="Text Box 3">
          <a:extLst>
            <a:ext uri="{FF2B5EF4-FFF2-40B4-BE49-F238E27FC236}">
              <a16:creationId xmlns:a16="http://schemas.microsoft.com/office/drawing/2014/main" id="{00000000-0008-0000-2000-00006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1" name="Text Box 4">
          <a:extLst>
            <a:ext uri="{FF2B5EF4-FFF2-40B4-BE49-F238E27FC236}">
              <a16:creationId xmlns:a16="http://schemas.microsoft.com/office/drawing/2014/main" id="{00000000-0008-0000-2000-00006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2" name="Text Box 5">
          <a:extLst>
            <a:ext uri="{FF2B5EF4-FFF2-40B4-BE49-F238E27FC236}">
              <a16:creationId xmlns:a16="http://schemas.microsoft.com/office/drawing/2014/main" id="{00000000-0008-0000-2000-00006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3" name="Text Box 6">
          <a:extLst>
            <a:ext uri="{FF2B5EF4-FFF2-40B4-BE49-F238E27FC236}">
              <a16:creationId xmlns:a16="http://schemas.microsoft.com/office/drawing/2014/main" id="{00000000-0008-0000-2000-00006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4" name="Text Box 8">
          <a:extLst>
            <a:ext uri="{FF2B5EF4-FFF2-40B4-BE49-F238E27FC236}">
              <a16:creationId xmlns:a16="http://schemas.microsoft.com/office/drawing/2014/main" id="{00000000-0008-0000-2000-00006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5" name="Text Box 9">
          <a:extLst>
            <a:ext uri="{FF2B5EF4-FFF2-40B4-BE49-F238E27FC236}">
              <a16:creationId xmlns:a16="http://schemas.microsoft.com/office/drawing/2014/main" id="{00000000-0008-0000-2000-00006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6" name="Text Box 10">
          <a:extLst>
            <a:ext uri="{FF2B5EF4-FFF2-40B4-BE49-F238E27FC236}">
              <a16:creationId xmlns:a16="http://schemas.microsoft.com/office/drawing/2014/main" id="{00000000-0008-0000-2000-00006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7" name="Text Box 1">
          <a:extLst>
            <a:ext uri="{FF2B5EF4-FFF2-40B4-BE49-F238E27FC236}">
              <a16:creationId xmlns:a16="http://schemas.microsoft.com/office/drawing/2014/main" id="{00000000-0008-0000-2000-00006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8" name="Text Box 2">
          <a:extLst>
            <a:ext uri="{FF2B5EF4-FFF2-40B4-BE49-F238E27FC236}">
              <a16:creationId xmlns:a16="http://schemas.microsoft.com/office/drawing/2014/main" id="{00000000-0008-0000-2000-00006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79" name="Text Box 8">
          <a:extLst>
            <a:ext uri="{FF2B5EF4-FFF2-40B4-BE49-F238E27FC236}">
              <a16:creationId xmlns:a16="http://schemas.microsoft.com/office/drawing/2014/main" id="{00000000-0008-0000-2000-00006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0" name="Text Box 8">
          <a:extLst>
            <a:ext uri="{FF2B5EF4-FFF2-40B4-BE49-F238E27FC236}">
              <a16:creationId xmlns:a16="http://schemas.microsoft.com/office/drawing/2014/main" id="{00000000-0008-0000-2000-00007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1" name="Text Box 8">
          <a:extLst>
            <a:ext uri="{FF2B5EF4-FFF2-40B4-BE49-F238E27FC236}">
              <a16:creationId xmlns:a16="http://schemas.microsoft.com/office/drawing/2014/main" id="{00000000-0008-0000-2000-00007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2" name="Text Box 8">
          <a:extLst>
            <a:ext uri="{FF2B5EF4-FFF2-40B4-BE49-F238E27FC236}">
              <a16:creationId xmlns:a16="http://schemas.microsoft.com/office/drawing/2014/main" id="{00000000-0008-0000-2000-00007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3" name="Text Box 8">
          <a:extLst>
            <a:ext uri="{FF2B5EF4-FFF2-40B4-BE49-F238E27FC236}">
              <a16:creationId xmlns:a16="http://schemas.microsoft.com/office/drawing/2014/main" id="{00000000-0008-0000-2000-00007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4" name="Text Box 1">
          <a:extLst>
            <a:ext uri="{FF2B5EF4-FFF2-40B4-BE49-F238E27FC236}">
              <a16:creationId xmlns:a16="http://schemas.microsoft.com/office/drawing/2014/main" id="{00000000-0008-0000-2000-00007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5" name="Text Box 2">
          <a:extLst>
            <a:ext uri="{FF2B5EF4-FFF2-40B4-BE49-F238E27FC236}">
              <a16:creationId xmlns:a16="http://schemas.microsoft.com/office/drawing/2014/main" id="{00000000-0008-0000-2000-00007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6" name="Text Box 3">
          <a:extLst>
            <a:ext uri="{FF2B5EF4-FFF2-40B4-BE49-F238E27FC236}">
              <a16:creationId xmlns:a16="http://schemas.microsoft.com/office/drawing/2014/main" id="{00000000-0008-0000-2000-00007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7" name="Text Box 4">
          <a:extLst>
            <a:ext uri="{FF2B5EF4-FFF2-40B4-BE49-F238E27FC236}">
              <a16:creationId xmlns:a16="http://schemas.microsoft.com/office/drawing/2014/main" id="{00000000-0008-0000-2000-00007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8" name="Text Box 5">
          <a:extLst>
            <a:ext uri="{FF2B5EF4-FFF2-40B4-BE49-F238E27FC236}">
              <a16:creationId xmlns:a16="http://schemas.microsoft.com/office/drawing/2014/main" id="{00000000-0008-0000-2000-00007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89" name="Text Box 6">
          <a:extLst>
            <a:ext uri="{FF2B5EF4-FFF2-40B4-BE49-F238E27FC236}">
              <a16:creationId xmlns:a16="http://schemas.microsoft.com/office/drawing/2014/main" id="{00000000-0008-0000-2000-00007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0" name="Text Box 8">
          <a:extLst>
            <a:ext uri="{FF2B5EF4-FFF2-40B4-BE49-F238E27FC236}">
              <a16:creationId xmlns:a16="http://schemas.microsoft.com/office/drawing/2014/main" id="{00000000-0008-0000-2000-00007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1" name="Text Box 9">
          <a:extLst>
            <a:ext uri="{FF2B5EF4-FFF2-40B4-BE49-F238E27FC236}">
              <a16:creationId xmlns:a16="http://schemas.microsoft.com/office/drawing/2014/main" id="{00000000-0008-0000-2000-00007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2" name="Text Box 10">
          <a:extLst>
            <a:ext uri="{FF2B5EF4-FFF2-40B4-BE49-F238E27FC236}">
              <a16:creationId xmlns:a16="http://schemas.microsoft.com/office/drawing/2014/main" id="{00000000-0008-0000-2000-00007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3" name="Text Box 1">
          <a:extLst>
            <a:ext uri="{FF2B5EF4-FFF2-40B4-BE49-F238E27FC236}">
              <a16:creationId xmlns:a16="http://schemas.microsoft.com/office/drawing/2014/main" id="{00000000-0008-0000-2000-00007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4" name="Text Box 2">
          <a:extLst>
            <a:ext uri="{FF2B5EF4-FFF2-40B4-BE49-F238E27FC236}">
              <a16:creationId xmlns:a16="http://schemas.microsoft.com/office/drawing/2014/main" id="{00000000-0008-0000-2000-00007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895" name="Text Box 8">
          <a:extLst>
            <a:ext uri="{FF2B5EF4-FFF2-40B4-BE49-F238E27FC236}">
              <a16:creationId xmlns:a16="http://schemas.microsoft.com/office/drawing/2014/main" id="{00000000-0008-0000-2000-00007F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896" name="Text Box 8">
          <a:extLst>
            <a:ext uri="{FF2B5EF4-FFF2-40B4-BE49-F238E27FC236}">
              <a16:creationId xmlns:a16="http://schemas.microsoft.com/office/drawing/2014/main" id="{00000000-0008-0000-2000-00008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897" name="Text Box 8">
          <a:extLst>
            <a:ext uri="{FF2B5EF4-FFF2-40B4-BE49-F238E27FC236}">
              <a16:creationId xmlns:a16="http://schemas.microsoft.com/office/drawing/2014/main" id="{00000000-0008-0000-2000-000081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898" name="Text Box 8">
          <a:extLst>
            <a:ext uri="{FF2B5EF4-FFF2-40B4-BE49-F238E27FC236}">
              <a16:creationId xmlns:a16="http://schemas.microsoft.com/office/drawing/2014/main" id="{00000000-0008-0000-2000-000082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899" name="Text Box 8">
          <a:extLst>
            <a:ext uri="{FF2B5EF4-FFF2-40B4-BE49-F238E27FC236}">
              <a16:creationId xmlns:a16="http://schemas.microsoft.com/office/drawing/2014/main" id="{00000000-0008-0000-2000-000083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20</xdr:row>
      <xdr:rowOff>0</xdr:rowOff>
    </xdr:from>
    <xdr:ext cx="114300" cy="285750"/>
    <xdr:sp macro="" textlink="">
      <xdr:nvSpPr>
        <xdr:cNvPr id="900" name="Text Box 8">
          <a:extLst>
            <a:ext uri="{FF2B5EF4-FFF2-40B4-BE49-F238E27FC236}">
              <a16:creationId xmlns:a16="http://schemas.microsoft.com/office/drawing/2014/main" id="{00000000-0008-0000-2000-000084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901" name="Text Box 8">
          <a:extLst>
            <a:ext uri="{FF2B5EF4-FFF2-40B4-BE49-F238E27FC236}">
              <a16:creationId xmlns:a16="http://schemas.microsoft.com/office/drawing/2014/main" id="{00000000-0008-0000-2000-00008503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902" name="Text Box 8">
          <a:extLst>
            <a:ext uri="{FF2B5EF4-FFF2-40B4-BE49-F238E27FC236}">
              <a16:creationId xmlns:a16="http://schemas.microsoft.com/office/drawing/2014/main" id="{00000000-0008-0000-2000-00008603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903" name="Text Box 8">
          <a:extLst>
            <a:ext uri="{FF2B5EF4-FFF2-40B4-BE49-F238E27FC236}">
              <a16:creationId xmlns:a16="http://schemas.microsoft.com/office/drawing/2014/main" id="{00000000-0008-0000-2000-00008703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904" name="Text Box 8">
          <a:extLst>
            <a:ext uri="{FF2B5EF4-FFF2-40B4-BE49-F238E27FC236}">
              <a16:creationId xmlns:a16="http://schemas.microsoft.com/office/drawing/2014/main" id="{00000000-0008-0000-2000-00008803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5" name="Text Box 1">
          <a:extLst>
            <a:ext uri="{FF2B5EF4-FFF2-40B4-BE49-F238E27FC236}">
              <a16:creationId xmlns:a16="http://schemas.microsoft.com/office/drawing/2014/main" id="{00000000-0008-0000-2000-00008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6" name="Text Box 2">
          <a:extLst>
            <a:ext uri="{FF2B5EF4-FFF2-40B4-BE49-F238E27FC236}">
              <a16:creationId xmlns:a16="http://schemas.microsoft.com/office/drawing/2014/main" id="{00000000-0008-0000-2000-00008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7" name="Text Box 3">
          <a:extLst>
            <a:ext uri="{FF2B5EF4-FFF2-40B4-BE49-F238E27FC236}">
              <a16:creationId xmlns:a16="http://schemas.microsoft.com/office/drawing/2014/main" id="{00000000-0008-0000-2000-00008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8" name="Text Box 4">
          <a:extLst>
            <a:ext uri="{FF2B5EF4-FFF2-40B4-BE49-F238E27FC236}">
              <a16:creationId xmlns:a16="http://schemas.microsoft.com/office/drawing/2014/main" id="{00000000-0008-0000-2000-00008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09" name="Text Box 5">
          <a:extLst>
            <a:ext uri="{FF2B5EF4-FFF2-40B4-BE49-F238E27FC236}">
              <a16:creationId xmlns:a16="http://schemas.microsoft.com/office/drawing/2014/main" id="{00000000-0008-0000-2000-00008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0" name="Text Box 6">
          <a:extLst>
            <a:ext uri="{FF2B5EF4-FFF2-40B4-BE49-F238E27FC236}">
              <a16:creationId xmlns:a16="http://schemas.microsoft.com/office/drawing/2014/main" id="{00000000-0008-0000-2000-00008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1" name="Text Box 8">
          <a:extLst>
            <a:ext uri="{FF2B5EF4-FFF2-40B4-BE49-F238E27FC236}">
              <a16:creationId xmlns:a16="http://schemas.microsoft.com/office/drawing/2014/main" id="{00000000-0008-0000-2000-00008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2" name="Text Box 9">
          <a:extLst>
            <a:ext uri="{FF2B5EF4-FFF2-40B4-BE49-F238E27FC236}">
              <a16:creationId xmlns:a16="http://schemas.microsoft.com/office/drawing/2014/main" id="{00000000-0008-0000-2000-00009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3" name="Text Box 10">
          <a:extLst>
            <a:ext uri="{FF2B5EF4-FFF2-40B4-BE49-F238E27FC236}">
              <a16:creationId xmlns:a16="http://schemas.microsoft.com/office/drawing/2014/main" id="{00000000-0008-0000-2000-00009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4" name="Text Box 1">
          <a:extLst>
            <a:ext uri="{FF2B5EF4-FFF2-40B4-BE49-F238E27FC236}">
              <a16:creationId xmlns:a16="http://schemas.microsoft.com/office/drawing/2014/main" id="{00000000-0008-0000-2000-00009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5" name="Text Box 2">
          <a:extLst>
            <a:ext uri="{FF2B5EF4-FFF2-40B4-BE49-F238E27FC236}">
              <a16:creationId xmlns:a16="http://schemas.microsoft.com/office/drawing/2014/main" id="{00000000-0008-0000-2000-000093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6" name="Text Box 8">
          <a:extLst>
            <a:ext uri="{FF2B5EF4-FFF2-40B4-BE49-F238E27FC236}">
              <a16:creationId xmlns:a16="http://schemas.microsoft.com/office/drawing/2014/main" id="{00000000-0008-0000-2000-000094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7" name="Text Box 8">
          <a:extLst>
            <a:ext uri="{FF2B5EF4-FFF2-40B4-BE49-F238E27FC236}">
              <a16:creationId xmlns:a16="http://schemas.microsoft.com/office/drawing/2014/main" id="{00000000-0008-0000-2000-000095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8" name="Text Box 8">
          <a:extLst>
            <a:ext uri="{FF2B5EF4-FFF2-40B4-BE49-F238E27FC236}">
              <a16:creationId xmlns:a16="http://schemas.microsoft.com/office/drawing/2014/main" id="{00000000-0008-0000-2000-000096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19" name="Text Box 8">
          <a:extLst>
            <a:ext uri="{FF2B5EF4-FFF2-40B4-BE49-F238E27FC236}">
              <a16:creationId xmlns:a16="http://schemas.microsoft.com/office/drawing/2014/main" id="{00000000-0008-0000-2000-000097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0" name="Text Box 1">
          <a:extLst>
            <a:ext uri="{FF2B5EF4-FFF2-40B4-BE49-F238E27FC236}">
              <a16:creationId xmlns:a16="http://schemas.microsoft.com/office/drawing/2014/main" id="{00000000-0008-0000-2000-000098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1" name="Text Box 2">
          <a:extLst>
            <a:ext uri="{FF2B5EF4-FFF2-40B4-BE49-F238E27FC236}">
              <a16:creationId xmlns:a16="http://schemas.microsoft.com/office/drawing/2014/main" id="{00000000-0008-0000-2000-000099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2" name="Text Box 3">
          <a:extLst>
            <a:ext uri="{FF2B5EF4-FFF2-40B4-BE49-F238E27FC236}">
              <a16:creationId xmlns:a16="http://schemas.microsoft.com/office/drawing/2014/main" id="{00000000-0008-0000-2000-00009A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3" name="Text Box 4">
          <a:extLst>
            <a:ext uri="{FF2B5EF4-FFF2-40B4-BE49-F238E27FC236}">
              <a16:creationId xmlns:a16="http://schemas.microsoft.com/office/drawing/2014/main" id="{00000000-0008-0000-2000-00009B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4" name="Text Box 5">
          <a:extLst>
            <a:ext uri="{FF2B5EF4-FFF2-40B4-BE49-F238E27FC236}">
              <a16:creationId xmlns:a16="http://schemas.microsoft.com/office/drawing/2014/main" id="{00000000-0008-0000-2000-00009C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5" name="Text Box 6">
          <a:extLst>
            <a:ext uri="{FF2B5EF4-FFF2-40B4-BE49-F238E27FC236}">
              <a16:creationId xmlns:a16="http://schemas.microsoft.com/office/drawing/2014/main" id="{00000000-0008-0000-2000-00009D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6" name="Text Box 8">
          <a:extLst>
            <a:ext uri="{FF2B5EF4-FFF2-40B4-BE49-F238E27FC236}">
              <a16:creationId xmlns:a16="http://schemas.microsoft.com/office/drawing/2014/main" id="{00000000-0008-0000-2000-00009E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7" name="Text Box 9">
          <a:extLst>
            <a:ext uri="{FF2B5EF4-FFF2-40B4-BE49-F238E27FC236}">
              <a16:creationId xmlns:a16="http://schemas.microsoft.com/office/drawing/2014/main" id="{00000000-0008-0000-2000-00009F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8" name="Text Box 10">
          <a:extLst>
            <a:ext uri="{FF2B5EF4-FFF2-40B4-BE49-F238E27FC236}">
              <a16:creationId xmlns:a16="http://schemas.microsoft.com/office/drawing/2014/main" id="{00000000-0008-0000-2000-0000A0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29" name="Text Box 1">
          <a:extLst>
            <a:ext uri="{FF2B5EF4-FFF2-40B4-BE49-F238E27FC236}">
              <a16:creationId xmlns:a16="http://schemas.microsoft.com/office/drawing/2014/main" id="{00000000-0008-0000-2000-0000A1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20</xdr:row>
      <xdr:rowOff>0</xdr:rowOff>
    </xdr:from>
    <xdr:ext cx="114300" cy="285750"/>
    <xdr:sp macro="" textlink="">
      <xdr:nvSpPr>
        <xdr:cNvPr id="930" name="Text Box 2">
          <a:extLst>
            <a:ext uri="{FF2B5EF4-FFF2-40B4-BE49-F238E27FC236}">
              <a16:creationId xmlns:a16="http://schemas.microsoft.com/office/drawing/2014/main" id="{00000000-0008-0000-2000-0000A2030000}"/>
            </a:ext>
          </a:extLst>
        </xdr:cNvPr>
        <xdr:cNvSpPr txBox="1">
          <a:spLocks noChangeArrowheads="1"/>
        </xdr:cNvSpPr>
      </xdr:nvSpPr>
      <xdr:spPr bwMode="auto">
        <a:xfrm>
          <a:off x="62484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31" name="Text Box 8">
          <a:extLst>
            <a:ext uri="{FF2B5EF4-FFF2-40B4-BE49-F238E27FC236}">
              <a16:creationId xmlns:a16="http://schemas.microsoft.com/office/drawing/2014/main" id="{00000000-0008-0000-2000-0000A3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10584</xdr:colOff>
      <xdr:row>20</xdr:row>
      <xdr:rowOff>31750</xdr:rowOff>
    </xdr:from>
    <xdr:ext cx="114300" cy="285750"/>
    <xdr:sp macro="" textlink="">
      <xdr:nvSpPr>
        <xdr:cNvPr id="932" name="Text Box 8">
          <a:extLst>
            <a:ext uri="{FF2B5EF4-FFF2-40B4-BE49-F238E27FC236}">
              <a16:creationId xmlns:a16="http://schemas.microsoft.com/office/drawing/2014/main" id="{00000000-0008-0000-2000-0000A4030000}"/>
            </a:ext>
          </a:extLst>
        </xdr:cNvPr>
        <xdr:cNvSpPr txBox="1">
          <a:spLocks noChangeArrowheads="1"/>
        </xdr:cNvSpPr>
      </xdr:nvSpPr>
      <xdr:spPr bwMode="auto">
        <a:xfrm>
          <a:off x="1260264" y="368935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933" name="Text Box 8">
          <a:extLst>
            <a:ext uri="{FF2B5EF4-FFF2-40B4-BE49-F238E27FC236}">
              <a16:creationId xmlns:a16="http://schemas.microsoft.com/office/drawing/2014/main" id="{00000000-0008-0000-2000-0000A5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934" name="Text Box 8">
          <a:extLst>
            <a:ext uri="{FF2B5EF4-FFF2-40B4-BE49-F238E27FC236}">
              <a16:creationId xmlns:a16="http://schemas.microsoft.com/office/drawing/2014/main" id="{00000000-0008-0000-2000-0000A603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35" name="Text Box 8">
          <a:extLst>
            <a:ext uri="{FF2B5EF4-FFF2-40B4-BE49-F238E27FC236}">
              <a16:creationId xmlns:a16="http://schemas.microsoft.com/office/drawing/2014/main" id="{00000000-0008-0000-2000-0000A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6" name="Text Box 1">
          <a:extLst>
            <a:ext uri="{FF2B5EF4-FFF2-40B4-BE49-F238E27FC236}">
              <a16:creationId xmlns:a16="http://schemas.microsoft.com/office/drawing/2014/main" id="{00000000-0008-0000-2000-0000A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7" name="Text Box 2">
          <a:extLst>
            <a:ext uri="{FF2B5EF4-FFF2-40B4-BE49-F238E27FC236}">
              <a16:creationId xmlns:a16="http://schemas.microsoft.com/office/drawing/2014/main" id="{00000000-0008-0000-2000-0000A9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8" name="Text Box 3">
          <a:extLst>
            <a:ext uri="{FF2B5EF4-FFF2-40B4-BE49-F238E27FC236}">
              <a16:creationId xmlns:a16="http://schemas.microsoft.com/office/drawing/2014/main" id="{00000000-0008-0000-2000-0000AA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39" name="Text Box 4">
          <a:extLst>
            <a:ext uri="{FF2B5EF4-FFF2-40B4-BE49-F238E27FC236}">
              <a16:creationId xmlns:a16="http://schemas.microsoft.com/office/drawing/2014/main" id="{00000000-0008-0000-2000-0000AB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0" name="Text Box 5">
          <a:extLst>
            <a:ext uri="{FF2B5EF4-FFF2-40B4-BE49-F238E27FC236}">
              <a16:creationId xmlns:a16="http://schemas.microsoft.com/office/drawing/2014/main" id="{00000000-0008-0000-2000-0000AC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1" name="Text Box 6">
          <a:extLst>
            <a:ext uri="{FF2B5EF4-FFF2-40B4-BE49-F238E27FC236}">
              <a16:creationId xmlns:a16="http://schemas.microsoft.com/office/drawing/2014/main" id="{00000000-0008-0000-2000-0000AD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2" name="Text Box 8">
          <a:extLst>
            <a:ext uri="{FF2B5EF4-FFF2-40B4-BE49-F238E27FC236}">
              <a16:creationId xmlns:a16="http://schemas.microsoft.com/office/drawing/2014/main" id="{00000000-0008-0000-2000-0000AE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3" name="Text Box 9">
          <a:extLst>
            <a:ext uri="{FF2B5EF4-FFF2-40B4-BE49-F238E27FC236}">
              <a16:creationId xmlns:a16="http://schemas.microsoft.com/office/drawing/2014/main" id="{00000000-0008-0000-2000-0000AF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4" name="Text Box 10">
          <a:extLst>
            <a:ext uri="{FF2B5EF4-FFF2-40B4-BE49-F238E27FC236}">
              <a16:creationId xmlns:a16="http://schemas.microsoft.com/office/drawing/2014/main" id="{00000000-0008-0000-2000-0000B0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5" name="Text Box 1">
          <a:extLst>
            <a:ext uri="{FF2B5EF4-FFF2-40B4-BE49-F238E27FC236}">
              <a16:creationId xmlns:a16="http://schemas.microsoft.com/office/drawing/2014/main" id="{00000000-0008-0000-2000-0000B1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6" name="Text Box 2">
          <a:extLst>
            <a:ext uri="{FF2B5EF4-FFF2-40B4-BE49-F238E27FC236}">
              <a16:creationId xmlns:a16="http://schemas.microsoft.com/office/drawing/2014/main" id="{00000000-0008-0000-2000-0000B2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7" name="Text Box 8">
          <a:extLst>
            <a:ext uri="{FF2B5EF4-FFF2-40B4-BE49-F238E27FC236}">
              <a16:creationId xmlns:a16="http://schemas.microsoft.com/office/drawing/2014/main" id="{00000000-0008-0000-2000-0000B3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8" name="Text Box 8">
          <a:extLst>
            <a:ext uri="{FF2B5EF4-FFF2-40B4-BE49-F238E27FC236}">
              <a16:creationId xmlns:a16="http://schemas.microsoft.com/office/drawing/2014/main" id="{00000000-0008-0000-2000-0000B4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49" name="Text Box 8">
          <a:extLst>
            <a:ext uri="{FF2B5EF4-FFF2-40B4-BE49-F238E27FC236}">
              <a16:creationId xmlns:a16="http://schemas.microsoft.com/office/drawing/2014/main" id="{00000000-0008-0000-2000-0000B5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0" name="Text Box 8">
          <a:extLst>
            <a:ext uri="{FF2B5EF4-FFF2-40B4-BE49-F238E27FC236}">
              <a16:creationId xmlns:a16="http://schemas.microsoft.com/office/drawing/2014/main" id="{00000000-0008-0000-2000-0000B6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21</xdr:row>
      <xdr:rowOff>0</xdr:rowOff>
    </xdr:from>
    <xdr:ext cx="114300" cy="285750"/>
    <xdr:sp macro="" textlink="">
      <xdr:nvSpPr>
        <xdr:cNvPr id="951" name="Text Box 8">
          <a:extLst>
            <a:ext uri="{FF2B5EF4-FFF2-40B4-BE49-F238E27FC236}">
              <a16:creationId xmlns:a16="http://schemas.microsoft.com/office/drawing/2014/main" id="{00000000-0008-0000-2000-0000B7030000}"/>
            </a:ext>
          </a:extLst>
        </xdr:cNvPr>
        <xdr:cNvSpPr txBox="1">
          <a:spLocks noChangeArrowheads="1"/>
        </xdr:cNvSpPr>
      </xdr:nvSpPr>
      <xdr:spPr bwMode="auto">
        <a:xfrm>
          <a:off x="62484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2" name="Text Box 1">
          <a:extLst>
            <a:ext uri="{FF2B5EF4-FFF2-40B4-BE49-F238E27FC236}">
              <a16:creationId xmlns:a16="http://schemas.microsoft.com/office/drawing/2014/main" id="{00000000-0008-0000-2000-0000B8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3" name="Text Box 2">
          <a:extLst>
            <a:ext uri="{FF2B5EF4-FFF2-40B4-BE49-F238E27FC236}">
              <a16:creationId xmlns:a16="http://schemas.microsoft.com/office/drawing/2014/main" id="{00000000-0008-0000-2000-0000B9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4" name="Text Box 3">
          <a:extLst>
            <a:ext uri="{FF2B5EF4-FFF2-40B4-BE49-F238E27FC236}">
              <a16:creationId xmlns:a16="http://schemas.microsoft.com/office/drawing/2014/main" id="{00000000-0008-0000-2000-0000BA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5" name="Text Box 4">
          <a:extLst>
            <a:ext uri="{FF2B5EF4-FFF2-40B4-BE49-F238E27FC236}">
              <a16:creationId xmlns:a16="http://schemas.microsoft.com/office/drawing/2014/main" id="{00000000-0008-0000-2000-0000BB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6" name="Text Box 5">
          <a:extLst>
            <a:ext uri="{FF2B5EF4-FFF2-40B4-BE49-F238E27FC236}">
              <a16:creationId xmlns:a16="http://schemas.microsoft.com/office/drawing/2014/main" id="{00000000-0008-0000-2000-0000BC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7" name="Text Box 6">
          <a:extLst>
            <a:ext uri="{FF2B5EF4-FFF2-40B4-BE49-F238E27FC236}">
              <a16:creationId xmlns:a16="http://schemas.microsoft.com/office/drawing/2014/main" id="{00000000-0008-0000-2000-0000BD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8" name="Text Box 8">
          <a:extLst>
            <a:ext uri="{FF2B5EF4-FFF2-40B4-BE49-F238E27FC236}">
              <a16:creationId xmlns:a16="http://schemas.microsoft.com/office/drawing/2014/main" id="{00000000-0008-0000-2000-0000BE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59" name="Text Box 9">
          <a:extLst>
            <a:ext uri="{FF2B5EF4-FFF2-40B4-BE49-F238E27FC236}">
              <a16:creationId xmlns:a16="http://schemas.microsoft.com/office/drawing/2014/main" id="{00000000-0008-0000-2000-0000BF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60" name="Text Box 10">
          <a:extLst>
            <a:ext uri="{FF2B5EF4-FFF2-40B4-BE49-F238E27FC236}">
              <a16:creationId xmlns:a16="http://schemas.microsoft.com/office/drawing/2014/main" id="{00000000-0008-0000-2000-0000C0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61" name="Text Box 1">
          <a:extLst>
            <a:ext uri="{FF2B5EF4-FFF2-40B4-BE49-F238E27FC236}">
              <a16:creationId xmlns:a16="http://schemas.microsoft.com/office/drawing/2014/main" id="{00000000-0008-0000-2000-0000C1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22</xdr:row>
      <xdr:rowOff>0</xdr:rowOff>
    </xdr:from>
    <xdr:ext cx="114300" cy="285750"/>
    <xdr:sp macro="" textlink="">
      <xdr:nvSpPr>
        <xdr:cNvPr id="962" name="Text Box 2">
          <a:extLst>
            <a:ext uri="{FF2B5EF4-FFF2-40B4-BE49-F238E27FC236}">
              <a16:creationId xmlns:a16="http://schemas.microsoft.com/office/drawing/2014/main" id="{00000000-0008-0000-2000-0000C2030000}"/>
            </a:ext>
          </a:extLst>
        </xdr:cNvPr>
        <xdr:cNvSpPr txBox="1">
          <a:spLocks noChangeArrowheads="1"/>
        </xdr:cNvSpPr>
      </xdr:nvSpPr>
      <xdr:spPr bwMode="auto">
        <a:xfrm>
          <a:off x="62484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22</xdr:row>
      <xdr:rowOff>63500</xdr:rowOff>
    </xdr:from>
    <xdr:ext cx="114300" cy="285750"/>
    <xdr:sp macro="" textlink="">
      <xdr:nvSpPr>
        <xdr:cNvPr id="963" name="Text Box 8">
          <a:extLst>
            <a:ext uri="{FF2B5EF4-FFF2-40B4-BE49-F238E27FC236}">
              <a16:creationId xmlns:a16="http://schemas.microsoft.com/office/drawing/2014/main" id="{00000000-0008-0000-2000-0000C3030000}"/>
            </a:ext>
          </a:extLst>
        </xdr:cNvPr>
        <xdr:cNvSpPr txBox="1">
          <a:spLocks noChangeArrowheads="1"/>
        </xdr:cNvSpPr>
      </xdr:nvSpPr>
      <xdr:spPr bwMode="auto">
        <a:xfrm>
          <a:off x="628226" y="40868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964" name="Text Box 8">
          <a:extLst>
            <a:ext uri="{FF2B5EF4-FFF2-40B4-BE49-F238E27FC236}">
              <a16:creationId xmlns:a16="http://schemas.microsoft.com/office/drawing/2014/main" id="{00000000-0008-0000-2000-0000C4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965" name="Text Box 8">
          <a:extLst>
            <a:ext uri="{FF2B5EF4-FFF2-40B4-BE49-F238E27FC236}">
              <a16:creationId xmlns:a16="http://schemas.microsoft.com/office/drawing/2014/main" id="{00000000-0008-0000-2000-0000C503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966" name="Text Box 8">
          <a:extLst>
            <a:ext uri="{FF2B5EF4-FFF2-40B4-BE49-F238E27FC236}">
              <a16:creationId xmlns:a16="http://schemas.microsoft.com/office/drawing/2014/main" id="{00000000-0008-0000-2000-0000C603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967" name="Text Box 8">
          <a:extLst>
            <a:ext uri="{FF2B5EF4-FFF2-40B4-BE49-F238E27FC236}">
              <a16:creationId xmlns:a16="http://schemas.microsoft.com/office/drawing/2014/main" id="{00000000-0008-0000-2000-0000C703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68" name="Text Box 8">
          <a:extLst>
            <a:ext uri="{FF2B5EF4-FFF2-40B4-BE49-F238E27FC236}">
              <a16:creationId xmlns:a16="http://schemas.microsoft.com/office/drawing/2014/main" id="{00000000-0008-0000-2000-0000C8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969" name="Text Box 8">
          <a:extLst>
            <a:ext uri="{FF2B5EF4-FFF2-40B4-BE49-F238E27FC236}">
              <a16:creationId xmlns:a16="http://schemas.microsoft.com/office/drawing/2014/main" id="{00000000-0008-0000-2000-0000C903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36</xdr:row>
      <xdr:rowOff>0</xdr:rowOff>
    </xdr:from>
    <xdr:ext cx="114300" cy="285750"/>
    <xdr:sp macro="" textlink="">
      <xdr:nvSpPr>
        <xdr:cNvPr id="970" name="Text Box 8">
          <a:extLst>
            <a:ext uri="{FF2B5EF4-FFF2-40B4-BE49-F238E27FC236}">
              <a16:creationId xmlns:a16="http://schemas.microsoft.com/office/drawing/2014/main" id="{00000000-0008-0000-2000-0000CA030000}"/>
            </a:ext>
          </a:extLst>
        </xdr:cNvPr>
        <xdr:cNvSpPr txBox="1">
          <a:spLocks noChangeArrowheads="1"/>
        </xdr:cNvSpPr>
      </xdr:nvSpPr>
      <xdr:spPr bwMode="auto">
        <a:xfrm>
          <a:off x="62484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37</xdr:row>
      <xdr:rowOff>0</xdr:rowOff>
    </xdr:from>
    <xdr:ext cx="114300" cy="285750"/>
    <xdr:sp macro="" textlink="">
      <xdr:nvSpPr>
        <xdr:cNvPr id="971" name="Text Box 8">
          <a:extLst>
            <a:ext uri="{FF2B5EF4-FFF2-40B4-BE49-F238E27FC236}">
              <a16:creationId xmlns:a16="http://schemas.microsoft.com/office/drawing/2014/main" id="{00000000-0008-0000-2000-0000CB030000}"/>
            </a:ext>
          </a:extLst>
        </xdr:cNvPr>
        <xdr:cNvSpPr txBox="1">
          <a:spLocks noChangeArrowheads="1"/>
        </xdr:cNvSpPr>
      </xdr:nvSpPr>
      <xdr:spPr bwMode="auto">
        <a:xfrm>
          <a:off x="62484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47</xdr:row>
      <xdr:rowOff>43392</xdr:rowOff>
    </xdr:from>
    <xdr:ext cx="114300" cy="285750"/>
    <xdr:sp macro="" textlink="">
      <xdr:nvSpPr>
        <xdr:cNvPr id="972" name="Text Box 2">
          <a:extLst>
            <a:ext uri="{FF2B5EF4-FFF2-40B4-BE49-F238E27FC236}">
              <a16:creationId xmlns:a16="http://schemas.microsoft.com/office/drawing/2014/main" id="{00000000-0008-0000-2000-0000CC030000}"/>
            </a:ext>
          </a:extLst>
        </xdr:cNvPr>
        <xdr:cNvSpPr txBox="1">
          <a:spLocks noChangeArrowheads="1"/>
        </xdr:cNvSpPr>
      </xdr:nvSpPr>
      <xdr:spPr bwMode="auto">
        <a:xfrm>
          <a:off x="1251797" y="863875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104775</xdr:colOff>
      <xdr:row>38</xdr:row>
      <xdr:rowOff>9525</xdr:rowOff>
    </xdr:from>
    <xdr:ext cx="114300" cy="285750"/>
    <xdr:sp macro="" textlink="">
      <xdr:nvSpPr>
        <xdr:cNvPr id="973" name="Text Box 8">
          <a:extLst>
            <a:ext uri="{FF2B5EF4-FFF2-40B4-BE49-F238E27FC236}">
              <a16:creationId xmlns:a16="http://schemas.microsoft.com/office/drawing/2014/main" id="{00000000-0008-0000-2000-0000CD030000}"/>
            </a:ext>
          </a:extLst>
        </xdr:cNvPr>
        <xdr:cNvSpPr txBox="1">
          <a:spLocks noChangeArrowheads="1"/>
        </xdr:cNvSpPr>
      </xdr:nvSpPr>
      <xdr:spPr bwMode="auto">
        <a:xfrm>
          <a:off x="1979295" y="695896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0</xdr:rowOff>
    </xdr:from>
    <xdr:ext cx="114300" cy="285750"/>
    <xdr:sp macro="" textlink="">
      <xdr:nvSpPr>
        <xdr:cNvPr id="974" name="Text Box 8">
          <a:extLst>
            <a:ext uri="{FF2B5EF4-FFF2-40B4-BE49-F238E27FC236}">
              <a16:creationId xmlns:a16="http://schemas.microsoft.com/office/drawing/2014/main" id="{00000000-0008-0000-2000-0000CE030000}"/>
            </a:ext>
          </a:extLst>
        </xdr:cNvPr>
        <xdr:cNvSpPr txBox="1">
          <a:spLocks noChangeArrowheads="1"/>
        </xdr:cNvSpPr>
      </xdr:nvSpPr>
      <xdr:spPr bwMode="auto">
        <a:xfrm>
          <a:off x="6248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39</xdr:row>
      <xdr:rowOff>0</xdr:rowOff>
    </xdr:from>
    <xdr:ext cx="114300" cy="285750"/>
    <xdr:sp macro="" textlink="">
      <xdr:nvSpPr>
        <xdr:cNvPr id="975" name="Text Box 8">
          <a:extLst>
            <a:ext uri="{FF2B5EF4-FFF2-40B4-BE49-F238E27FC236}">
              <a16:creationId xmlns:a16="http://schemas.microsoft.com/office/drawing/2014/main" id="{00000000-0008-0000-2000-0000CF030000}"/>
            </a:ext>
          </a:extLst>
        </xdr:cNvPr>
        <xdr:cNvSpPr txBox="1">
          <a:spLocks noChangeArrowheads="1"/>
        </xdr:cNvSpPr>
      </xdr:nvSpPr>
      <xdr:spPr bwMode="auto">
        <a:xfrm>
          <a:off x="62484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40</xdr:row>
      <xdr:rowOff>14817</xdr:rowOff>
    </xdr:from>
    <xdr:ext cx="114300" cy="285750"/>
    <xdr:sp macro="" textlink="">
      <xdr:nvSpPr>
        <xdr:cNvPr id="976" name="Text Box 8">
          <a:extLst>
            <a:ext uri="{FF2B5EF4-FFF2-40B4-BE49-F238E27FC236}">
              <a16:creationId xmlns:a16="http://schemas.microsoft.com/office/drawing/2014/main" id="{00000000-0008-0000-2000-0000D0030000}"/>
            </a:ext>
          </a:extLst>
        </xdr:cNvPr>
        <xdr:cNvSpPr txBox="1">
          <a:spLocks noChangeArrowheads="1"/>
        </xdr:cNvSpPr>
      </xdr:nvSpPr>
      <xdr:spPr bwMode="auto">
        <a:xfrm>
          <a:off x="622935" y="73300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0</xdr:colOff>
      <xdr:row>37</xdr:row>
      <xdr:rowOff>152400</xdr:rowOff>
    </xdr:from>
    <xdr:ext cx="114300" cy="285750"/>
    <xdr:sp macro="" textlink="">
      <xdr:nvSpPr>
        <xdr:cNvPr id="977" name="Text Box 8">
          <a:extLst>
            <a:ext uri="{FF2B5EF4-FFF2-40B4-BE49-F238E27FC236}">
              <a16:creationId xmlns:a16="http://schemas.microsoft.com/office/drawing/2014/main" id="{00000000-0008-0000-2000-0000D1030000}"/>
            </a:ext>
          </a:extLst>
        </xdr:cNvPr>
        <xdr:cNvSpPr txBox="1">
          <a:spLocks noChangeArrowheads="1"/>
        </xdr:cNvSpPr>
      </xdr:nvSpPr>
      <xdr:spPr bwMode="auto">
        <a:xfrm>
          <a:off x="3749040" y="6918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41</xdr:row>
      <xdr:rowOff>0</xdr:rowOff>
    </xdr:from>
    <xdr:ext cx="114300" cy="285750"/>
    <xdr:sp macro="" textlink="">
      <xdr:nvSpPr>
        <xdr:cNvPr id="978" name="Text Box 8">
          <a:extLst>
            <a:ext uri="{FF2B5EF4-FFF2-40B4-BE49-F238E27FC236}">
              <a16:creationId xmlns:a16="http://schemas.microsoft.com/office/drawing/2014/main" id="{00000000-0008-0000-2000-0000D2030000}"/>
            </a:ext>
          </a:extLst>
        </xdr:cNvPr>
        <xdr:cNvSpPr txBox="1">
          <a:spLocks noChangeArrowheads="1"/>
        </xdr:cNvSpPr>
      </xdr:nvSpPr>
      <xdr:spPr bwMode="auto">
        <a:xfrm>
          <a:off x="628226"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1948391</xdr:colOff>
      <xdr:row>53</xdr:row>
      <xdr:rowOff>42333</xdr:rowOff>
    </xdr:from>
    <xdr:ext cx="114300" cy="285750"/>
    <xdr:sp macro="" textlink="">
      <xdr:nvSpPr>
        <xdr:cNvPr id="979" name="Text Box 1">
          <a:extLst>
            <a:ext uri="{FF2B5EF4-FFF2-40B4-BE49-F238E27FC236}">
              <a16:creationId xmlns:a16="http://schemas.microsoft.com/office/drawing/2014/main" id="{00000000-0008-0000-2000-0000D3030000}"/>
            </a:ext>
          </a:extLst>
        </xdr:cNvPr>
        <xdr:cNvSpPr txBox="1">
          <a:spLocks noChangeArrowheads="1"/>
        </xdr:cNvSpPr>
      </xdr:nvSpPr>
      <xdr:spPr bwMode="auto">
        <a:xfrm>
          <a:off x="622511" y="9734973"/>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80" name="Text Box 8">
          <a:extLst>
            <a:ext uri="{FF2B5EF4-FFF2-40B4-BE49-F238E27FC236}">
              <a16:creationId xmlns:a16="http://schemas.microsoft.com/office/drawing/2014/main" id="{00000000-0008-0000-2000-0000D4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81" name="Text Box 8">
          <a:extLst>
            <a:ext uri="{FF2B5EF4-FFF2-40B4-BE49-F238E27FC236}">
              <a16:creationId xmlns:a16="http://schemas.microsoft.com/office/drawing/2014/main" id="{00000000-0008-0000-2000-0000D5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20</xdr:row>
      <xdr:rowOff>0</xdr:rowOff>
    </xdr:from>
    <xdr:ext cx="114300" cy="285750"/>
    <xdr:sp macro="" textlink="">
      <xdr:nvSpPr>
        <xdr:cNvPr id="982" name="Text Box 8">
          <a:extLst>
            <a:ext uri="{FF2B5EF4-FFF2-40B4-BE49-F238E27FC236}">
              <a16:creationId xmlns:a16="http://schemas.microsoft.com/office/drawing/2014/main" id="{00000000-0008-0000-2000-0000D6030000}"/>
            </a:ext>
          </a:extLst>
        </xdr:cNvPr>
        <xdr:cNvSpPr txBox="1">
          <a:spLocks noChangeArrowheads="1"/>
        </xdr:cNvSpPr>
      </xdr:nvSpPr>
      <xdr:spPr bwMode="auto">
        <a:xfrm>
          <a:off x="628226"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1862666</xdr:colOff>
      <xdr:row>22</xdr:row>
      <xdr:rowOff>63500</xdr:rowOff>
    </xdr:from>
    <xdr:ext cx="114300" cy="285750"/>
    <xdr:sp macro="" textlink="">
      <xdr:nvSpPr>
        <xdr:cNvPr id="983" name="Text Box 8">
          <a:extLst>
            <a:ext uri="{FF2B5EF4-FFF2-40B4-BE49-F238E27FC236}">
              <a16:creationId xmlns:a16="http://schemas.microsoft.com/office/drawing/2014/main" id="{00000000-0008-0000-2000-0000D7030000}"/>
            </a:ext>
          </a:extLst>
        </xdr:cNvPr>
        <xdr:cNvSpPr txBox="1">
          <a:spLocks noChangeArrowheads="1"/>
        </xdr:cNvSpPr>
      </xdr:nvSpPr>
      <xdr:spPr bwMode="auto">
        <a:xfrm>
          <a:off x="628226" y="40868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84" name="Text Box 11">
          <a:extLst>
            <a:ext uri="{FF2B5EF4-FFF2-40B4-BE49-F238E27FC236}">
              <a16:creationId xmlns:a16="http://schemas.microsoft.com/office/drawing/2014/main" id="{00000000-0008-0000-2000-0000D8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85" name="Text Box 12">
          <a:extLst>
            <a:ext uri="{FF2B5EF4-FFF2-40B4-BE49-F238E27FC236}">
              <a16:creationId xmlns:a16="http://schemas.microsoft.com/office/drawing/2014/main" id="{00000000-0008-0000-2000-0000D9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6" name="Text Box 11">
          <a:extLst>
            <a:ext uri="{FF2B5EF4-FFF2-40B4-BE49-F238E27FC236}">
              <a16:creationId xmlns:a16="http://schemas.microsoft.com/office/drawing/2014/main" id="{00000000-0008-0000-2000-0000DA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7" name="Text Box 12">
          <a:extLst>
            <a:ext uri="{FF2B5EF4-FFF2-40B4-BE49-F238E27FC236}">
              <a16:creationId xmlns:a16="http://schemas.microsoft.com/office/drawing/2014/main" id="{00000000-0008-0000-2000-0000DB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8" name="Text Box 11">
          <a:extLst>
            <a:ext uri="{FF2B5EF4-FFF2-40B4-BE49-F238E27FC236}">
              <a16:creationId xmlns:a16="http://schemas.microsoft.com/office/drawing/2014/main" id="{00000000-0008-0000-2000-0000DC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89" name="Text Box 12">
          <a:extLst>
            <a:ext uri="{FF2B5EF4-FFF2-40B4-BE49-F238E27FC236}">
              <a16:creationId xmlns:a16="http://schemas.microsoft.com/office/drawing/2014/main" id="{00000000-0008-0000-2000-0000DD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0" name="Text Box 13">
          <a:extLst>
            <a:ext uri="{FF2B5EF4-FFF2-40B4-BE49-F238E27FC236}">
              <a16:creationId xmlns:a16="http://schemas.microsoft.com/office/drawing/2014/main" id="{00000000-0008-0000-2000-0000DE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991" name="Text Box 14">
          <a:extLst>
            <a:ext uri="{FF2B5EF4-FFF2-40B4-BE49-F238E27FC236}">
              <a16:creationId xmlns:a16="http://schemas.microsoft.com/office/drawing/2014/main" id="{00000000-0008-0000-2000-0000DF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2" name="Text Box 11">
          <a:extLst>
            <a:ext uri="{FF2B5EF4-FFF2-40B4-BE49-F238E27FC236}">
              <a16:creationId xmlns:a16="http://schemas.microsoft.com/office/drawing/2014/main" id="{00000000-0008-0000-2000-0000E0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993" name="Text Box 12">
          <a:extLst>
            <a:ext uri="{FF2B5EF4-FFF2-40B4-BE49-F238E27FC236}">
              <a16:creationId xmlns:a16="http://schemas.microsoft.com/office/drawing/2014/main" id="{00000000-0008-0000-2000-0000E103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4" name="Text Box 11">
          <a:extLst>
            <a:ext uri="{FF2B5EF4-FFF2-40B4-BE49-F238E27FC236}">
              <a16:creationId xmlns:a16="http://schemas.microsoft.com/office/drawing/2014/main" id="{00000000-0008-0000-2000-0000E2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5" name="Text Box 12">
          <a:extLst>
            <a:ext uri="{FF2B5EF4-FFF2-40B4-BE49-F238E27FC236}">
              <a16:creationId xmlns:a16="http://schemas.microsoft.com/office/drawing/2014/main" id="{00000000-0008-0000-2000-0000E3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6" name="Text Box 11">
          <a:extLst>
            <a:ext uri="{FF2B5EF4-FFF2-40B4-BE49-F238E27FC236}">
              <a16:creationId xmlns:a16="http://schemas.microsoft.com/office/drawing/2014/main" id="{00000000-0008-0000-2000-0000E4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997" name="Text Box 12">
          <a:extLst>
            <a:ext uri="{FF2B5EF4-FFF2-40B4-BE49-F238E27FC236}">
              <a16:creationId xmlns:a16="http://schemas.microsoft.com/office/drawing/2014/main" id="{00000000-0008-0000-2000-0000E503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998" name="Text Box 13">
          <a:extLst>
            <a:ext uri="{FF2B5EF4-FFF2-40B4-BE49-F238E27FC236}">
              <a16:creationId xmlns:a16="http://schemas.microsoft.com/office/drawing/2014/main" id="{00000000-0008-0000-2000-0000E6030000}"/>
            </a:ext>
          </a:extLst>
        </xdr:cNvPr>
        <xdr:cNvSpPr txBox="1">
          <a:spLocks noChangeArrowheads="1"/>
        </xdr:cNvSpPr>
      </xdr:nvSpPr>
      <xdr:spPr bwMode="auto">
        <a:xfrm>
          <a:off x="187536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999" name="Text Box 11">
          <a:extLst>
            <a:ext uri="{FF2B5EF4-FFF2-40B4-BE49-F238E27FC236}">
              <a16:creationId xmlns:a16="http://schemas.microsoft.com/office/drawing/2014/main" id="{00000000-0008-0000-2000-0000E7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0" name="Text Box 12">
          <a:extLst>
            <a:ext uri="{FF2B5EF4-FFF2-40B4-BE49-F238E27FC236}">
              <a16:creationId xmlns:a16="http://schemas.microsoft.com/office/drawing/2014/main" id="{00000000-0008-0000-2000-0000E8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1" name="Text Box 11">
          <a:extLst>
            <a:ext uri="{FF2B5EF4-FFF2-40B4-BE49-F238E27FC236}">
              <a16:creationId xmlns:a16="http://schemas.microsoft.com/office/drawing/2014/main" id="{00000000-0008-0000-2000-0000E9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2" name="Text Box 12">
          <a:extLst>
            <a:ext uri="{FF2B5EF4-FFF2-40B4-BE49-F238E27FC236}">
              <a16:creationId xmlns:a16="http://schemas.microsoft.com/office/drawing/2014/main" id="{00000000-0008-0000-2000-0000EA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3" name="Text Box 11">
          <a:extLst>
            <a:ext uri="{FF2B5EF4-FFF2-40B4-BE49-F238E27FC236}">
              <a16:creationId xmlns:a16="http://schemas.microsoft.com/office/drawing/2014/main" id="{00000000-0008-0000-2000-0000EB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4" name="Text Box 12">
          <a:extLst>
            <a:ext uri="{FF2B5EF4-FFF2-40B4-BE49-F238E27FC236}">
              <a16:creationId xmlns:a16="http://schemas.microsoft.com/office/drawing/2014/main" id="{00000000-0008-0000-2000-0000EC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5" name="Text Box 13">
          <a:extLst>
            <a:ext uri="{FF2B5EF4-FFF2-40B4-BE49-F238E27FC236}">
              <a16:creationId xmlns:a16="http://schemas.microsoft.com/office/drawing/2014/main" id="{00000000-0008-0000-2000-0000ED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06" name="Text Box 14">
          <a:extLst>
            <a:ext uri="{FF2B5EF4-FFF2-40B4-BE49-F238E27FC236}">
              <a16:creationId xmlns:a16="http://schemas.microsoft.com/office/drawing/2014/main" id="{00000000-0008-0000-2000-0000EE03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7" name="Text Box 11">
          <a:extLst>
            <a:ext uri="{FF2B5EF4-FFF2-40B4-BE49-F238E27FC236}">
              <a16:creationId xmlns:a16="http://schemas.microsoft.com/office/drawing/2014/main" id="{00000000-0008-0000-2000-0000EF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1008" name="Text Box 12">
          <a:extLst>
            <a:ext uri="{FF2B5EF4-FFF2-40B4-BE49-F238E27FC236}">
              <a16:creationId xmlns:a16="http://schemas.microsoft.com/office/drawing/2014/main" id="{00000000-0008-0000-2000-0000F003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09" name="Text Box 11">
          <a:extLst>
            <a:ext uri="{FF2B5EF4-FFF2-40B4-BE49-F238E27FC236}">
              <a16:creationId xmlns:a16="http://schemas.microsoft.com/office/drawing/2014/main" id="{00000000-0008-0000-2000-0000F1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0" name="Text Box 12">
          <a:extLst>
            <a:ext uri="{FF2B5EF4-FFF2-40B4-BE49-F238E27FC236}">
              <a16:creationId xmlns:a16="http://schemas.microsoft.com/office/drawing/2014/main" id="{00000000-0008-0000-2000-0000F2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1" name="Text Box 11">
          <a:extLst>
            <a:ext uri="{FF2B5EF4-FFF2-40B4-BE49-F238E27FC236}">
              <a16:creationId xmlns:a16="http://schemas.microsoft.com/office/drawing/2014/main" id="{00000000-0008-0000-2000-0000F3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1012" name="Text Box 12">
          <a:extLst>
            <a:ext uri="{FF2B5EF4-FFF2-40B4-BE49-F238E27FC236}">
              <a16:creationId xmlns:a16="http://schemas.microsoft.com/office/drawing/2014/main" id="{00000000-0008-0000-2000-0000F403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13" name="Text Box 13">
          <a:extLst>
            <a:ext uri="{FF2B5EF4-FFF2-40B4-BE49-F238E27FC236}">
              <a16:creationId xmlns:a16="http://schemas.microsoft.com/office/drawing/2014/main" id="{00000000-0008-0000-2000-0000F5030000}"/>
            </a:ext>
          </a:extLst>
        </xdr:cNvPr>
        <xdr:cNvSpPr txBox="1">
          <a:spLocks noChangeArrowheads="1"/>
        </xdr:cNvSpPr>
      </xdr:nvSpPr>
      <xdr:spPr bwMode="auto">
        <a:xfrm>
          <a:off x="312504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4" name="Text Box 13">
          <a:extLst>
            <a:ext uri="{FF2B5EF4-FFF2-40B4-BE49-F238E27FC236}">
              <a16:creationId xmlns:a16="http://schemas.microsoft.com/office/drawing/2014/main" id="{00000000-0008-0000-2000-0000F6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15" name="Text Box 14">
          <a:extLst>
            <a:ext uri="{FF2B5EF4-FFF2-40B4-BE49-F238E27FC236}">
              <a16:creationId xmlns:a16="http://schemas.microsoft.com/office/drawing/2014/main" id="{00000000-0008-0000-2000-0000F7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6" name="Text Box 13">
          <a:extLst>
            <a:ext uri="{FF2B5EF4-FFF2-40B4-BE49-F238E27FC236}">
              <a16:creationId xmlns:a16="http://schemas.microsoft.com/office/drawing/2014/main" id="{00000000-0008-0000-2000-0000F8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7" name="Text Box 14">
          <a:extLst>
            <a:ext uri="{FF2B5EF4-FFF2-40B4-BE49-F238E27FC236}">
              <a16:creationId xmlns:a16="http://schemas.microsoft.com/office/drawing/2014/main" id="{00000000-0008-0000-2000-0000F9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8" name="Text Box 13">
          <a:extLst>
            <a:ext uri="{FF2B5EF4-FFF2-40B4-BE49-F238E27FC236}">
              <a16:creationId xmlns:a16="http://schemas.microsoft.com/office/drawing/2014/main" id="{00000000-0008-0000-2000-0000FA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19" name="Text Box 14">
          <a:extLst>
            <a:ext uri="{FF2B5EF4-FFF2-40B4-BE49-F238E27FC236}">
              <a16:creationId xmlns:a16="http://schemas.microsoft.com/office/drawing/2014/main" id="{00000000-0008-0000-2000-0000FB03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0" name="Text Box 13">
          <a:extLst>
            <a:ext uri="{FF2B5EF4-FFF2-40B4-BE49-F238E27FC236}">
              <a16:creationId xmlns:a16="http://schemas.microsoft.com/office/drawing/2014/main" id="{00000000-0008-0000-2000-0000FC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1021" name="Text Box 14">
          <a:extLst>
            <a:ext uri="{FF2B5EF4-FFF2-40B4-BE49-F238E27FC236}">
              <a16:creationId xmlns:a16="http://schemas.microsoft.com/office/drawing/2014/main" id="{00000000-0008-0000-2000-0000FD03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2" name="Text Box 13">
          <a:extLst>
            <a:ext uri="{FF2B5EF4-FFF2-40B4-BE49-F238E27FC236}">
              <a16:creationId xmlns:a16="http://schemas.microsoft.com/office/drawing/2014/main" id="{00000000-0008-0000-2000-0000FE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73</xdr:row>
      <xdr:rowOff>0</xdr:rowOff>
    </xdr:from>
    <xdr:ext cx="114300" cy="285750"/>
    <xdr:sp macro="" textlink="">
      <xdr:nvSpPr>
        <xdr:cNvPr id="1023" name="Text Box 14">
          <a:extLst>
            <a:ext uri="{FF2B5EF4-FFF2-40B4-BE49-F238E27FC236}">
              <a16:creationId xmlns:a16="http://schemas.microsoft.com/office/drawing/2014/main" id="{00000000-0008-0000-2000-0000FF030000}"/>
            </a:ext>
          </a:extLst>
        </xdr:cNvPr>
        <xdr:cNvSpPr txBox="1">
          <a:spLocks noChangeArrowheads="1"/>
        </xdr:cNvSpPr>
      </xdr:nvSpPr>
      <xdr:spPr bwMode="auto">
        <a:xfrm>
          <a:off x="187452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4" name="Text Box 13">
          <a:extLst>
            <a:ext uri="{FF2B5EF4-FFF2-40B4-BE49-F238E27FC236}">
              <a16:creationId xmlns:a16="http://schemas.microsoft.com/office/drawing/2014/main" id="{00000000-0008-0000-2000-000000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5" name="Text Box 14">
          <a:extLst>
            <a:ext uri="{FF2B5EF4-FFF2-40B4-BE49-F238E27FC236}">
              <a16:creationId xmlns:a16="http://schemas.microsoft.com/office/drawing/2014/main" id="{00000000-0008-0000-2000-000001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6" name="Text Box 13">
          <a:extLst>
            <a:ext uri="{FF2B5EF4-FFF2-40B4-BE49-F238E27FC236}">
              <a16:creationId xmlns:a16="http://schemas.microsoft.com/office/drawing/2014/main" id="{00000000-0008-0000-2000-000002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7" name="Text Box 14">
          <a:extLst>
            <a:ext uri="{FF2B5EF4-FFF2-40B4-BE49-F238E27FC236}">
              <a16:creationId xmlns:a16="http://schemas.microsoft.com/office/drawing/2014/main" id="{00000000-0008-0000-2000-000003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1799166</xdr:colOff>
      <xdr:row>72</xdr:row>
      <xdr:rowOff>0</xdr:rowOff>
    </xdr:from>
    <xdr:ext cx="114300" cy="285750"/>
    <xdr:sp macro="" textlink="">
      <xdr:nvSpPr>
        <xdr:cNvPr id="1028" name="Text Box 13">
          <a:extLst>
            <a:ext uri="{FF2B5EF4-FFF2-40B4-BE49-F238E27FC236}">
              <a16:creationId xmlns:a16="http://schemas.microsoft.com/office/drawing/2014/main" id="{00000000-0008-0000-2000-000004040000}"/>
            </a:ext>
          </a:extLst>
        </xdr:cNvPr>
        <xdr:cNvSpPr txBox="1">
          <a:spLocks noChangeArrowheads="1"/>
        </xdr:cNvSpPr>
      </xdr:nvSpPr>
      <xdr:spPr bwMode="auto">
        <a:xfrm>
          <a:off x="187536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29" name="Text Box 13">
          <a:extLst>
            <a:ext uri="{FF2B5EF4-FFF2-40B4-BE49-F238E27FC236}">
              <a16:creationId xmlns:a16="http://schemas.microsoft.com/office/drawing/2014/main" id="{00000000-0008-0000-2000-000005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0" name="Text Box 14">
          <a:extLst>
            <a:ext uri="{FF2B5EF4-FFF2-40B4-BE49-F238E27FC236}">
              <a16:creationId xmlns:a16="http://schemas.microsoft.com/office/drawing/2014/main" id="{00000000-0008-0000-2000-000006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1" name="Text Box 13">
          <a:extLst>
            <a:ext uri="{FF2B5EF4-FFF2-40B4-BE49-F238E27FC236}">
              <a16:creationId xmlns:a16="http://schemas.microsoft.com/office/drawing/2014/main" id="{00000000-0008-0000-2000-000007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2" name="Text Box 14">
          <a:extLst>
            <a:ext uri="{FF2B5EF4-FFF2-40B4-BE49-F238E27FC236}">
              <a16:creationId xmlns:a16="http://schemas.microsoft.com/office/drawing/2014/main" id="{00000000-0008-0000-2000-000008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3" name="Text Box 13">
          <a:extLst>
            <a:ext uri="{FF2B5EF4-FFF2-40B4-BE49-F238E27FC236}">
              <a16:creationId xmlns:a16="http://schemas.microsoft.com/office/drawing/2014/main" id="{00000000-0008-0000-2000-000009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4" name="Text Box 14">
          <a:extLst>
            <a:ext uri="{FF2B5EF4-FFF2-40B4-BE49-F238E27FC236}">
              <a16:creationId xmlns:a16="http://schemas.microsoft.com/office/drawing/2014/main" id="{00000000-0008-0000-2000-00000A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5" name="Text Box 13">
          <a:extLst>
            <a:ext uri="{FF2B5EF4-FFF2-40B4-BE49-F238E27FC236}">
              <a16:creationId xmlns:a16="http://schemas.microsoft.com/office/drawing/2014/main" id="{00000000-0008-0000-2000-00000B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36" name="Text Box 14">
          <a:extLst>
            <a:ext uri="{FF2B5EF4-FFF2-40B4-BE49-F238E27FC236}">
              <a16:creationId xmlns:a16="http://schemas.microsoft.com/office/drawing/2014/main" id="{00000000-0008-0000-2000-00000C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37" name="Text Box 13">
          <a:extLst>
            <a:ext uri="{FF2B5EF4-FFF2-40B4-BE49-F238E27FC236}">
              <a16:creationId xmlns:a16="http://schemas.microsoft.com/office/drawing/2014/main" id="{00000000-0008-0000-2000-00000D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38" name="Text Box 14">
          <a:extLst>
            <a:ext uri="{FF2B5EF4-FFF2-40B4-BE49-F238E27FC236}">
              <a16:creationId xmlns:a16="http://schemas.microsoft.com/office/drawing/2014/main" id="{00000000-0008-0000-2000-00000E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39" name="Text Box 13">
          <a:extLst>
            <a:ext uri="{FF2B5EF4-FFF2-40B4-BE49-F238E27FC236}">
              <a16:creationId xmlns:a16="http://schemas.microsoft.com/office/drawing/2014/main" id="{00000000-0008-0000-2000-00000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0" name="Text Box 14">
          <a:extLst>
            <a:ext uri="{FF2B5EF4-FFF2-40B4-BE49-F238E27FC236}">
              <a16:creationId xmlns:a16="http://schemas.microsoft.com/office/drawing/2014/main" id="{00000000-0008-0000-2000-00001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1" name="Text Box 13">
          <a:extLst>
            <a:ext uri="{FF2B5EF4-FFF2-40B4-BE49-F238E27FC236}">
              <a16:creationId xmlns:a16="http://schemas.microsoft.com/office/drawing/2014/main" id="{00000000-0008-0000-2000-00001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2" name="Text Box 14">
          <a:extLst>
            <a:ext uri="{FF2B5EF4-FFF2-40B4-BE49-F238E27FC236}">
              <a16:creationId xmlns:a16="http://schemas.microsoft.com/office/drawing/2014/main" id="{00000000-0008-0000-2000-000012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3" name="Text Box 13">
          <a:extLst>
            <a:ext uri="{FF2B5EF4-FFF2-40B4-BE49-F238E27FC236}">
              <a16:creationId xmlns:a16="http://schemas.microsoft.com/office/drawing/2014/main" id="{00000000-0008-0000-2000-000013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1044" name="Text Box 14">
          <a:extLst>
            <a:ext uri="{FF2B5EF4-FFF2-40B4-BE49-F238E27FC236}">
              <a16:creationId xmlns:a16="http://schemas.microsoft.com/office/drawing/2014/main" id="{00000000-0008-0000-2000-00001404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5" name="Text Box 13">
          <a:extLst>
            <a:ext uri="{FF2B5EF4-FFF2-40B4-BE49-F238E27FC236}">
              <a16:creationId xmlns:a16="http://schemas.microsoft.com/office/drawing/2014/main" id="{00000000-0008-0000-2000-000015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73</xdr:row>
      <xdr:rowOff>0</xdr:rowOff>
    </xdr:from>
    <xdr:ext cx="114300" cy="285750"/>
    <xdr:sp macro="" textlink="">
      <xdr:nvSpPr>
        <xdr:cNvPr id="1046" name="Text Box 14">
          <a:extLst>
            <a:ext uri="{FF2B5EF4-FFF2-40B4-BE49-F238E27FC236}">
              <a16:creationId xmlns:a16="http://schemas.microsoft.com/office/drawing/2014/main" id="{00000000-0008-0000-2000-000016040000}"/>
            </a:ext>
          </a:extLst>
        </xdr:cNvPr>
        <xdr:cNvSpPr txBox="1">
          <a:spLocks noChangeArrowheads="1"/>
        </xdr:cNvSpPr>
      </xdr:nvSpPr>
      <xdr:spPr bwMode="auto">
        <a:xfrm>
          <a:off x="3124200" y="13350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7" name="Text Box 13">
          <a:extLst>
            <a:ext uri="{FF2B5EF4-FFF2-40B4-BE49-F238E27FC236}">
              <a16:creationId xmlns:a16="http://schemas.microsoft.com/office/drawing/2014/main" id="{00000000-0008-0000-2000-000017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8" name="Text Box 14">
          <a:extLst>
            <a:ext uri="{FF2B5EF4-FFF2-40B4-BE49-F238E27FC236}">
              <a16:creationId xmlns:a16="http://schemas.microsoft.com/office/drawing/2014/main" id="{00000000-0008-0000-2000-000018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49" name="Text Box 13">
          <a:extLst>
            <a:ext uri="{FF2B5EF4-FFF2-40B4-BE49-F238E27FC236}">
              <a16:creationId xmlns:a16="http://schemas.microsoft.com/office/drawing/2014/main" id="{00000000-0008-0000-2000-000019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0" name="Text Box 14">
          <a:extLst>
            <a:ext uri="{FF2B5EF4-FFF2-40B4-BE49-F238E27FC236}">
              <a16:creationId xmlns:a16="http://schemas.microsoft.com/office/drawing/2014/main" id="{00000000-0008-0000-2000-00001A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1799166</xdr:colOff>
      <xdr:row>72</xdr:row>
      <xdr:rowOff>0</xdr:rowOff>
    </xdr:from>
    <xdr:ext cx="114300" cy="285750"/>
    <xdr:sp macro="" textlink="">
      <xdr:nvSpPr>
        <xdr:cNvPr id="1051" name="Text Box 13">
          <a:extLst>
            <a:ext uri="{FF2B5EF4-FFF2-40B4-BE49-F238E27FC236}">
              <a16:creationId xmlns:a16="http://schemas.microsoft.com/office/drawing/2014/main" id="{00000000-0008-0000-2000-00001B040000}"/>
            </a:ext>
          </a:extLst>
        </xdr:cNvPr>
        <xdr:cNvSpPr txBox="1">
          <a:spLocks noChangeArrowheads="1"/>
        </xdr:cNvSpPr>
      </xdr:nvSpPr>
      <xdr:spPr bwMode="auto">
        <a:xfrm>
          <a:off x="3125046"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2" name="Text Box 13">
          <a:extLst>
            <a:ext uri="{FF2B5EF4-FFF2-40B4-BE49-F238E27FC236}">
              <a16:creationId xmlns:a16="http://schemas.microsoft.com/office/drawing/2014/main" id="{00000000-0008-0000-2000-00001C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3" name="Text Box 14">
          <a:extLst>
            <a:ext uri="{FF2B5EF4-FFF2-40B4-BE49-F238E27FC236}">
              <a16:creationId xmlns:a16="http://schemas.microsoft.com/office/drawing/2014/main" id="{00000000-0008-0000-2000-00001D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4" name="Text Box 13">
          <a:extLst>
            <a:ext uri="{FF2B5EF4-FFF2-40B4-BE49-F238E27FC236}">
              <a16:creationId xmlns:a16="http://schemas.microsoft.com/office/drawing/2014/main" id="{00000000-0008-0000-2000-00001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5" name="Text Box 14">
          <a:extLst>
            <a:ext uri="{FF2B5EF4-FFF2-40B4-BE49-F238E27FC236}">
              <a16:creationId xmlns:a16="http://schemas.microsoft.com/office/drawing/2014/main" id="{00000000-0008-0000-2000-00001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6" name="Text Box 13">
          <a:extLst>
            <a:ext uri="{FF2B5EF4-FFF2-40B4-BE49-F238E27FC236}">
              <a16:creationId xmlns:a16="http://schemas.microsoft.com/office/drawing/2014/main" id="{00000000-0008-0000-2000-00002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7" name="Text Box 14">
          <a:extLst>
            <a:ext uri="{FF2B5EF4-FFF2-40B4-BE49-F238E27FC236}">
              <a16:creationId xmlns:a16="http://schemas.microsoft.com/office/drawing/2014/main" id="{00000000-0008-0000-2000-00002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8" name="Text Box 13">
          <a:extLst>
            <a:ext uri="{FF2B5EF4-FFF2-40B4-BE49-F238E27FC236}">
              <a16:creationId xmlns:a16="http://schemas.microsoft.com/office/drawing/2014/main" id="{00000000-0008-0000-2000-000022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59" name="Text Box 14">
          <a:extLst>
            <a:ext uri="{FF2B5EF4-FFF2-40B4-BE49-F238E27FC236}">
              <a16:creationId xmlns:a16="http://schemas.microsoft.com/office/drawing/2014/main" id="{00000000-0008-0000-2000-000023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0" name="Text Box 13">
          <a:extLst>
            <a:ext uri="{FF2B5EF4-FFF2-40B4-BE49-F238E27FC236}">
              <a16:creationId xmlns:a16="http://schemas.microsoft.com/office/drawing/2014/main" id="{00000000-0008-0000-2000-000024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1" name="Text Box 14">
          <a:extLst>
            <a:ext uri="{FF2B5EF4-FFF2-40B4-BE49-F238E27FC236}">
              <a16:creationId xmlns:a16="http://schemas.microsoft.com/office/drawing/2014/main" id="{00000000-0008-0000-2000-000025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2" name="Text Box 13">
          <a:extLst>
            <a:ext uri="{FF2B5EF4-FFF2-40B4-BE49-F238E27FC236}">
              <a16:creationId xmlns:a16="http://schemas.microsoft.com/office/drawing/2014/main" id="{00000000-0008-0000-2000-000026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3" name="Text Box 14">
          <a:extLst>
            <a:ext uri="{FF2B5EF4-FFF2-40B4-BE49-F238E27FC236}">
              <a16:creationId xmlns:a16="http://schemas.microsoft.com/office/drawing/2014/main" id="{00000000-0008-0000-2000-000027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4" name="Text Box 13">
          <a:extLst>
            <a:ext uri="{FF2B5EF4-FFF2-40B4-BE49-F238E27FC236}">
              <a16:creationId xmlns:a16="http://schemas.microsoft.com/office/drawing/2014/main" id="{00000000-0008-0000-2000-000028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5" name="Text Box 14">
          <a:extLst>
            <a:ext uri="{FF2B5EF4-FFF2-40B4-BE49-F238E27FC236}">
              <a16:creationId xmlns:a16="http://schemas.microsoft.com/office/drawing/2014/main" id="{00000000-0008-0000-2000-000029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6" name="Text Box 13">
          <a:extLst>
            <a:ext uri="{FF2B5EF4-FFF2-40B4-BE49-F238E27FC236}">
              <a16:creationId xmlns:a16="http://schemas.microsoft.com/office/drawing/2014/main" id="{00000000-0008-0000-2000-00002A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7" name="Text Box 14">
          <a:extLst>
            <a:ext uri="{FF2B5EF4-FFF2-40B4-BE49-F238E27FC236}">
              <a16:creationId xmlns:a16="http://schemas.microsoft.com/office/drawing/2014/main" id="{00000000-0008-0000-2000-00002B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8" name="Text Box 13">
          <a:extLst>
            <a:ext uri="{FF2B5EF4-FFF2-40B4-BE49-F238E27FC236}">
              <a16:creationId xmlns:a16="http://schemas.microsoft.com/office/drawing/2014/main" id="{00000000-0008-0000-2000-00002C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69" name="Text Box 14">
          <a:extLst>
            <a:ext uri="{FF2B5EF4-FFF2-40B4-BE49-F238E27FC236}">
              <a16:creationId xmlns:a16="http://schemas.microsoft.com/office/drawing/2014/main" id="{00000000-0008-0000-2000-00002D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0" name="Text Box 13">
          <a:extLst>
            <a:ext uri="{FF2B5EF4-FFF2-40B4-BE49-F238E27FC236}">
              <a16:creationId xmlns:a16="http://schemas.microsoft.com/office/drawing/2014/main" id="{00000000-0008-0000-2000-00002E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1" name="Text Box 14">
          <a:extLst>
            <a:ext uri="{FF2B5EF4-FFF2-40B4-BE49-F238E27FC236}">
              <a16:creationId xmlns:a16="http://schemas.microsoft.com/office/drawing/2014/main" id="{00000000-0008-0000-2000-00002F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2" name="Text Box 13">
          <a:extLst>
            <a:ext uri="{FF2B5EF4-FFF2-40B4-BE49-F238E27FC236}">
              <a16:creationId xmlns:a16="http://schemas.microsoft.com/office/drawing/2014/main" id="{00000000-0008-0000-2000-000030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3" name="Text Box 14">
          <a:extLst>
            <a:ext uri="{FF2B5EF4-FFF2-40B4-BE49-F238E27FC236}">
              <a16:creationId xmlns:a16="http://schemas.microsoft.com/office/drawing/2014/main" id="{00000000-0008-0000-2000-000031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4" name="Text Box 13">
          <a:extLst>
            <a:ext uri="{FF2B5EF4-FFF2-40B4-BE49-F238E27FC236}">
              <a16:creationId xmlns:a16="http://schemas.microsoft.com/office/drawing/2014/main" id="{00000000-0008-0000-2000-000032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74</xdr:row>
      <xdr:rowOff>0</xdr:rowOff>
    </xdr:from>
    <xdr:ext cx="114300" cy="285750"/>
    <xdr:sp macro="" textlink="">
      <xdr:nvSpPr>
        <xdr:cNvPr id="1075" name="Text Box 14">
          <a:extLst>
            <a:ext uri="{FF2B5EF4-FFF2-40B4-BE49-F238E27FC236}">
              <a16:creationId xmlns:a16="http://schemas.microsoft.com/office/drawing/2014/main" id="{00000000-0008-0000-2000-000033040000}"/>
            </a:ext>
          </a:extLst>
        </xdr:cNvPr>
        <xdr:cNvSpPr txBox="1">
          <a:spLocks noChangeArrowheads="1"/>
        </xdr:cNvSpPr>
      </xdr:nvSpPr>
      <xdr:spPr bwMode="auto">
        <a:xfrm>
          <a:off x="187452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6" name="Text Box 13">
          <a:extLst>
            <a:ext uri="{FF2B5EF4-FFF2-40B4-BE49-F238E27FC236}">
              <a16:creationId xmlns:a16="http://schemas.microsoft.com/office/drawing/2014/main" id="{00000000-0008-0000-2000-000034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7" name="Text Box 14">
          <a:extLst>
            <a:ext uri="{FF2B5EF4-FFF2-40B4-BE49-F238E27FC236}">
              <a16:creationId xmlns:a16="http://schemas.microsoft.com/office/drawing/2014/main" id="{00000000-0008-0000-2000-000035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8" name="Text Box 13">
          <a:extLst>
            <a:ext uri="{FF2B5EF4-FFF2-40B4-BE49-F238E27FC236}">
              <a16:creationId xmlns:a16="http://schemas.microsoft.com/office/drawing/2014/main" id="{00000000-0008-0000-2000-000036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79" name="Text Box 14">
          <a:extLst>
            <a:ext uri="{FF2B5EF4-FFF2-40B4-BE49-F238E27FC236}">
              <a16:creationId xmlns:a16="http://schemas.microsoft.com/office/drawing/2014/main" id="{00000000-0008-0000-2000-000037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0" name="Text Box 13">
          <a:extLst>
            <a:ext uri="{FF2B5EF4-FFF2-40B4-BE49-F238E27FC236}">
              <a16:creationId xmlns:a16="http://schemas.microsoft.com/office/drawing/2014/main" id="{00000000-0008-0000-2000-000038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1" name="Text Box 14">
          <a:extLst>
            <a:ext uri="{FF2B5EF4-FFF2-40B4-BE49-F238E27FC236}">
              <a16:creationId xmlns:a16="http://schemas.microsoft.com/office/drawing/2014/main" id="{00000000-0008-0000-2000-000039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2" name="Text Box 13">
          <a:extLst>
            <a:ext uri="{FF2B5EF4-FFF2-40B4-BE49-F238E27FC236}">
              <a16:creationId xmlns:a16="http://schemas.microsoft.com/office/drawing/2014/main" id="{00000000-0008-0000-2000-00003A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3" name="Text Box 14">
          <a:extLst>
            <a:ext uri="{FF2B5EF4-FFF2-40B4-BE49-F238E27FC236}">
              <a16:creationId xmlns:a16="http://schemas.microsoft.com/office/drawing/2014/main" id="{00000000-0008-0000-2000-00003B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4" name="Text Box 13">
          <a:extLst>
            <a:ext uri="{FF2B5EF4-FFF2-40B4-BE49-F238E27FC236}">
              <a16:creationId xmlns:a16="http://schemas.microsoft.com/office/drawing/2014/main" id="{00000000-0008-0000-2000-00003C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5" name="Text Box 14">
          <a:extLst>
            <a:ext uri="{FF2B5EF4-FFF2-40B4-BE49-F238E27FC236}">
              <a16:creationId xmlns:a16="http://schemas.microsoft.com/office/drawing/2014/main" id="{00000000-0008-0000-2000-00003D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6" name="Text Box 13">
          <a:extLst>
            <a:ext uri="{FF2B5EF4-FFF2-40B4-BE49-F238E27FC236}">
              <a16:creationId xmlns:a16="http://schemas.microsoft.com/office/drawing/2014/main" id="{00000000-0008-0000-2000-00003E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7" name="Text Box 14">
          <a:extLst>
            <a:ext uri="{FF2B5EF4-FFF2-40B4-BE49-F238E27FC236}">
              <a16:creationId xmlns:a16="http://schemas.microsoft.com/office/drawing/2014/main" id="{00000000-0008-0000-2000-00003F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8" name="Text Box 13">
          <a:extLst>
            <a:ext uri="{FF2B5EF4-FFF2-40B4-BE49-F238E27FC236}">
              <a16:creationId xmlns:a16="http://schemas.microsoft.com/office/drawing/2014/main" id="{00000000-0008-0000-2000-000040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89" name="Text Box 14">
          <a:extLst>
            <a:ext uri="{FF2B5EF4-FFF2-40B4-BE49-F238E27FC236}">
              <a16:creationId xmlns:a16="http://schemas.microsoft.com/office/drawing/2014/main" id="{00000000-0008-0000-2000-000041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0" name="Text Box 13">
          <a:extLst>
            <a:ext uri="{FF2B5EF4-FFF2-40B4-BE49-F238E27FC236}">
              <a16:creationId xmlns:a16="http://schemas.microsoft.com/office/drawing/2014/main" id="{00000000-0008-0000-2000-000042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74</xdr:row>
      <xdr:rowOff>0</xdr:rowOff>
    </xdr:from>
    <xdr:ext cx="114300" cy="285750"/>
    <xdr:sp macro="" textlink="">
      <xdr:nvSpPr>
        <xdr:cNvPr id="1091" name="Text Box 14">
          <a:extLst>
            <a:ext uri="{FF2B5EF4-FFF2-40B4-BE49-F238E27FC236}">
              <a16:creationId xmlns:a16="http://schemas.microsoft.com/office/drawing/2014/main" id="{00000000-0008-0000-2000-000043040000}"/>
            </a:ext>
          </a:extLst>
        </xdr:cNvPr>
        <xdr:cNvSpPr txBox="1">
          <a:spLocks noChangeArrowheads="1"/>
        </xdr:cNvSpPr>
      </xdr:nvSpPr>
      <xdr:spPr bwMode="auto">
        <a:xfrm>
          <a:off x="3124200" y="13533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53</xdr:row>
      <xdr:rowOff>0</xdr:rowOff>
    </xdr:from>
    <xdr:ext cx="114300" cy="285750"/>
    <xdr:sp macro="" textlink="">
      <xdr:nvSpPr>
        <xdr:cNvPr id="1092" name="Text Box 8">
          <a:extLst>
            <a:ext uri="{FF2B5EF4-FFF2-40B4-BE49-F238E27FC236}">
              <a16:creationId xmlns:a16="http://schemas.microsoft.com/office/drawing/2014/main" id="{00000000-0008-0000-2000-000044040000}"/>
            </a:ext>
          </a:extLst>
        </xdr:cNvPr>
        <xdr:cNvSpPr txBox="1">
          <a:spLocks noChangeArrowheads="1"/>
        </xdr:cNvSpPr>
      </xdr:nvSpPr>
      <xdr:spPr bwMode="auto">
        <a:xfrm>
          <a:off x="5623560" y="96926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169334</xdr:rowOff>
    </xdr:from>
    <xdr:ext cx="114300" cy="285750"/>
    <xdr:sp macro="" textlink="">
      <xdr:nvSpPr>
        <xdr:cNvPr id="1093" name="Text Box 8">
          <a:extLst>
            <a:ext uri="{FF2B5EF4-FFF2-40B4-BE49-F238E27FC236}">
              <a16:creationId xmlns:a16="http://schemas.microsoft.com/office/drawing/2014/main" id="{00000000-0008-0000-2000-000045040000}"/>
            </a:ext>
          </a:extLst>
        </xdr:cNvPr>
        <xdr:cNvSpPr txBox="1">
          <a:spLocks noChangeArrowheads="1"/>
        </xdr:cNvSpPr>
      </xdr:nvSpPr>
      <xdr:spPr bwMode="auto">
        <a:xfrm>
          <a:off x="5623560" y="949621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152400</xdr:rowOff>
    </xdr:from>
    <xdr:ext cx="114300" cy="285750"/>
    <xdr:sp macro="" textlink="">
      <xdr:nvSpPr>
        <xdr:cNvPr id="1094" name="Text Box 8">
          <a:extLst>
            <a:ext uri="{FF2B5EF4-FFF2-40B4-BE49-F238E27FC236}">
              <a16:creationId xmlns:a16="http://schemas.microsoft.com/office/drawing/2014/main" id="{00000000-0008-0000-2000-000046040000}"/>
            </a:ext>
          </a:extLst>
        </xdr:cNvPr>
        <xdr:cNvSpPr txBox="1">
          <a:spLocks noChangeArrowheads="1"/>
        </xdr:cNvSpPr>
      </xdr:nvSpPr>
      <xdr:spPr bwMode="auto">
        <a:xfrm>
          <a:off x="5623560" y="6918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095" name="Text Box 8">
          <a:extLst>
            <a:ext uri="{FF2B5EF4-FFF2-40B4-BE49-F238E27FC236}">
              <a16:creationId xmlns:a16="http://schemas.microsoft.com/office/drawing/2014/main" id="{00000000-0008-0000-2000-000047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096" name="Text Box 8">
          <a:extLst>
            <a:ext uri="{FF2B5EF4-FFF2-40B4-BE49-F238E27FC236}">
              <a16:creationId xmlns:a16="http://schemas.microsoft.com/office/drawing/2014/main" id="{00000000-0008-0000-2000-00004804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097" name="Text Box 8">
          <a:extLst>
            <a:ext uri="{FF2B5EF4-FFF2-40B4-BE49-F238E27FC236}">
              <a16:creationId xmlns:a16="http://schemas.microsoft.com/office/drawing/2014/main" id="{00000000-0008-0000-2000-00004904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098" name="Text Box 8">
          <a:extLst>
            <a:ext uri="{FF2B5EF4-FFF2-40B4-BE49-F238E27FC236}">
              <a16:creationId xmlns:a16="http://schemas.microsoft.com/office/drawing/2014/main" id="{00000000-0008-0000-2000-00004A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099" name="Text Box 8">
          <a:extLst>
            <a:ext uri="{FF2B5EF4-FFF2-40B4-BE49-F238E27FC236}">
              <a16:creationId xmlns:a16="http://schemas.microsoft.com/office/drawing/2014/main" id="{00000000-0008-0000-2000-00004B04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0" name="Text Box 8">
          <a:extLst>
            <a:ext uri="{FF2B5EF4-FFF2-40B4-BE49-F238E27FC236}">
              <a16:creationId xmlns:a16="http://schemas.microsoft.com/office/drawing/2014/main" id="{00000000-0008-0000-2000-00004C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101" name="Text Box 8">
          <a:extLst>
            <a:ext uri="{FF2B5EF4-FFF2-40B4-BE49-F238E27FC236}">
              <a16:creationId xmlns:a16="http://schemas.microsoft.com/office/drawing/2014/main" id="{00000000-0008-0000-2000-00004D04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2" name="Text Box 8">
          <a:extLst>
            <a:ext uri="{FF2B5EF4-FFF2-40B4-BE49-F238E27FC236}">
              <a16:creationId xmlns:a16="http://schemas.microsoft.com/office/drawing/2014/main" id="{00000000-0008-0000-2000-00004E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3" name="Text Box 8">
          <a:extLst>
            <a:ext uri="{FF2B5EF4-FFF2-40B4-BE49-F238E27FC236}">
              <a16:creationId xmlns:a16="http://schemas.microsoft.com/office/drawing/2014/main" id="{00000000-0008-0000-2000-00004F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4" name="Text Box 8">
          <a:extLst>
            <a:ext uri="{FF2B5EF4-FFF2-40B4-BE49-F238E27FC236}">
              <a16:creationId xmlns:a16="http://schemas.microsoft.com/office/drawing/2014/main" id="{00000000-0008-0000-2000-000050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5" name="Text Box 8">
          <a:extLst>
            <a:ext uri="{FF2B5EF4-FFF2-40B4-BE49-F238E27FC236}">
              <a16:creationId xmlns:a16="http://schemas.microsoft.com/office/drawing/2014/main" id="{00000000-0008-0000-2000-000051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37</xdr:row>
      <xdr:rowOff>0</xdr:rowOff>
    </xdr:from>
    <xdr:ext cx="114300" cy="285750"/>
    <xdr:sp macro="" textlink="">
      <xdr:nvSpPr>
        <xdr:cNvPr id="1106" name="Text Box 8">
          <a:extLst>
            <a:ext uri="{FF2B5EF4-FFF2-40B4-BE49-F238E27FC236}">
              <a16:creationId xmlns:a16="http://schemas.microsoft.com/office/drawing/2014/main" id="{00000000-0008-0000-2000-000052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7" name="Text Box 8">
          <a:extLst>
            <a:ext uri="{FF2B5EF4-FFF2-40B4-BE49-F238E27FC236}">
              <a16:creationId xmlns:a16="http://schemas.microsoft.com/office/drawing/2014/main" id="{00000000-0008-0000-2000-000053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08" name="Text Box 8">
          <a:extLst>
            <a:ext uri="{FF2B5EF4-FFF2-40B4-BE49-F238E27FC236}">
              <a16:creationId xmlns:a16="http://schemas.microsoft.com/office/drawing/2014/main" id="{00000000-0008-0000-2000-000054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09" name="Text Box 8">
          <a:extLst>
            <a:ext uri="{FF2B5EF4-FFF2-40B4-BE49-F238E27FC236}">
              <a16:creationId xmlns:a16="http://schemas.microsoft.com/office/drawing/2014/main" id="{00000000-0008-0000-2000-000055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10" name="Text Box 8">
          <a:extLst>
            <a:ext uri="{FF2B5EF4-FFF2-40B4-BE49-F238E27FC236}">
              <a16:creationId xmlns:a16="http://schemas.microsoft.com/office/drawing/2014/main" id="{00000000-0008-0000-2000-000056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11" name="Text Box 8">
          <a:extLst>
            <a:ext uri="{FF2B5EF4-FFF2-40B4-BE49-F238E27FC236}">
              <a16:creationId xmlns:a16="http://schemas.microsoft.com/office/drawing/2014/main" id="{00000000-0008-0000-2000-000057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12" name="Text Box 8">
          <a:extLst>
            <a:ext uri="{FF2B5EF4-FFF2-40B4-BE49-F238E27FC236}">
              <a16:creationId xmlns:a16="http://schemas.microsoft.com/office/drawing/2014/main" id="{00000000-0008-0000-2000-000058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113" name="Text Box 8">
          <a:extLst>
            <a:ext uri="{FF2B5EF4-FFF2-40B4-BE49-F238E27FC236}">
              <a16:creationId xmlns:a16="http://schemas.microsoft.com/office/drawing/2014/main" id="{00000000-0008-0000-2000-00005904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14" name="Text Box 8">
          <a:extLst>
            <a:ext uri="{FF2B5EF4-FFF2-40B4-BE49-F238E27FC236}">
              <a16:creationId xmlns:a16="http://schemas.microsoft.com/office/drawing/2014/main" id="{00000000-0008-0000-2000-00005A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115" name="Text Box 8">
          <a:extLst>
            <a:ext uri="{FF2B5EF4-FFF2-40B4-BE49-F238E27FC236}">
              <a16:creationId xmlns:a16="http://schemas.microsoft.com/office/drawing/2014/main" id="{00000000-0008-0000-2000-00005B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116" name="Text Box 8">
          <a:extLst>
            <a:ext uri="{FF2B5EF4-FFF2-40B4-BE49-F238E27FC236}">
              <a16:creationId xmlns:a16="http://schemas.microsoft.com/office/drawing/2014/main" id="{00000000-0008-0000-2000-00005C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17" name="Text Box 1">
          <a:extLst>
            <a:ext uri="{FF2B5EF4-FFF2-40B4-BE49-F238E27FC236}">
              <a16:creationId xmlns:a16="http://schemas.microsoft.com/office/drawing/2014/main" id="{00000000-0008-0000-2000-00005D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18" name="Text Box 2">
          <a:extLst>
            <a:ext uri="{FF2B5EF4-FFF2-40B4-BE49-F238E27FC236}">
              <a16:creationId xmlns:a16="http://schemas.microsoft.com/office/drawing/2014/main" id="{00000000-0008-0000-2000-00005E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19" name="Text Box 3">
          <a:extLst>
            <a:ext uri="{FF2B5EF4-FFF2-40B4-BE49-F238E27FC236}">
              <a16:creationId xmlns:a16="http://schemas.microsoft.com/office/drawing/2014/main" id="{00000000-0008-0000-2000-00005F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0" name="Text Box 4">
          <a:extLst>
            <a:ext uri="{FF2B5EF4-FFF2-40B4-BE49-F238E27FC236}">
              <a16:creationId xmlns:a16="http://schemas.microsoft.com/office/drawing/2014/main" id="{00000000-0008-0000-2000-000060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1" name="Text Box 5">
          <a:extLst>
            <a:ext uri="{FF2B5EF4-FFF2-40B4-BE49-F238E27FC236}">
              <a16:creationId xmlns:a16="http://schemas.microsoft.com/office/drawing/2014/main" id="{00000000-0008-0000-2000-000061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2" name="Text Box 6">
          <a:extLst>
            <a:ext uri="{FF2B5EF4-FFF2-40B4-BE49-F238E27FC236}">
              <a16:creationId xmlns:a16="http://schemas.microsoft.com/office/drawing/2014/main" id="{00000000-0008-0000-2000-000062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3" name="Text Box 8">
          <a:extLst>
            <a:ext uri="{FF2B5EF4-FFF2-40B4-BE49-F238E27FC236}">
              <a16:creationId xmlns:a16="http://schemas.microsoft.com/office/drawing/2014/main" id="{00000000-0008-0000-2000-000063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4" name="Text Box 9">
          <a:extLst>
            <a:ext uri="{FF2B5EF4-FFF2-40B4-BE49-F238E27FC236}">
              <a16:creationId xmlns:a16="http://schemas.microsoft.com/office/drawing/2014/main" id="{00000000-0008-0000-2000-000064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5" name="Text Box 10">
          <a:extLst>
            <a:ext uri="{FF2B5EF4-FFF2-40B4-BE49-F238E27FC236}">
              <a16:creationId xmlns:a16="http://schemas.microsoft.com/office/drawing/2014/main" id="{00000000-0008-0000-2000-000065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6" name="Text Box 1">
          <a:extLst>
            <a:ext uri="{FF2B5EF4-FFF2-40B4-BE49-F238E27FC236}">
              <a16:creationId xmlns:a16="http://schemas.microsoft.com/office/drawing/2014/main" id="{00000000-0008-0000-2000-000066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27" name="Text Box 2">
          <a:extLst>
            <a:ext uri="{FF2B5EF4-FFF2-40B4-BE49-F238E27FC236}">
              <a16:creationId xmlns:a16="http://schemas.microsoft.com/office/drawing/2014/main" id="{00000000-0008-0000-2000-000067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128" name="Text Box 8">
          <a:extLst>
            <a:ext uri="{FF2B5EF4-FFF2-40B4-BE49-F238E27FC236}">
              <a16:creationId xmlns:a16="http://schemas.microsoft.com/office/drawing/2014/main" id="{00000000-0008-0000-2000-000068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129" name="Text Box 8">
          <a:extLst>
            <a:ext uri="{FF2B5EF4-FFF2-40B4-BE49-F238E27FC236}">
              <a16:creationId xmlns:a16="http://schemas.microsoft.com/office/drawing/2014/main" id="{00000000-0008-0000-2000-00006904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30" name="Text Box 8">
          <a:extLst>
            <a:ext uri="{FF2B5EF4-FFF2-40B4-BE49-F238E27FC236}">
              <a16:creationId xmlns:a16="http://schemas.microsoft.com/office/drawing/2014/main" id="{00000000-0008-0000-2000-00006A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31" name="Text Box 8">
          <a:extLst>
            <a:ext uri="{FF2B5EF4-FFF2-40B4-BE49-F238E27FC236}">
              <a16:creationId xmlns:a16="http://schemas.microsoft.com/office/drawing/2014/main" id="{00000000-0008-0000-2000-00006B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2" name="Text Box 8">
          <a:extLst>
            <a:ext uri="{FF2B5EF4-FFF2-40B4-BE49-F238E27FC236}">
              <a16:creationId xmlns:a16="http://schemas.microsoft.com/office/drawing/2014/main" id="{00000000-0008-0000-2000-00006C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3" name="Text Box 8">
          <a:extLst>
            <a:ext uri="{FF2B5EF4-FFF2-40B4-BE49-F238E27FC236}">
              <a16:creationId xmlns:a16="http://schemas.microsoft.com/office/drawing/2014/main" id="{00000000-0008-0000-2000-00006D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4" name="Text Box 1">
          <a:extLst>
            <a:ext uri="{FF2B5EF4-FFF2-40B4-BE49-F238E27FC236}">
              <a16:creationId xmlns:a16="http://schemas.microsoft.com/office/drawing/2014/main" id="{00000000-0008-0000-2000-00006E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5" name="Text Box 2">
          <a:extLst>
            <a:ext uri="{FF2B5EF4-FFF2-40B4-BE49-F238E27FC236}">
              <a16:creationId xmlns:a16="http://schemas.microsoft.com/office/drawing/2014/main" id="{00000000-0008-0000-2000-00006F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6" name="Text Box 3">
          <a:extLst>
            <a:ext uri="{FF2B5EF4-FFF2-40B4-BE49-F238E27FC236}">
              <a16:creationId xmlns:a16="http://schemas.microsoft.com/office/drawing/2014/main" id="{00000000-0008-0000-2000-000070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7" name="Text Box 4">
          <a:extLst>
            <a:ext uri="{FF2B5EF4-FFF2-40B4-BE49-F238E27FC236}">
              <a16:creationId xmlns:a16="http://schemas.microsoft.com/office/drawing/2014/main" id="{00000000-0008-0000-2000-000071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8" name="Text Box 5">
          <a:extLst>
            <a:ext uri="{FF2B5EF4-FFF2-40B4-BE49-F238E27FC236}">
              <a16:creationId xmlns:a16="http://schemas.microsoft.com/office/drawing/2014/main" id="{00000000-0008-0000-2000-000072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39" name="Text Box 6">
          <a:extLst>
            <a:ext uri="{FF2B5EF4-FFF2-40B4-BE49-F238E27FC236}">
              <a16:creationId xmlns:a16="http://schemas.microsoft.com/office/drawing/2014/main" id="{00000000-0008-0000-2000-000073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0" name="Text Box 8">
          <a:extLst>
            <a:ext uri="{FF2B5EF4-FFF2-40B4-BE49-F238E27FC236}">
              <a16:creationId xmlns:a16="http://schemas.microsoft.com/office/drawing/2014/main" id="{00000000-0008-0000-2000-000074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1" name="Text Box 9">
          <a:extLst>
            <a:ext uri="{FF2B5EF4-FFF2-40B4-BE49-F238E27FC236}">
              <a16:creationId xmlns:a16="http://schemas.microsoft.com/office/drawing/2014/main" id="{00000000-0008-0000-2000-000075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2" name="Text Box 10">
          <a:extLst>
            <a:ext uri="{FF2B5EF4-FFF2-40B4-BE49-F238E27FC236}">
              <a16:creationId xmlns:a16="http://schemas.microsoft.com/office/drawing/2014/main" id="{00000000-0008-0000-2000-000076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3" name="Text Box 1">
          <a:extLst>
            <a:ext uri="{FF2B5EF4-FFF2-40B4-BE49-F238E27FC236}">
              <a16:creationId xmlns:a16="http://schemas.microsoft.com/office/drawing/2014/main" id="{00000000-0008-0000-2000-000077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4" name="Text Box 2">
          <a:extLst>
            <a:ext uri="{FF2B5EF4-FFF2-40B4-BE49-F238E27FC236}">
              <a16:creationId xmlns:a16="http://schemas.microsoft.com/office/drawing/2014/main" id="{00000000-0008-0000-2000-000078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145" name="Text Box 8">
          <a:extLst>
            <a:ext uri="{FF2B5EF4-FFF2-40B4-BE49-F238E27FC236}">
              <a16:creationId xmlns:a16="http://schemas.microsoft.com/office/drawing/2014/main" id="{00000000-0008-0000-2000-000079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146" name="Text Box 8">
          <a:extLst>
            <a:ext uri="{FF2B5EF4-FFF2-40B4-BE49-F238E27FC236}">
              <a16:creationId xmlns:a16="http://schemas.microsoft.com/office/drawing/2014/main" id="{00000000-0008-0000-2000-00007A04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147" name="Text Box 8">
          <a:extLst>
            <a:ext uri="{FF2B5EF4-FFF2-40B4-BE49-F238E27FC236}">
              <a16:creationId xmlns:a16="http://schemas.microsoft.com/office/drawing/2014/main" id="{00000000-0008-0000-2000-00007B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48" name="Text Box 8">
          <a:extLst>
            <a:ext uri="{FF2B5EF4-FFF2-40B4-BE49-F238E27FC236}">
              <a16:creationId xmlns:a16="http://schemas.microsoft.com/office/drawing/2014/main" id="{00000000-0008-0000-2000-00007C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49" name="Text Box 8">
          <a:extLst>
            <a:ext uri="{FF2B5EF4-FFF2-40B4-BE49-F238E27FC236}">
              <a16:creationId xmlns:a16="http://schemas.microsoft.com/office/drawing/2014/main" id="{00000000-0008-0000-2000-00007D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0" name="Text Box 8">
          <a:extLst>
            <a:ext uri="{FF2B5EF4-FFF2-40B4-BE49-F238E27FC236}">
              <a16:creationId xmlns:a16="http://schemas.microsoft.com/office/drawing/2014/main" id="{00000000-0008-0000-2000-00007E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1" name="Text Box 1">
          <a:extLst>
            <a:ext uri="{FF2B5EF4-FFF2-40B4-BE49-F238E27FC236}">
              <a16:creationId xmlns:a16="http://schemas.microsoft.com/office/drawing/2014/main" id="{00000000-0008-0000-2000-00007F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2" name="Text Box 2">
          <a:extLst>
            <a:ext uri="{FF2B5EF4-FFF2-40B4-BE49-F238E27FC236}">
              <a16:creationId xmlns:a16="http://schemas.microsoft.com/office/drawing/2014/main" id="{00000000-0008-0000-2000-000080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3" name="Text Box 3">
          <a:extLst>
            <a:ext uri="{FF2B5EF4-FFF2-40B4-BE49-F238E27FC236}">
              <a16:creationId xmlns:a16="http://schemas.microsoft.com/office/drawing/2014/main" id="{00000000-0008-0000-2000-000081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4" name="Text Box 4">
          <a:extLst>
            <a:ext uri="{FF2B5EF4-FFF2-40B4-BE49-F238E27FC236}">
              <a16:creationId xmlns:a16="http://schemas.microsoft.com/office/drawing/2014/main" id="{00000000-0008-0000-2000-000082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5" name="Text Box 5">
          <a:extLst>
            <a:ext uri="{FF2B5EF4-FFF2-40B4-BE49-F238E27FC236}">
              <a16:creationId xmlns:a16="http://schemas.microsoft.com/office/drawing/2014/main" id="{00000000-0008-0000-2000-000083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6" name="Text Box 6">
          <a:extLst>
            <a:ext uri="{FF2B5EF4-FFF2-40B4-BE49-F238E27FC236}">
              <a16:creationId xmlns:a16="http://schemas.microsoft.com/office/drawing/2014/main" id="{00000000-0008-0000-2000-000084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7" name="Text Box 8">
          <a:extLst>
            <a:ext uri="{FF2B5EF4-FFF2-40B4-BE49-F238E27FC236}">
              <a16:creationId xmlns:a16="http://schemas.microsoft.com/office/drawing/2014/main" id="{00000000-0008-0000-2000-000085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8" name="Text Box 9">
          <a:extLst>
            <a:ext uri="{FF2B5EF4-FFF2-40B4-BE49-F238E27FC236}">
              <a16:creationId xmlns:a16="http://schemas.microsoft.com/office/drawing/2014/main" id="{00000000-0008-0000-2000-000086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59" name="Text Box 10">
          <a:extLst>
            <a:ext uri="{FF2B5EF4-FFF2-40B4-BE49-F238E27FC236}">
              <a16:creationId xmlns:a16="http://schemas.microsoft.com/office/drawing/2014/main" id="{00000000-0008-0000-2000-000087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60" name="Text Box 1">
          <a:extLst>
            <a:ext uri="{FF2B5EF4-FFF2-40B4-BE49-F238E27FC236}">
              <a16:creationId xmlns:a16="http://schemas.microsoft.com/office/drawing/2014/main" id="{00000000-0008-0000-2000-000088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61" name="Text Box 2">
          <a:extLst>
            <a:ext uri="{FF2B5EF4-FFF2-40B4-BE49-F238E27FC236}">
              <a16:creationId xmlns:a16="http://schemas.microsoft.com/office/drawing/2014/main" id="{00000000-0008-0000-2000-000089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162" name="Text Box 8">
          <a:extLst>
            <a:ext uri="{FF2B5EF4-FFF2-40B4-BE49-F238E27FC236}">
              <a16:creationId xmlns:a16="http://schemas.microsoft.com/office/drawing/2014/main" id="{00000000-0008-0000-2000-00008A04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63" name="Text Box 8">
          <a:extLst>
            <a:ext uri="{FF2B5EF4-FFF2-40B4-BE49-F238E27FC236}">
              <a16:creationId xmlns:a16="http://schemas.microsoft.com/office/drawing/2014/main" id="{00000000-0008-0000-2000-00008B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64" name="Text Box 8">
          <a:extLst>
            <a:ext uri="{FF2B5EF4-FFF2-40B4-BE49-F238E27FC236}">
              <a16:creationId xmlns:a16="http://schemas.microsoft.com/office/drawing/2014/main" id="{00000000-0008-0000-2000-00008C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65" name="Text Box 8">
          <a:extLst>
            <a:ext uri="{FF2B5EF4-FFF2-40B4-BE49-F238E27FC236}">
              <a16:creationId xmlns:a16="http://schemas.microsoft.com/office/drawing/2014/main" id="{00000000-0008-0000-2000-00008D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37</xdr:row>
      <xdr:rowOff>0</xdr:rowOff>
    </xdr:from>
    <xdr:ext cx="114300" cy="285750"/>
    <xdr:sp macro="" textlink="">
      <xdr:nvSpPr>
        <xdr:cNvPr id="1166" name="Text Box 8">
          <a:extLst>
            <a:ext uri="{FF2B5EF4-FFF2-40B4-BE49-F238E27FC236}">
              <a16:creationId xmlns:a16="http://schemas.microsoft.com/office/drawing/2014/main" id="{00000000-0008-0000-2000-00008E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167" name="Text Box 8">
          <a:extLst>
            <a:ext uri="{FF2B5EF4-FFF2-40B4-BE49-F238E27FC236}">
              <a16:creationId xmlns:a16="http://schemas.microsoft.com/office/drawing/2014/main" id="{00000000-0008-0000-2000-00008F04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28575</xdr:rowOff>
    </xdr:from>
    <xdr:ext cx="114300" cy="285750"/>
    <xdr:sp macro="" textlink="">
      <xdr:nvSpPr>
        <xdr:cNvPr id="1168" name="Text Box 8">
          <a:extLst>
            <a:ext uri="{FF2B5EF4-FFF2-40B4-BE49-F238E27FC236}">
              <a16:creationId xmlns:a16="http://schemas.microsoft.com/office/drawing/2014/main" id="{00000000-0008-0000-2000-000090040000}"/>
            </a:ext>
          </a:extLst>
        </xdr:cNvPr>
        <xdr:cNvSpPr txBox="1">
          <a:spLocks noChangeArrowheads="1"/>
        </xdr:cNvSpPr>
      </xdr:nvSpPr>
      <xdr:spPr bwMode="auto">
        <a:xfrm>
          <a:off x="5623560" y="661225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69" name="Text Box 8">
          <a:extLst>
            <a:ext uri="{FF2B5EF4-FFF2-40B4-BE49-F238E27FC236}">
              <a16:creationId xmlns:a16="http://schemas.microsoft.com/office/drawing/2014/main" id="{00000000-0008-0000-2000-000091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170" name="Text Box 8">
          <a:extLst>
            <a:ext uri="{FF2B5EF4-FFF2-40B4-BE49-F238E27FC236}">
              <a16:creationId xmlns:a16="http://schemas.microsoft.com/office/drawing/2014/main" id="{00000000-0008-0000-2000-00009204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171" name="Text Box 8">
          <a:extLst>
            <a:ext uri="{FF2B5EF4-FFF2-40B4-BE49-F238E27FC236}">
              <a16:creationId xmlns:a16="http://schemas.microsoft.com/office/drawing/2014/main" id="{00000000-0008-0000-2000-00009304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95250</xdr:rowOff>
    </xdr:from>
    <xdr:ext cx="114300" cy="285750"/>
    <xdr:sp macro="" textlink="">
      <xdr:nvSpPr>
        <xdr:cNvPr id="1172" name="Text Box 8">
          <a:extLst>
            <a:ext uri="{FF2B5EF4-FFF2-40B4-BE49-F238E27FC236}">
              <a16:creationId xmlns:a16="http://schemas.microsoft.com/office/drawing/2014/main" id="{00000000-0008-0000-2000-000094040000}"/>
            </a:ext>
          </a:extLst>
        </xdr:cNvPr>
        <xdr:cNvSpPr txBox="1">
          <a:spLocks noChangeArrowheads="1"/>
        </xdr:cNvSpPr>
      </xdr:nvSpPr>
      <xdr:spPr bwMode="auto">
        <a:xfrm>
          <a:off x="5623560" y="759333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173" name="Text Box 8">
          <a:extLst>
            <a:ext uri="{FF2B5EF4-FFF2-40B4-BE49-F238E27FC236}">
              <a16:creationId xmlns:a16="http://schemas.microsoft.com/office/drawing/2014/main" id="{00000000-0008-0000-2000-00009504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4" name="Text Box 1">
          <a:extLst>
            <a:ext uri="{FF2B5EF4-FFF2-40B4-BE49-F238E27FC236}">
              <a16:creationId xmlns:a16="http://schemas.microsoft.com/office/drawing/2014/main" id="{00000000-0008-0000-2000-000096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5" name="Text Box 2">
          <a:extLst>
            <a:ext uri="{FF2B5EF4-FFF2-40B4-BE49-F238E27FC236}">
              <a16:creationId xmlns:a16="http://schemas.microsoft.com/office/drawing/2014/main" id="{00000000-0008-0000-2000-000097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6" name="Text Box 3">
          <a:extLst>
            <a:ext uri="{FF2B5EF4-FFF2-40B4-BE49-F238E27FC236}">
              <a16:creationId xmlns:a16="http://schemas.microsoft.com/office/drawing/2014/main" id="{00000000-0008-0000-2000-000098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7" name="Text Box 4">
          <a:extLst>
            <a:ext uri="{FF2B5EF4-FFF2-40B4-BE49-F238E27FC236}">
              <a16:creationId xmlns:a16="http://schemas.microsoft.com/office/drawing/2014/main" id="{00000000-0008-0000-2000-000099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8" name="Text Box 5">
          <a:extLst>
            <a:ext uri="{FF2B5EF4-FFF2-40B4-BE49-F238E27FC236}">
              <a16:creationId xmlns:a16="http://schemas.microsoft.com/office/drawing/2014/main" id="{00000000-0008-0000-2000-00009A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79" name="Text Box 6">
          <a:extLst>
            <a:ext uri="{FF2B5EF4-FFF2-40B4-BE49-F238E27FC236}">
              <a16:creationId xmlns:a16="http://schemas.microsoft.com/office/drawing/2014/main" id="{00000000-0008-0000-2000-00009B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0" name="Text Box 8">
          <a:extLst>
            <a:ext uri="{FF2B5EF4-FFF2-40B4-BE49-F238E27FC236}">
              <a16:creationId xmlns:a16="http://schemas.microsoft.com/office/drawing/2014/main" id="{00000000-0008-0000-2000-00009C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1" name="Text Box 9">
          <a:extLst>
            <a:ext uri="{FF2B5EF4-FFF2-40B4-BE49-F238E27FC236}">
              <a16:creationId xmlns:a16="http://schemas.microsoft.com/office/drawing/2014/main" id="{00000000-0008-0000-2000-00009D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2" name="Text Box 10">
          <a:extLst>
            <a:ext uri="{FF2B5EF4-FFF2-40B4-BE49-F238E27FC236}">
              <a16:creationId xmlns:a16="http://schemas.microsoft.com/office/drawing/2014/main" id="{00000000-0008-0000-2000-00009E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3" name="Text Box 1">
          <a:extLst>
            <a:ext uri="{FF2B5EF4-FFF2-40B4-BE49-F238E27FC236}">
              <a16:creationId xmlns:a16="http://schemas.microsoft.com/office/drawing/2014/main" id="{00000000-0008-0000-2000-00009F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4" name="Text Box 2">
          <a:extLst>
            <a:ext uri="{FF2B5EF4-FFF2-40B4-BE49-F238E27FC236}">
              <a16:creationId xmlns:a16="http://schemas.microsoft.com/office/drawing/2014/main" id="{00000000-0008-0000-2000-0000A0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5" name="Text Box 8">
          <a:extLst>
            <a:ext uri="{FF2B5EF4-FFF2-40B4-BE49-F238E27FC236}">
              <a16:creationId xmlns:a16="http://schemas.microsoft.com/office/drawing/2014/main" id="{00000000-0008-0000-2000-0000A1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6" name="Text Box 8">
          <a:extLst>
            <a:ext uri="{FF2B5EF4-FFF2-40B4-BE49-F238E27FC236}">
              <a16:creationId xmlns:a16="http://schemas.microsoft.com/office/drawing/2014/main" id="{00000000-0008-0000-2000-0000A2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7" name="Text Box 1">
          <a:extLst>
            <a:ext uri="{FF2B5EF4-FFF2-40B4-BE49-F238E27FC236}">
              <a16:creationId xmlns:a16="http://schemas.microsoft.com/office/drawing/2014/main" id="{00000000-0008-0000-2000-0000A3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8" name="Text Box 2">
          <a:extLst>
            <a:ext uri="{FF2B5EF4-FFF2-40B4-BE49-F238E27FC236}">
              <a16:creationId xmlns:a16="http://schemas.microsoft.com/office/drawing/2014/main" id="{00000000-0008-0000-2000-0000A4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89" name="Text Box 3">
          <a:extLst>
            <a:ext uri="{FF2B5EF4-FFF2-40B4-BE49-F238E27FC236}">
              <a16:creationId xmlns:a16="http://schemas.microsoft.com/office/drawing/2014/main" id="{00000000-0008-0000-2000-0000A5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0" name="Text Box 4">
          <a:extLst>
            <a:ext uri="{FF2B5EF4-FFF2-40B4-BE49-F238E27FC236}">
              <a16:creationId xmlns:a16="http://schemas.microsoft.com/office/drawing/2014/main" id="{00000000-0008-0000-2000-0000A6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1" name="Text Box 5">
          <a:extLst>
            <a:ext uri="{FF2B5EF4-FFF2-40B4-BE49-F238E27FC236}">
              <a16:creationId xmlns:a16="http://schemas.microsoft.com/office/drawing/2014/main" id="{00000000-0008-0000-2000-0000A7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2" name="Text Box 6">
          <a:extLst>
            <a:ext uri="{FF2B5EF4-FFF2-40B4-BE49-F238E27FC236}">
              <a16:creationId xmlns:a16="http://schemas.microsoft.com/office/drawing/2014/main" id="{00000000-0008-0000-2000-0000A8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3" name="Text Box 8">
          <a:extLst>
            <a:ext uri="{FF2B5EF4-FFF2-40B4-BE49-F238E27FC236}">
              <a16:creationId xmlns:a16="http://schemas.microsoft.com/office/drawing/2014/main" id="{00000000-0008-0000-2000-0000A9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4" name="Text Box 9">
          <a:extLst>
            <a:ext uri="{FF2B5EF4-FFF2-40B4-BE49-F238E27FC236}">
              <a16:creationId xmlns:a16="http://schemas.microsoft.com/office/drawing/2014/main" id="{00000000-0008-0000-2000-0000AA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5" name="Text Box 10">
          <a:extLst>
            <a:ext uri="{FF2B5EF4-FFF2-40B4-BE49-F238E27FC236}">
              <a16:creationId xmlns:a16="http://schemas.microsoft.com/office/drawing/2014/main" id="{00000000-0008-0000-2000-0000AB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6" name="Text Box 1">
          <a:extLst>
            <a:ext uri="{FF2B5EF4-FFF2-40B4-BE49-F238E27FC236}">
              <a16:creationId xmlns:a16="http://schemas.microsoft.com/office/drawing/2014/main" id="{00000000-0008-0000-2000-0000AC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7" name="Text Box 2">
          <a:extLst>
            <a:ext uri="{FF2B5EF4-FFF2-40B4-BE49-F238E27FC236}">
              <a16:creationId xmlns:a16="http://schemas.microsoft.com/office/drawing/2014/main" id="{00000000-0008-0000-2000-0000AD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8" name="Text Box 8">
          <a:extLst>
            <a:ext uri="{FF2B5EF4-FFF2-40B4-BE49-F238E27FC236}">
              <a16:creationId xmlns:a16="http://schemas.microsoft.com/office/drawing/2014/main" id="{00000000-0008-0000-2000-0000AE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199" name="Text Box 8">
          <a:extLst>
            <a:ext uri="{FF2B5EF4-FFF2-40B4-BE49-F238E27FC236}">
              <a16:creationId xmlns:a16="http://schemas.microsoft.com/office/drawing/2014/main" id="{00000000-0008-0000-2000-0000AF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0" name="Text Box 1">
          <a:extLst>
            <a:ext uri="{FF2B5EF4-FFF2-40B4-BE49-F238E27FC236}">
              <a16:creationId xmlns:a16="http://schemas.microsoft.com/office/drawing/2014/main" id="{00000000-0008-0000-2000-0000B0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1" name="Text Box 2">
          <a:extLst>
            <a:ext uri="{FF2B5EF4-FFF2-40B4-BE49-F238E27FC236}">
              <a16:creationId xmlns:a16="http://schemas.microsoft.com/office/drawing/2014/main" id="{00000000-0008-0000-2000-0000B1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2" name="Text Box 3">
          <a:extLst>
            <a:ext uri="{FF2B5EF4-FFF2-40B4-BE49-F238E27FC236}">
              <a16:creationId xmlns:a16="http://schemas.microsoft.com/office/drawing/2014/main" id="{00000000-0008-0000-2000-0000B2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3" name="Text Box 4">
          <a:extLst>
            <a:ext uri="{FF2B5EF4-FFF2-40B4-BE49-F238E27FC236}">
              <a16:creationId xmlns:a16="http://schemas.microsoft.com/office/drawing/2014/main" id="{00000000-0008-0000-2000-0000B3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4" name="Text Box 5">
          <a:extLst>
            <a:ext uri="{FF2B5EF4-FFF2-40B4-BE49-F238E27FC236}">
              <a16:creationId xmlns:a16="http://schemas.microsoft.com/office/drawing/2014/main" id="{00000000-0008-0000-2000-0000B4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5" name="Text Box 6">
          <a:extLst>
            <a:ext uri="{FF2B5EF4-FFF2-40B4-BE49-F238E27FC236}">
              <a16:creationId xmlns:a16="http://schemas.microsoft.com/office/drawing/2014/main" id="{00000000-0008-0000-2000-0000B5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6" name="Text Box 8">
          <a:extLst>
            <a:ext uri="{FF2B5EF4-FFF2-40B4-BE49-F238E27FC236}">
              <a16:creationId xmlns:a16="http://schemas.microsoft.com/office/drawing/2014/main" id="{00000000-0008-0000-2000-0000B6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7" name="Text Box 9">
          <a:extLst>
            <a:ext uri="{FF2B5EF4-FFF2-40B4-BE49-F238E27FC236}">
              <a16:creationId xmlns:a16="http://schemas.microsoft.com/office/drawing/2014/main" id="{00000000-0008-0000-2000-0000B7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8" name="Text Box 10">
          <a:extLst>
            <a:ext uri="{FF2B5EF4-FFF2-40B4-BE49-F238E27FC236}">
              <a16:creationId xmlns:a16="http://schemas.microsoft.com/office/drawing/2014/main" id="{00000000-0008-0000-2000-0000B8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09" name="Text Box 1">
          <a:extLst>
            <a:ext uri="{FF2B5EF4-FFF2-40B4-BE49-F238E27FC236}">
              <a16:creationId xmlns:a16="http://schemas.microsoft.com/office/drawing/2014/main" id="{00000000-0008-0000-2000-0000B9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10" name="Text Box 2">
          <a:extLst>
            <a:ext uri="{FF2B5EF4-FFF2-40B4-BE49-F238E27FC236}">
              <a16:creationId xmlns:a16="http://schemas.microsoft.com/office/drawing/2014/main" id="{00000000-0008-0000-2000-0000BA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211" name="Text Box 8">
          <a:extLst>
            <a:ext uri="{FF2B5EF4-FFF2-40B4-BE49-F238E27FC236}">
              <a16:creationId xmlns:a16="http://schemas.microsoft.com/office/drawing/2014/main" id="{00000000-0008-0000-2000-0000BB04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30</xdr:row>
      <xdr:rowOff>0</xdr:rowOff>
    </xdr:from>
    <xdr:ext cx="114300" cy="285750"/>
    <xdr:sp macro="" textlink="">
      <xdr:nvSpPr>
        <xdr:cNvPr id="1212" name="Text Box 8">
          <a:extLst>
            <a:ext uri="{FF2B5EF4-FFF2-40B4-BE49-F238E27FC236}">
              <a16:creationId xmlns:a16="http://schemas.microsoft.com/office/drawing/2014/main" id="{00000000-0008-0000-2000-0000BC040000}"/>
            </a:ext>
          </a:extLst>
        </xdr:cNvPr>
        <xdr:cNvSpPr txBox="1">
          <a:spLocks noChangeArrowheads="1"/>
        </xdr:cNvSpPr>
      </xdr:nvSpPr>
      <xdr:spPr bwMode="auto">
        <a:xfrm>
          <a:off x="562356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13" name="Text Box 8">
          <a:extLst>
            <a:ext uri="{FF2B5EF4-FFF2-40B4-BE49-F238E27FC236}">
              <a16:creationId xmlns:a16="http://schemas.microsoft.com/office/drawing/2014/main" id="{00000000-0008-0000-2000-0000BD04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14" name="Text Box 8">
          <a:extLst>
            <a:ext uri="{FF2B5EF4-FFF2-40B4-BE49-F238E27FC236}">
              <a16:creationId xmlns:a16="http://schemas.microsoft.com/office/drawing/2014/main" id="{00000000-0008-0000-2000-0000BE04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15" name="Text Box 8">
          <a:extLst>
            <a:ext uri="{FF2B5EF4-FFF2-40B4-BE49-F238E27FC236}">
              <a16:creationId xmlns:a16="http://schemas.microsoft.com/office/drawing/2014/main" id="{00000000-0008-0000-2000-0000BF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16" name="Text Box 8">
          <a:extLst>
            <a:ext uri="{FF2B5EF4-FFF2-40B4-BE49-F238E27FC236}">
              <a16:creationId xmlns:a16="http://schemas.microsoft.com/office/drawing/2014/main" id="{00000000-0008-0000-2000-0000C004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217" name="Text Box 8">
          <a:extLst>
            <a:ext uri="{FF2B5EF4-FFF2-40B4-BE49-F238E27FC236}">
              <a16:creationId xmlns:a16="http://schemas.microsoft.com/office/drawing/2014/main" id="{00000000-0008-0000-2000-0000C104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218" name="Text Box 8">
          <a:extLst>
            <a:ext uri="{FF2B5EF4-FFF2-40B4-BE49-F238E27FC236}">
              <a16:creationId xmlns:a16="http://schemas.microsoft.com/office/drawing/2014/main" id="{00000000-0008-0000-2000-0000C204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219" name="Text Box 8">
          <a:extLst>
            <a:ext uri="{FF2B5EF4-FFF2-40B4-BE49-F238E27FC236}">
              <a16:creationId xmlns:a16="http://schemas.microsoft.com/office/drawing/2014/main" id="{00000000-0008-0000-2000-0000C304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220" name="Text Box 8">
          <a:extLst>
            <a:ext uri="{FF2B5EF4-FFF2-40B4-BE49-F238E27FC236}">
              <a16:creationId xmlns:a16="http://schemas.microsoft.com/office/drawing/2014/main" id="{00000000-0008-0000-2000-0000C404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221" name="Text Box 8">
          <a:extLst>
            <a:ext uri="{FF2B5EF4-FFF2-40B4-BE49-F238E27FC236}">
              <a16:creationId xmlns:a16="http://schemas.microsoft.com/office/drawing/2014/main" id="{00000000-0008-0000-2000-0000C504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222" name="Text Box 8">
          <a:extLst>
            <a:ext uri="{FF2B5EF4-FFF2-40B4-BE49-F238E27FC236}">
              <a16:creationId xmlns:a16="http://schemas.microsoft.com/office/drawing/2014/main" id="{00000000-0008-0000-2000-0000C604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3" name="Text Box 1">
          <a:extLst>
            <a:ext uri="{FF2B5EF4-FFF2-40B4-BE49-F238E27FC236}">
              <a16:creationId xmlns:a16="http://schemas.microsoft.com/office/drawing/2014/main" id="{00000000-0008-0000-2000-0000C7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4" name="Text Box 2">
          <a:extLst>
            <a:ext uri="{FF2B5EF4-FFF2-40B4-BE49-F238E27FC236}">
              <a16:creationId xmlns:a16="http://schemas.microsoft.com/office/drawing/2014/main" id="{00000000-0008-0000-2000-0000C8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5" name="Text Box 3">
          <a:extLst>
            <a:ext uri="{FF2B5EF4-FFF2-40B4-BE49-F238E27FC236}">
              <a16:creationId xmlns:a16="http://schemas.microsoft.com/office/drawing/2014/main" id="{00000000-0008-0000-2000-0000C9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6" name="Text Box 4">
          <a:extLst>
            <a:ext uri="{FF2B5EF4-FFF2-40B4-BE49-F238E27FC236}">
              <a16:creationId xmlns:a16="http://schemas.microsoft.com/office/drawing/2014/main" id="{00000000-0008-0000-2000-0000CA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7" name="Text Box 5">
          <a:extLst>
            <a:ext uri="{FF2B5EF4-FFF2-40B4-BE49-F238E27FC236}">
              <a16:creationId xmlns:a16="http://schemas.microsoft.com/office/drawing/2014/main" id="{00000000-0008-0000-2000-0000CB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8" name="Text Box 6">
          <a:extLst>
            <a:ext uri="{FF2B5EF4-FFF2-40B4-BE49-F238E27FC236}">
              <a16:creationId xmlns:a16="http://schemas.microsoft.com/office/drawing/2014/main" id="{00000000-0008-0000-2000-0000CC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29" name="Text Box 8">
          <a:extLst>
            <a:ext uri="{FF2B5EF4-FFF2-40B4-BE49-F238E27FC236}">
              <a16:creationId xmlns:a16="http://schemas.microsoft.com/office/drawing/2014/main" id="{00000000-0008-0000-2000-0000CD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30" name="Text Box 9">
          <a:extLst>
            <a:ext uri="{FF2B5EF4-FFF2-40B4-BE49-F238E27FC236}">
              <a16:creationId xmlns:a16="http://schemas.microsoft.com/office/drawing/2014/main" id="{00000000-0008-0000-2000-0000CE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31" name="Text Box 10">
          <a:extLst>
            <a:ext uri="{FF2B5EF4-FFF2-40B4-BE49-F238E27FC236}">
              <a16:creationId xmlns:a16="http://schemas.microsoft.com/office/drawing/2014/main" id="{00000000-0008-0000-2000-0000CF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32" name="Text Box 1">
          <a:extLst>
            <a:ext uri="{FF2B5EF4-FFF2-40B4-BE49-F238E27FC236}">
              <a16:creationId xmlns:a16="http://schemas.microsoft.com/office/drawing/2014/main" id="{00000000-0008-0000-2000-0000D0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233" name="Text Box 2">
          <a:extLst>
            <a:ext uri="{FF2B5EF4-FFF2-40B4-BE49-F238E27FC236}">
              <a16:creationId xmlns:a16="http://schemas.microsoft.com/office/drawing/2014/main" id="{00000000-0008-0000-2000-0000D104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4" name="Text Box 1">
          <a:extLst>
            <a:ext uri="{FF2B5EF4-FFF2-40B4-BE49-F238E27FC236}">
              <a16:creationId xmlns:a16="http://schemas.microsoft.com/office/drawing/2014/main" id="{00000000-0008-0000-2000-0000D2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5" name="Text Box 2">
          <a:extLst>
            <a:ext uri="{FF2B5EF4-FFF2-40B4-BE49-F238E27FC236}">
              <a16:creationId xmlns:a16="http://schemas.microsoft.com/office/drawing/2014/main" id="{00000000-0008-0000-2000-0000D3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6" name="Text Box 3">
          <a:extLst>
            <a:ext uri="{FF2B5EF4-FFF2-40B4-BE49-F238E27FC236}">
              <a16:creationId xmlns:a16="http://schemas.microsoft.com/office/drawing/2014/main" id="{00000000-0008-0000-2000-0000D4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7" name="Text Box 4">
          <a:extLst>
            <a:ext uri="{FF2B5EF4-FFF2-40B4-BE49-F238E27FC236}">
              <a16:creationId xmlns:a16="http://schemas.microsoft.com/office/drawing/2014/main" id="{00000000-0008-0000-2000-0000D5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8" name="Text Box 5">
          <a:extLst>
            <a:ext uri="{FF2B5EF4-FFF2-40B4-BE49-F238E27FC236}">
              <a16:creationId xmlns:a16="http://schemas.microsoft.com/office/drawing/2014/main" id="{00000000-0008-0000-2000-0000D6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39" name="Text Box 6">
          <a:extLst>
            <a:ext uri="{FF2B5EF4-FFF2-40B4-BE49-F238E27FC236}">
              <a16:creationId xmlns:a16="http://schemas.microsoft.com/office/drawing/2014/main" id="{00000000-0008-0000-2000-0000D7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0" name="Text Box 8">
          <a:extLst>
            <a:ext uri="{FF2B5EF4-FFF2-40B4-BE49-F238E27FC236}">
              <a16:creationId xmlns:a16="http://schemas.microsoft.com/office/drawing/2014/main" id="{00000000-0008-0000-2000-0000D8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1" name="Text Box 9">
          <a:extLst>
            <a:ext uri="{FF2B5EF4-FFF2-40B4-BE49-F238E27FC236}">
              <a16:creationId xmlns:a16="http://schemas.microsoft.com/office/drawing/2014/main" id="{00000000-0008-0000-2000-0000D9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2" name="Text Box 10">
          <a:extLst>
            <a:ext uri="{FF2B5EF4-FFF2-40B4-BE49-F238E27FC236}">
              <a16:creationId xmlns:a16="http://schemas.microsoft.com/office/drawing/2014/main" id="{00000000-0008-0000-2000-0000DA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243" name="Text Box 11">
          <a:extLst>
            <a:ext uri="{FF2B5EF4-FFF2-40B4-BE49-F238E27FC236}">
              <a16:creationId xmlns:a16="http://schemas.microsoft.com/office/drawing/2014/main" id="{00000000-0008-0000-2000-0000DB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244" name="Text Box 12">
          <a:extLst>
            <a:ext uri="{FF2B5EF4-FFF2-40B4-BE49-F238E27FC236}">
              <a16:creationId xmlns:a16="http://schemas.microsoft.com/office/drawing/2014/main" id="{00000000-0008-0000-2000-0000DC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5" name="Text Box 1">
          <a:extLst>
            <a:ext uri="{FF2B5EF4-FFF2-40B4-BE49-F238E27FC236}">
              <a16:creationId xmlns:a16="http://schemas.microsoft.com/office/drawing/2014/main" id="{00000000-0008-0000-2000-0000DD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6" name="Text Box 2">
          <a:extLst>
            <a:ext uri="{FF2B5EF4-FFF2-40B4-BE49-F238E27FC236}">
              <a16:creationId xmlns:a16="http://schemas.microsoft.com/office/drawing/2014/main" id="{00000000-0008-0000-2000-0000DE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7" name="Text Box 1">
          <a:extLst>
            <a:ext uri="{FF2B5EF4-FFF2-40B4-BE49-F238E27FC236}">
              <a16:creationId xmlns:a16="http://schemas.microsoft.com/office/drawing/2014/main" id="{00000000-0008-0000-2000-0000DF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8" name="Text Box 2">
          <a:extLst>
            <a:ext uri="{FF2B5EF4-FFF2-40B4-BE49-F238E27FC236}">
              <a16:creationId xmlns:a16="http://schemas.microsoft.com/office/drawing/2014/main" id="{00000000-0008-0000-2000-0000E0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49" name="Text Box 3">
          <a:extLst>
            <a:ext uri="{FF2B5EF4-FFF2-40B4-BE49-F238E27FC236}">
              <a16:creationId xmlns:a16="http://schemas.microsoft.com/office/drawing/2014/main" id="{00000000-0008-0000-2000-0000E1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0" name="Text Box 4">
          <a:extLst>
            <a:ext uri="{FF2B5EF4-FFF2-40B4-BE49-F238E27FC236}">
              <a16:creationId xmlns:a16="http://schemas.microsoft.com/office/drawing/2014/main" id="{00000000-0008-0000-2000-0000E2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1" name="Text Box 5">
          <a:extLst>
            <a:ext uri="{FF2B5EF4-FFF2-40B4-BE49-F238E27FC236}">
              <a16:creationId xmlns:a16="http://schemas.microsoft.com/office/drawing/2014/main" id="{00000000-0008-0000-2000-0000E3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2" name="Text Box 6">
          <a:extLst>
            <a:ext uri="{FF2B5EF4-FFF2-40B4-BE49-F238E27FC236}">
              <a16:creationId xmlns:a16="http://schemas.microsoft.com/office/drawing/2014/main" id="{00000000-0008-0000-2000-0000E4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3" name="Text Box 8">
          <a:extLst>
            <a:ext uri="{FF2B5EF4-FFF2-40B4-BE49-F238E27FC236}">
              <a16:creationId xmlns:a16="http://schemas.microsoft.com/office/drawing/2014/main" id="{00000000-0008-0000-2000-0000E5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4" name="Text Box 9">
          <a:extLst>
            <a:ext uri="{FF2B5EF4-FFF2-40B4-BE49-F238E27FC236}">
              <a16:creationId xmlns:a16="http://schemas.microsoft.com/office/drawing/2014/main" id="{00000000-0008-0000-2000-0000E6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5" name="Text Box 10">
          <a:extLst>
            <a:ext uri="{FF2B5EF4-FFF2-40B4-BE49-F238E27FC236}">
              <a16:creationId xmlns:a16="http://schemas.microsoft.com/office/drawing/2014/main" id="{00000000-0008-0000-2000-0000E7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256" name="Text Box 11">
          <a:extLst>
            <a:ext uri="{FF2B5EF4-FFF2-40B4-BE49-F238E27FC236}">
              <a16:creationId xmlns:a16="http://schemas.microsoft.com/office/drawing/2014/main" id="{00000000-0008-0000-2000-0000E8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257" name="Text Box 12">
          <a:extLst>
            <a:ext uri="{FF2B5EF4-FFF2-40B4-BE49-F238E27FC236}">
              <a16:creationId xmlns:a16="http://schemas.microsoft.com/office/drawing/2014/main" id="{00000000-0008-0000-2000-0000E9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8" name="Text Box 1">
          <a:extLst>
            <a:ext uri="{FF2B5EF4-FFF2-40B4-BE49-F238E27FC236}">
              <a16:creationId xmlns:a16="http://schemas.microsoft.com/office/drawing/2014/main" id="{00000000-0008-0000-2000-0000EA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59" name="Text Box 2">
          <a:extLst>
            <a:ext uri="{FF2B5EF4-FFF2-40B4-BE49-F238E27FC236}">
              <a16:creationId xmlns:a16="http://schemas.microsoft.com/office/drawing/2014/main" id="{00000000-0008-0000-2000-0000EB04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260" name="Text Box 8">
          <a:extLst>
            <a:ext uri="{FF2B5EF4-FFF2-40B4-BE49-F238E27FC236}">
              <a16:creationId xmlns:a16="http://schemas.microsoft.com/office/drawing/2014/main" id="{00000000-0008-0000-2000-0000EC04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1" name="Text Box 13">
          <a:extLst>
            <a:ext uri="{FF2B5EF4-FFF2-40B4-BE49-F238E27FC236}">
              <a16:creationId xmlns:a16="http://schemas.microsoft.com/office/drawing/2014/main" id="{00000000-0008-0000-2000-0000ED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2" name="Text Box 14">
          <a:extLst>
            <a:ext uri="{FF2B5EF4-FFF2-40B4-BE49-F238E27FC236}">
              <a16:creationId xmlns:a16="http://schemas.microsoft.com/office/drawing/2014/main" id="{00000000-0008-0000-2000-0000EE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3" name="Text Box 13">
          <a:extLst>
            <a:ext uri="{FF2B5EF4-FFF2-40B4-BE49-F238E27FC236}">
              <a16:creationId xmlns:a16="http://schemas.microsoft.com/office/drawing/2014/main" id="{00000000-0008-0000-2000-0000EF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4" name="Text Box 14">
          <a:extLst>
            <a:ext uri="{FF2B5EF4-FFF2-40B4-BE49-F238E27FC236}">
              <a16:creationId xmlns:a16="http://schemas.microsoft.com/office/drawing/2014/main" id="{00000000-0008-0000-2000-0000F0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5" name="Text Box 13">
          <a:extLst>
            <a:ext uri="{FF2B5EF4-FFF2-40B4-BE49-F238E27FC236}">
              <a16:creationId xmlns:a16="http://schemas.microsoft.com/office/drawing/2014/main" id="{00000000-0008-0000-2000-0000F1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6" name="Text Box 14">
          <a:extLst>
            <a:ext uri="{FF2B5EF4-FFF2-40B4-BE49-F238E27FC236}">
              <a16:creationId xmlns:a16="http://schemas.microsoft.com/office/drawing/2014/main" id="{00000000-0008-0000-2000-0000F2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7" name="Text Box 8">
          <a:extLst>
            <a:ext uri="{FF2B5EF4-FFF2-40B4-BE49-F238E27FC236}">
              <a16:creationId xmlns:a16="http://schemas.microsoft.com/office/drawing/2014/main" id="{00000000-0008-0000-2000-0000F3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68" name="Text Box 8">
          <a:extLst>
            <a:ext uri="{FF2B5EF4-FFF2-40B4-BE49-F238E27FC236}">
              <a16:creationId xmlns:a16="http://schemas.microsoft.com/office/drawing/2014/main" id="{00000000-0008-0000-2000-0000F4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69" name="Text Box 8">
          <a:extLst>
            <a:ext uri="{FF2B5EF4-FFF2-40B4-BE49-F238E27FC236}">
              <a16:creationId xmlns:a16="http://schemas.microsoft.com/office/drawing/2014/main" id="{00000000-0008-0000-2000-0000F5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70" name="Text Box 8">
          <a:extLst>
            <a:ext uri="{FF2B5EF4-FFF2-40B4-BE49-F238E27FC236}">
              <a16:creationId xmlns:a16="http://schemas.microsoft.com/office/drawing/2014/main" id="{00000000-0008-0000-2000-0000F6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271" name="Text Box 8">
          <a:extLst>
            <a:ext uri="{FF2B5EF4-FFF2-40B4-BE49-F238E27FC236}">
              <a16:creationId xmlns:a16="http://schemas.microsoft.com/office/drawing/2014/main" id="{00000000-0008-0000-2000-0000F704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272" name="Text Box 8">
          <a:extLst>
            <a:ext uri="{FF2B5EF4-FFF2-40B4-BE49-F238E27FC236}">
              <a16:creationId xmlns:a16="http://schemas.microsoft.com/office/drawing/2014/main" id="{00000000-0008-0000-2000-0000F804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3" name="Text Box 1">
          <a:extLst>
            <a:ext uri="{FF2B5EF4-FFF2-40B4-BE49-F238E27FC236}">
              <a16:creationId xmlns:a16="http://schemas.microsoft.com/office/drawing/2014/main" id="{00000000-0008-0000-2000-0000F9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4" name="Text Box 2">
          <a:extLst>
            <a:ext uri="{FF2B5EF4-FFF2-40B4-BE49-F238E27FC236}">
              <a16:creationId xmlns:a16="http://schemas.microsoft.com/office/drawing/2014/main" id="{00000000-0008-0000-2000-0000FA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5" name="Text Box 3">
          <a:extLst>
            <a:ext uri="{FF2B5EF4-FFF2-40B4-BE49-F238E27FC236}">
              <a16:creationId xmlns:a16="http://schemas.microsoft.com/office/drawing/2014/main" id="{00000000-0008-0000-2000-0000FB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6" name="Text Box 4">
          <a:extLst>
            <a:ext uri="{FF2B5EF4-FFF2-40B4-BE49-F238E27FC236}">
              <a16:creationId xmlns:a16="http://schemas.microsoft.com/office/drawing/2014/main" id="{00000000-0008-0000-2000-0000FC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7" name="Text Box 5">
          <a:extLst>
            <a:ext uri="{FF2B5EF4-FFF2-40B4-BE49-F238E27FC236}">
              <a16:creationId xmlns:a16="http://schemas.microsoft.com/office/drawing/2014/main" id="{00000000-0008-0000-2000-0000FD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8" name="Text Box 6">
          <a:extLst>
            <a:ext uri="{FF2B5EF4-FFF2-40B4-BE49-F238E27FC236}">
              <a16:creationId xmlns:a16="http://schemas.microsoft.com/office/drawing/2014/main" id="{00000000-0008-0000-2000-0000FE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79" name="Text Box 8">
          <a:extLst>
            <a:ext uri="{FF2B5EF4-FFF2-40B4-BE49-F238E27FC236}">
              <a16:creationId xmlns:a16="http://schemas.microsoft.com/office/drawing/2014/main" id="{00000000-0008-0000-2000-0000FF04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80" name="Text Box 9">
          <a:extLst>
            <a:ext uri="{FF2B5EF4-FFF2-40B4-BE49-F238E27FC236}">
              <a16:creationId xmlns:a16="http://schemas.microsoft.com/office/drawing/2014/main" id="{00000000-0008-0000-2000-000000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81" name="Text Box 10">
          <a:extLst>
            <a:ext uri="{FF2B5EF4-FFF2-40B4-BE49-F238E27FC236}">
              <a16:creationId xmlns:a16="http://schemas.microsoft.com/office/drawing/2014/main" id="{00000000-0008-0000-2000-000001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82" name="Text Box 11">
          <a:extLst>
            <a:ext uri="{FF2B5EF4-FFF2-40B4-BE49-F238E27FC236}">
              <a16:creationId xmlns:a16="http://schemas.microsoft.com/office/drawing/2014/main" id="{00000000-0008-0000-2000-000002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283" name="Text Box 12">
          <a:extLst>
            <a:ext uri="{FF2B5EF4-FFF2-40B4-BE49-F238E27FC236}">
              <a16:creationId xmlns:a16="http://schemas.microsoft.com/office/drawing/2014/main" id="{00000000-0008-0000-2000-000003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84" name="Text Box 13">
          <a:extLst>
            <a:ext uri="{FF2B5EF4-FFF2-40B4-BE49-F238E27FC236}">
              <a16:creationId xmlns:a16="http://schemas.microsoft.com/office/drawing/2014/main" id="{00000000-0008-0000-2000-000004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285" name="Text Box 14">
          <a:extLst>
            <a:ext uri="{FF2B5EF4-FFF2-40B4-BE49-F238E27FC236}">
              <a16:creationId xmlns:a16="http://schemas.microsoft.com/office/drawing/2014/main" id="{00000000-0008-0000-2000-000005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86" name="Text Box 1">
          <a:extLst>
            <a:ext uri="{FF2B5EF4-FFF2-40B4-BE49-F238E27FC236}">
              <a16:creationId xmlns:a16="http://schemas.microsoft.com/office/drawing/2014/main" id="{00000000-0008-0000-2000-000006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43</xdr:row>
      <xdr:rowOff>0</xdr:rowOff>
    </xdr:from>
    <xdr:ext cx="114300" cy="285750"/>
    <xdr:sp macro="" textlink="">
      <xdr:nvSpPr>
        <xdr:cNvPr id="1287" name="Text Box 2">
          <a:extLst>
            <a:ext uri="{FF2B5EF4-FFF2-40B4-BE49-F238E27FC236}">
              <a16:creationId xmlns:a16="http://schemas.microsoft.com/office/drawing/2014/main" id="{00000000-0008-0000-2000-000007050000}"/>
            </a:ext>
          </a:extLst>
        </xdr:cNvPr>
        <xdr:cNvSpPr txBox="1">
          <a:spLocks noChangeArrowheads="1"/>
        </xdr:cNvSpPr>
      </xdr:nvSpPr>
      <xdr:spPr bwMode="auto">
        <a:xfrm>
          <a:off x="562356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18</xdr:row>
      <xdr:rowOff>0</xdr:rowOff>
    </xdr:from>
    <xdr:ext cx="114300" cy="285750"/>
    <xdr:sp macro="" textlink="">
      <xdr:nvSpPr>
        <xdr:cNvPr id="1288" name="Text Box 8">
          <a:extLst>
            <a:ext uri="{FF2B5EF4-FFF2-40B4-BE49-F238E27FC236}">
              <a16:creationId xmlns:a16="http://schemas.microsoft.com/office/drawing/2014/main" id="{00000000-0008-0000-2000-000008050000}"/>
            </a:ext>
          </a:extLst>
        </xdr:cNvPr>
        <xdr:cNvSpPr txBox="1">
          <a:spLocks noChangeArrowheads="1"/>
        </xdr:cNvSpPr>
      </xdr:nvSpPr>
      <xdr:spPr bwMode="auto">
        <a:xfrm>
          <a:off x="5623560" y="3291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29</xdr:row>
      <xdr:rowOff>0</xdr:rowOff>
    </xdr:from>
    <xdr:ext cx="114300" cy="285750"/>
    <xdr:sp macro="" textlink="">
      <xdr:nvSpPr>
        <xdr:cNvPr id="1289" name="Text Box 8">
          <a:extLst>
            <a:ext uri="{FF2B5EF4-FFF2-40B4-BE49-F238E27FC236}">
              <a16:creationId xmlns:a16="http://schemas.microsoft.com/office/drawing/2014/main" id="{00000000-0008-0000-2000-000009050000}"/>
            </a:ext>
          </a:extLst>
        </xdr:cNvPr>
        <xdr:cNvSpPr txBox="1">
          <a:spLocks noChangeArrowheads="1"/>
        </xdr:cNvSpPr>
      </xdr:nvSpPr>
      <xdr:spPr bwMode="auto">
        <a:xfrm>
          <a:off x="5623560" y="5303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290" name="Text Box 8">
          <a:extLst>
            <a:ext uri="{FF2B5EF4-FFF2-40B4-BE49-F238E27FC236}">
              <a16:creationId xmlns:a16="http://schemas.microsoft.com/office/drawing/2014/main" id="{00000000-0008-0000-2000-00000A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1291" name="Text Box 8">
          <a:extLst>
            <a:ext uri="{FF2B5EF4-FFF2-40B4-BE49-F238E27FC236}">
              <a16:creationId xmlns:a16="http://schemas.microsoft.com/office/drawing/2014/main" id="{00000000-0008-0000-2000-00000B05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1292" name="Text Box 8">
          <a:extLst>
            <a:ext uri="{FF2B5EF4-FFF2-40B4-BE49-F238E27FC236}">
              <a16:creationId xmlns:a16="http://schemas.microsoft.com/office/drawing/2014/main" id="{00000000-0008-0000-2000-00000C05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3" name="Text Box 1">
          <a:extLst>
            <a:ext uri="{FF2B5EF4-FFF2-40B4-BE49-F238E27FC236}">
              <a16:creationId xmlns:a16="http://schemas.microsoft.com/office/drawing/2014/main" id="{00000000-0008-0000-2000-00000D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4" name="Text Box 2">
          <a:extLst>
            <a:ext uri="{FF2B5EF4-FFF2-40B4-BE49-F238E27FC236}">
              <a16:creationId xmlns:a16="http://schemas.microsoft.com/office/drawing/2014/main" id="{00000000-0008-0000-2000-00000E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5" name="Text Box 3">
          <a:extLst>
            <a:ext uri="{FF2B5EF4-FFF2-40B4-BE49-F238E27FC236}">
              <a16:creationId xmlns:a16="http://schemas.microsoft.com/office/drawing/2014/main" id="{00000000-0008-0000-2000-00000F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6" name="Text Box 4">
          <a:extLst>
            <a:ext uri="{FF2B5EF4-FFF2-40B4-BE49-F238E27FC236}">
              <a16:creationId xmlns:a16="http://schemas.microsoft.com/office/drawing/2014/main" id="{00000000-0008-0000-2000-000010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7" name="Text Box 5">
          <a:extLst>
            <a:ext uri="{FF2B5EF4-FFF2-40B4-BE49-F238E27FC236}">
              <a16:creationId xmlns:a16="http://schemas.microsoft.com/office/drawing/2014/main" id="{00000000-0008-0000-2000-000011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8" name="Text Box 6">
          <a:extLst>
            <a:ext uri="{FF2B5EF4-FFF2-40B4-BE49-F238E27FC236}">
              <a16:creationId xmlns:a16="http://schemas.microsoft.com/office/drawing/2014/main" id="{00000000-0008-0000-2000-000012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299" name="Text Box 8">
          <a:extLst>
            <a:ext uri="{FF2B5EF4-FFF2-40B4-BE49-F238E27FC236}">
              <a16:creationId xmlns:a16="http://schemas.microsoft.com/office/drawing/2014/main" id="{00000000-0008-0000-2000-000013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00" name="Text Box 9">
          <a:extLst>
            <a:ext uri="{FF2B5EF4-FFF2-40B4-BE49-F238E27FC236}">
              <a16:creationId xmlns:a16="http://schemas.microsoft.com/office/drawing/2014/main" id="{00000000-0008-0000-2000-000014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01" name="Text Box 10">
          <a:extLst>
            <a:ext uri="{FF2B5EF4-FFF2-40B4-BE49-F238E27FC236}">
              <a16:creationId xmlns:a16="http://schemas.microsoft.com/office/drawing/2014/main" id="{00000000-0008-0000-2000-000015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02" name="Text Box 1">
          <a:extLst>
            <a:ext uri="{FF2B5EF4-FFF2-40B4-BE49-F238E27FC236}">
              <a16:creationId xmlns:a16="http://schemas.microsoft.com/office/drawing/2014/main" id="{00000000-0008-0000-2000-000016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03" name="Text Box 2">
          <a:extLst>
            <a:ext uri="{FF2B5EF4-FFF2-40B4-BE49-F238E27FC236}">
              <a16:creationId xmlns:a16="http://schemas.microsoft.com/office/drawing/2014/main" id="{00000000-0008-0000-2000-000017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31</xdr:row>
      <xdr:rowOff>0</xdr:rowOff>
    </xdr:from>
    <xdr:ext cx="114300" cy="285750"/>
    <xdr:sp macro="" textlink="">
      <xdr:nvSpPr>
        <xdr:cNvPr id="1304" name="Text Box 8">
          <a:extLst>
            <a:ext uri="{FF2B5EF4-FFF2-40B4-BE49-F238E27FC236}">
              <a16:creationId xmlns:a16="http://schemas.microsoft.com/office/drawing/2014/main" id="{00000000-0008-0000-2000-000018050000}"/>
            </a:ext>
          </a:extLst>
        </xdr:cNvPr>
        <xdr:cNvSpPr txBox="1">
          <a:spLocks noChangeArrowheads="1"/>
        </xdr:cNvSpPr>
      </xdr:nvSpPr>
      <xdr:spPr bwMode="auto">
        <a:xfrm>
          <a:off x="5623560" y="56692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05" name="Text Box 1">
          <a:extLst>
            <a:ext uri="{FF2B5EF4-FFF2-40B4-BE49-F238E27FC236}">
              <a16:creationId xmlns:a16="http://schemas.microsoft.com/office/drawing/2014/main" id="{00000000-0008-0000-2000-000019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06" name="Text Box 2">
          <a:extLst>
            <a:ext uri="{FF2B5EF4-FFF2-40B4-BE49-F238E27FC236}">
              <a16:creationId xmlns:a16="http://schemas.microsoft.com/office/drawing/2014/main" id="{00000000-0008-0000-2000-00001A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07" name="Text Box 3">
          <a:extLst>
            <a:ext uri="{FF2B5EF4-FFF2-40B4-BE49-F238E27FC236}">
              <a16:creationId xmlns:a16="http://schemas.microsoft.com/office/drawing/2014/main" id="{00000000-0008-0000-2000-00001B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08" name="Text Box 4">
          <a:extLst>
            <a:ext uri="{FF2B5EF4-FFF2-40B4-BE49-F238E27FC236}">
              <a16:creationId xmlns:a16="http://schemas.microsoft.com/office/drawing/2014/main" id="{00000000-0008-0000-2000-00001C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09" name="Text Box 5">
          <a:extLst>
            <a:ext uri="{FF2B5EF4-FFF2-40B4-BE49-F238E27FC236}">
              <a16:creationId xmlns:a16="http://schemas.microsoft.com/office/drawing/2014/main" id="{00000000-0008-0000-2000-00001D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0" name="Text Box 6">
          <a:extLst>
            <a:ext uri="{FF2B5EF4-FFF2-40B4-BE49-F238E27FC236}">
              <a16:creationId xmlns:a16="http://schemas.microsoft.com/office/drawing/2014/main" id="{00000000-0008-0000-2000-00001E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1" name="Text Box 8">
          <a:extLst>
            <a:ext uri="{FF2B5EF4-FFF2-40B4-BE49-F238E27FC236}">
              <a16:creationId xmlns:a16="http://schemas.microsoft.com/office/drawing/2014/main" id="{00000000-0008-0000-2000-00001F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2" name="Text Box 9">
          <a:extLst>
            <a:ext uri="{FF2B5EF4-FFF2-40B4-BE49-F238E27FC236}">
              <a16:creationId xmlns:a16="http://schemas.microsoft.com/office/drawing/2014/main" id="{00000000-0008-0000-2000-000020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3" name="Text Box 10">
          <a:extLst>
            <a:ext uri="{FF2B5EF4-FFF2-40B4-BE49-F238E27FC236}">
              <a16:creationId xmlns:a16="http://schemas.microsoft.com/office/drawing/2014/main" id="{00000000-0008-0000-2000-000021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14" name="Text Box 11">
          <a:extLst>
            <a:ext uri="{FF2B5EF4-FFF2-40B4-BE49-F238E27FC236}">
              <a16:creationId xmlns:a16="http://schemas.microsoft.com/office/drawing/2014/main" id="{00000000-0008-0000-2000-000022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15" name="Text Box 12">
          <a:extLst>
            <a:ext uri="{FF2B5EF4-FFF2-40B4-BE49-F238E27FC236}">
              <a16:creationId xmlns:a16="http://schemas.microsoft.com/office/drawing/2014/main" id="{00000000-0008-0000-2000-000023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316" name="Text Box 13">
          <a:extLst>
            <a:ext uri="{FF2B5EF4-FFF2-40B4-BE49-F238E27FC236}">
              <a16:creationId xmlns:a16="http://schemas.microsoft.com/office/drawing/2014/main" id="{00000000-0008-0000-2000-000024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317" name="Text Box 14">
          <a:extLst>
            <a:ext uri="{FF2B5EF4-FFF2-40B4-BE49-F238E27FC236}">
              <a16:creationId xmlns:a16="http://schemas.microsoft.com/office/drawing/2014/main" id="{00000000-0008-0000-2000-000025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8" name="Text Box 1">
          <a:extLst>
            <a:ext uri="{FF2B5EF4-FFF2-40B4-BE49-F238E27FC236}">
              <a16:creationId xmlns:a16="http://schemas.microsoft.com/office/drawing/2014/main" id="{00000000-0008-0000-2000-000026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19" name="Text Box 2">
          <a:extLst>
            <a:ext uri="{FF2B5EF4-FFF2-40B4-BE49-F238E27FC236}">
              <a16:creationId xmlns:a16="http://schemas.microsoft.com/office/drawing/2014/main" id="{00000000-0008-0000-2000-000027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1320" name="Text Box 8">
          <a:extLst>
            <a:ext uri="{FF2B5EF4-FFF2-40B4-BE49-F238E27FC236}">
              <a16:creationId xmlns:a16="http://schemas.microsoft.com/office/drawing/2014/main" id="{00000000-0008-0000-2000-00002805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21" name="Text Box 8">
          <a:extLst>
            <a:ext uri="{FF2B5EF4-FFF2-40B4-BE49-F238E27FC236}">
              <a16:creationId xmlns:a16="http://schemas.microsoft.com/office/drawing/2014/main" id="{00000000-0008-0000-2000-000029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322" name="Text Box 8">
          <a:extLst>
            <a:ext uri="{FF2B5EF4-FFF2-40B4-BE49-F238E27FC236}">
              <a16:creationId xmlns:a16="http://schemas.microsoft.com/office/drawing/2014/main" id="{00000000-0008-0000-2000-00002A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23" name="Text Box 8">
          <a:extLst>
            <a:ext uri="{FF2B5EF4-FFF2-40B4-BE49-F238E27FC236}">
              <a16:creationId xmlns:a16="http://schemas.microsoft.com/office/drawing/2014/main" id="{00000000-0008-0000-2000-00002B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4" name="Text Box 8">
          <a:extLst>
            <a:ext uri="{FF2B5EF4-FFF2-40B4-BE49-F238E27FC236}">
              <a16:creationId xmlns:a16="http://schemas.microsoft.com/office/drawing/2014/main" id="{00000000-0008-0000-2000-00002C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5" name="Text Box 8">
          <a:extLst>
            <a:ext uri="{FF2B5EF4-FFF2-40B4-BE49-F238E27FC236}">
              <a16:creationId xmlns:a16="http://schemas.microsoft.com/office/drawing/2014/main" id="{00000000-0008-0000-2000-00002D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6" name="Text Box 1">
          <a:extLst>
            <a:ext uri="{FF2B5EF4-FFF2-40B4-BE49-F238E27FC236}">
              <a16:creationId xmlns:a16="http://schemas.microsoft.com/office/drawing/2014/main" id="{00000000-0008-0000-2000-00002E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7" name="Text Box 2">
          <a:extLst>
            <a:ext uri="{FF2B5EF4-FFF2-40B4-BE49-F238E27FC236}">
              <a16:creationId xmlns:a16="http://schemas.microsoft.com/office/drawing/2014/main" id="{00000000-0008-0000-2000-00002F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8" name="Text Box 3">
          <a:extLst>
            <a:ext uri="{FF2B5EF4-FFF2-40B4-BE49-F238E27FC236}">
              <a16:creationId xmlns:a16="http://schemas.microsoft.com/office/drawing/2014/main" id="{00000000-0008-0000-2000-000030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29" name="Text Box 4">
          <a:extLst>
            <a:ext uri="{FF2B5EF4-FFF2-40B4-BE49-F238E27FC236}">
              <a16:creationId xmlns:a16="http://schemas.microsoft.com/office/drawing/2014/main" id="{00000000-0008-0000-2000-000031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0" name="Text Box 5">
          <a:extLst>
            <a:ext uri="{FF2B5EF4-FFF2-40B4-BE49-F238E27FC236}">
              <a16:creationId xmlns:a16="http://schemas.microsoft.com/office/drawing/2014/main" id="{00000000-0008-0000-2000-000032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1" name="Text Box 6">
          <a:extLst>
            <a:ext uri="{FF2B5EF4-FFF2-40B4-BE49-F238E27FC236}">
              <a16:creationId xmlns:a16="http://schemas.microsoft.com/office/drawing/2014/main" id="{00000000-0008-0000-2000-000033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2" name="Text Box 8">
          <a:extLst>
            <a:ext uri="{FF2B5EF4-FFF2-40B4-BE49-F238E27FC236}">
              <a16:creationId xmlns:a16="http://schemas.microsoft.com/office/drawing/2014/main" id="{00000000-0008-0000-2000-000034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3" name="Text Box 9">
          <a:extLst>
            <a:ext uri="{FF2B5EF4-FFF2-40B4-BE49-F238E27FC236}">
              <a16:creationId xmlns:a16="http://schemas.microsoft.com/office/drawing/2014/main" id="{00000000-0008-0000-2000-000035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4" name="Text Box 10">
          <a:extLst>
            <a:ext uri="{FF2B5EF4-FFF2-40B4-BE49-F238E27FC236}">
              <a16:creationId xmlns:a16="http://schemas.microsoft.com/office/drawing/2014/main" id="{00000000-0008-0000-2000-000036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5" name="Text Box 1">
          <a:extLst>
            <a:ext uri="{FF2B5EF4-FFF2-40B4-BE49-F238E27FC236}">
              <a16:creationId xmlns:a16="http://schemas.microsoft.com/office/drawing/2014/main" id="{00000000-0008-0000-2000-000037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36" name="Text Box 2">
          <a:extLst>
            <a:ext uri="{FF2B5EF4-FFF2-40B4-BE49-F238E27FC236}">
              <a16:creationId xmlns:a16="http://schemas.microsoft.com/office/drawing/2014/main" id="{00000000-0008-0000-2000-000038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1337" name="Text Box 8">
          <a:extLst>
            <a:ext uri="{FF2B5EF4-FFF2-40B4-BE49-F238E27FC236}">
              <a16:creationId xmlns:a16="http://schemas.microsoft.com/office/drawing/2014/main" id="{00000000-0008-0000-2000-00003905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38" name="Text Box 1">
          <a:extLst>
            <a:ext uri="{FF2B5EF4-FFF2-40B4-BE49-F238E27FC236}">
              <a16:creationId xmlns:a16="http://schemas.microsoft.com/office/drawing/2014/main" id="{00000000-0008-0000-2000-00003A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39" name="Text Box 2">
          <a:extLst>
            <a:ext uri="{FF2B5EF4-FFF2-40B4-BE49-F238E27FC236}">
              <a16:creationId xmlns:a16="http://schemas.microsoft.com/office/drawing/2014/main" id="{00000000-0008-0000-2000-00003B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0" name="Text Box 3">
          <a:extLst>
            <a:ext uri="{FF2B5EF4-FFF2-40B4-BE49-F238E27FC236}">
              <a16:creationId xmlns:a16="http://schemas.microsoft.com/office/drawing/2014/main" id="{00000000-0008-0000-2000-00003C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1" name="Text Box 4">
          <a:extLst>
            <a:ext uri="{FF2B5EF4-FFF2-40B4-BE49-F238E27FC236}">
              <a16:creationId xmlns:a16="http://schemas.microsoft.com/office/drawing/2014/main" id="{00000000-0008-0000-2000-00003D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2" name="Text Box 5">
          <a:extLst>
            <a:ext uri="{FF2B5EF4-FFF2-40B4-BE49-F238E27FC236}">
              <a16:creationId xmlns:a16="http://schemas.microsoft.com/office/drawing/2014/main" id="{00000000-0008-0000-2000-00003E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3" name="Text Box 6">
          <a:extLst>
            <a:ext uri="{FF2B5EF4-FFF2-40B4-BE49-F238E27FC236}">
              <a16:creationId xmlns:a16="http://schemas.microsoft.com/office/drawing/2014/main" id="{00000000-0008-0000-2000-00003F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4" name="Text Box 8">
          <a:extLst>
            <a:ext uri="{FF2B5EF4-FFF2-40B4-BE49-F238E27FC236}">
              <a16:creationId xmlns:a16="http://schemas.microsoft.com/office/drawing/2014/main" id="{00000000-0008-0000-2000-000040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5" name="Text Box 9">
          <a:extLst>
            <a:ext uri="{FF2B5EF4-FFF2-40B4-BE49-F238E27FC236}">
              <a16:creationId xmlns:a16="http://schemas.microsoft.com/office/drawing/2014/main" id="{00000000-0008-0000-2000-000041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46" name="Text Box 10">
          <a:extLst>
            <a:ext uri="{FF2B5EF4-FFF2-40B4-BE49-F238E27FC236}">
              <a16:creationId xmlns:a16="http://schemas.microsoft.com/office/drawing/2014/main" id="{00000000-0008-0000-2000-000042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47" name="Text Box 11">
          <a:extLst>
            <a:ext uri="{FF2B5EF4-FFF2-40B4-BE49-F238E27FC236}">
              <a16:creationId xmlns:a16="http://schemas.microsoft.com/office/drawing/2014/main" id="{00000000-0008-0000-2000-000043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348" name="Text Box 12">
          <a:extLst>
            <a:ext uri="{FF2B5EF4-FFF2-40B4-BE49-F238E27FC236}">
              <a16:creationId xmlns:a16="http://schemas.microsoft.com/office/drawing/2014/main" id="{00000000-0008-0000-2000-000044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349" name="Text Box 13">
          <a:extLst>
            <a:ext uri="{FF2B5EF4-FFF2-40B4-BE49-F238E27FC236}">
              <a16:creationId xmlns:a16="http://schemas.microsoft.com/office/drawing/2014/main" id="{00000000-0008-0000-2000-000045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350" name="Text Box 14">
          <a:extLst>
            <a:ext uri="{FF2B5EF4-FFF2-40B4-BE49-F238E27FC236}">
              <a16:creationId xmlns:a16="http://schemas.microsoft.com/office/drawing/2014/main" id="{00000000-0008-0000-2000-000046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51" name="Text Box 1">
          <a:extLst>
            <a:ext uri="{FF2B5EF4-FFF2-40B4-BE49-F238E27FC236}">
              <a16:creationId xmlns:a16="http://schemas.microsoft.com/office/drawing/2014/main" id="{00000000-0008-0000-2000-000047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352" name="Text Box 2">
          <a:extLst>
            <a:ext uri="{FF2B5EF4-FFF2-40B4-BE49-F238E27FC236}">
              <a16:creationId xmlns:a16="http://schemas.microsoft.com/office/drawing/2014/main" id="{00000000-0008-0000-2000-000048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19</xdr:row>
      <xdr:rowOff>0</xdr:rowOff>
    </xdr:from>
    <xdr:ext cx="114300" cy="285750"/>
    <xdr:sp macro="" textlink="">
      <xdr:nvSpPr>
        <xdr:cNvPr id="1353" name="Text Box 8">
          <a:extLst>
            <a:ext uri="{FF2B5EF4-FFF2-40B4-BE49-F238E27FC236}">
              <a16:creationId xmlns:a16="http://schemas.microsoft.com/office/drawing/2014/main" id="{00000000-0008-0000-2000-000049050000}"/>
            </a:ext>
          </a:extLst>
        </xdr:cNvPr>
        <xdr:cNvSpPr txBox="1">
          <a:spLocks noChangeArrowheads="1"/>
        </xdr:cNvSpPr>
      </xdr:nvSpPr>
      <xdr:spPr bwMode="auto">
        <a:xfrm>
          <a:off x="5623560" y="3474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354" name="Text Box 8">
          <a:extLst>
            <a:ext uri="{FF2B5EF4-FFF2-40B4-BE49-F238E27FC236}">
              <a16:creationId xmlns:a16="http://schemas.microsoft.com/office/drawing/2014/main" id="{00000000-0008-0000-2000-00004A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55" name="Text Box 8">
          <a:extLst>
            <a:ext uri="{FF2B5EF4-FFF2-40B4-BE49-F238E27FC236}">
              <a16:creationId xmlns:a16="http://schemas.microsoft.com/office/drawing/2014/main" id="{00000000-0008-0000-2000-00004B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56" name="Text Box 8">
          <a:extLst>
            <a:ext uri="{FF2B5EF4-FFF2-40B4-BE49-F238E27FC236}">
              <a16:creationId xmlns:a16="http://schemas.microsoft.com/office/drawing/2014/main" id="{00000000-0008-0000-2000-00004C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57" name="Text Box 8">
          <a:extLst>
            <a:ext uri="{FF2B5EF4-FFF2-40B4-BE49-F238E27FC236}">
              <a16:creationId xmlns:a16="http://schemas.microsoft.com/office/drawing/2014/main" id="{00000000-0008-0000-2000-00004D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58" name="Text Box 1">
          <a:extLst>
            <a:ext uri="{FF2B5EF4-FFF2-40B4-BE49-F238E27FC236}">
              <a16:creationId xmlns:a16="http://schemas.microsoft.com/office/drawing/2014/main" id="{00000000-0008-0000-2000-00004E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59" name="Text Box 2">
          <a:extLst>
            <a:ext uri="{FF2B5EF4-FFF2-40B4-BE49-F238E27FC236}">
              <a16:creationId xmlns:a16="http://schemas.microsoft.com/office/drawing/2014/main" id="{00000000-0008-0000-2000-00004F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0" name="Text Box 3">
          <a:extLst>
            <a:ext uri="{FF2B5EF4-FFF2-40B4-BE49-F238E27FC236}">
              <a16:creationId xmlns:a16="http://schemas.microsoft.com/office/drawing/2014/main" id="{00000000-0008-0000-2000-000050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1" name="Text Box 4">
          <a:extLst>
            <a:ext uri="{FF2B5EF4-FFF2-40B4-BE49-F238E27FC236}">
              <a16:creationId xmlns:a16="http://schemas.microsoft.com/office/drawing/2014/main" id="{00000000-0008-0000-2000-000051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2" name="Text Box 5">
          <a:extLst>
            <a:ext uri="{FF2B5EF4-FFF2-40B4-BE49-F238E27FC236}">
              <a16:creationId xmlns:a16="http://schemas.microsoft.com/office/drawing/2014/main" id="{00000000-0008-0000-2000-000052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3" name="Text Box 6">
          <a:extLst>
            <a:ext uri="{FF2B5EF4-FFF2-40B4-BE49-F238E27FC236}">
              <a16:creationId xmlns:a16="http://schemas.microsoft.com/office/drawing/2014/main" id="{00000000-0008-0000-2000-000053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4" name="Text Box 8">
          <a:extLst>
            <a:ext uri="{FF2B5EF4-FFF2-40B4-BE49-F238E27FC236}">
              <a16:creationId xmlns:a16="http://schemas.microsoft.com/office/drawing/2014/main" id="{00000000-0008-0000-2000-000054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5" name="Text Box 9">
          <a:extLst>
            <a:ext uri="{FF2B5EF4-FFF2-40B4-BE49-F238E27FC236}">
              <a16:creationId xmlns:a16="http://schemas.microsoft.com/office/drawing/2014/main" id="{00000000-0008-0000-2000-000055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6" name="Text Box 10">
          <a:extLst>
            <a:ext uri="{FF2B5EF4-FFF2-40B4-BE49-F238E27FC236}">
              <a16:creationId xmlns:a16="http://schemas.microsoft.com/office/drawing/2014/main" id="{00000000-0008-0000-2000-000056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7" name="Text Box 1">
          <a:extLst>
            <a:ext uri="{FF2B5EF4-FFF2-40B4-BE49-F238E27FC236}">
              <a16:creationId xmlns:a16="http://schemas.microsoft.com/office/drawing/2014/main" id="{00000000-0008-0000-2000-000057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68" name="Text Box 2">
          <a:extLst>
            <a:ext uri="{FF2B5EF4-FFF2-40B4-BE49-F238E27FC236}">
              <a16:creationId xmlns:a16="http://schemas.microsoft.com/office/drawing/2014/main" id="{00000000-0008-0000-2000-000058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32</xdr:row>
      <xdr:rowOff>0</xdr:rowOff>
    </xdr:from>
    <xdr:ext cx="114300" cy="285750"/>
    <xdr:sp macro="" textlink="">
      <xdr:nvSpPr>
        <xdr:cNvPr id="1369" name="Text Box 8">
          <a:extLst>
            <a:ext uri="{FF2B5EF4-FFF2-40B4-BE49-F238E27FC236}">
              <a16:creationId xmlns:a16="http://schemas.microsoft.com/office/drawing/2014/main" id="{00000000-0008-0000-2000-000059050000}"/>
            </a:ext>
          </a:extLst>
        </xdr:cNvPr>
        <xdr:cNvSpPr txBox="1">
          <a:spLocks noChangeArrowheads="1"/>
        </xdr:cNvSpPr>
      </xdr:nvSpPr>
      <xdr:spPr bwMode="auto">
        <a:xfrm>
          <a:off x="5623560" y="58521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70" name="Text Box 13">
          <a:extLst>
            <a:ext uri="{FF2B5EF4-FFF2-40B4-BE49-F238E27FC236}">
              <a16:creationId xmlns:a16="http://schemas.microsoft.com/office/drawing/2014/main" id="{00000000-0008-0000-2000-00005A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371" name="Text Box 14">
          <a:extLst>
            <a:ext uri="{FF2B5EF4-FFF2-40B4-BE49-F238E27FC236}">
              <a16:creationId xmlns:a16="http://schemas.microsoft.com/office/drawing/2014/main" id="{00000000-0008-0000-2000-00005B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55</xdr:row>
      <xdr:rowOff>179917</xdr:rowOff>
    </xdr:from>
    <xdr:ext cx="114300" cy="285750"/>
    <xdr:sp macro="" textlink="">
      <xdr:nvSpPr>
        <xdr:cNvPr id="1372" name="Text Box 13">
          <a:extLst>
            <a:ext uri="{FF2B5EF4-FFF2-40B4-BE49-F238E27FC236}">
              <a16:creationId xmlns:a16="http://schemas.microsoft.com/office/drawing/2014/main" id="{00000000-0008-0000-2000-00005C050000}"/>
            </a:ext>
          </a:extLst>
        </xdr:cNvPr>
        <xdr:cNvSpPr txBox="1">
          <a:spLocks noChangeArrowheads="1"/>
        </xdr:cNvSpPr>
      </xdr:nvSpPr>
      <xdr:spPr bwMode="auto">
        <a:xfrm>
          <a:off x="5623560" y="102383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52918</xdr:rowOff>
    </xdr:from>
    <xdr:ext cx="114300" cy="285750"/>
    <xdr:sp macro="" textlink="">
      <xdr:nvSpPr>
        <xdr:cNvPr id="1373" name="Text Box 10">
          <a:extLst>
            <a:ext uri="{FF2B5EF4-FFF2-40B4-BE49-F238E27FC236}">
              <a16:creationId xmlns:a16="http://schemas.microsoft.com/office/drawing/2014/main" id="{00000000-0008-0000-2000-00005D050000}"/>
            </a:ext>
          </a:extLst>
        </xdr:cNvPr>
        <xdr:cNvSpPr txBox="1">
          <a:spLocks noChangeArrowheads="1"/>
        </xdr:cNvSpPr>
      </xdr:nvSpPr>
      <xdr:spPr bwMode="auto">
        <a:xfrm>
          <a:off x="5623560" y="7733878"/>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74" name="Text Box 8">
          <a:extLst>
            <a:ext uri="{FF2B5EF4-FFF2-40B4-BE49-F238E27FC236}">
              <a16:creationId xmlns:a16="http://schemas.microsoft.com/office/drawing/2014/main" id="{00000000-0008-0000-2000-00005E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75" name="Text Box 8">
          <a:extLst>
            <a:ext uri="{FF2B5EF4-FFF2-40B4-BE49-F238E27FC236}">
              <a16:creationId xmlns:a16="http://schemas.microsoft.com/office/drawing/2014/main" id="{00000000-0008-0000-2000-00005F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76" name="Text Box 8">
          <a:extLst>
            <a:ext uri="{FF2B5EF4-FFF2-40B4-BE49-F238E27FC236}">
              <a16:creationId xmlns:a16="http://schemas.microsoft.com/office/drawing/2014/main" id="{00000000-0008-0000-2000-000060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20</xdr:row>
      <xdr:rowOff>0</xdr:rowOff>
    </xdr:from>
    <xdr:ext cx="114300" cy="285750"/>
    <xdr:sp macro="" textlink="">
      <xdr:nvSpPr>
        <xdr:cNvPr id="1377" name="Text Box 8">
          <a:extLst>
            <a:ext uri="{FF2B5EF4-FFF2-40B4-BE49-F238E27FC236}">
              <a16:creationId xmlns:a16="http://schemas.microsoft.com/office/drawing/2014/main" id="{00000000-0008-0000-2000-000061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1378" name="Text Box 8">
          <a:extLst>
            <a:ext uri="{FF2B5EF4-FFF2-40B4-BE49-F238E27FC236}">
              <a16:creationId xmlns:a16="http://schemas.microsoft.com/office/drawing/2014/main" id="{00000000-0008-0000-2000-00006205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1379" name="Text Box 8">
          <a:extLst>
            <a:ext uri="{FF2B5EF4-FFF2-40B4-BE49-F238E27FC236}">
              <a16:creationId xmlns:a16="http://schemas.microsoft.com/office/drawing/2014/main" id="{00000000-0008-0000-2000-00006305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1380" name="Text Box 8">
          <a:extLst>
            <a:ext uri="{FF2B5EF4-FFF2-40B4-BE49-F238E27FC236}">
              <a16:creationId xmlns:a16="http://schemas.microsoft.com/office/drawing/2014/main" id="{00000000-0008-0000-2000-00006405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0</xdr:rowOff>
    </xdr:from>
    <xdr:ext cx="114300" cy="285750"/>
    <xdr:sp macro="" textlink="">
      <xdr:nvSpPr>
        <xdr:cNvPr id="1381" name="Text Box 8">
          <a:extLst>
            <a:ext uri="{FF2B5EF4-FFF2-40B4-BE49-F238E27FC236}">
              <a16:creationId xmlns:a16="http://schemas.microsoft.com/office/drawing/2014/main" id="{00000000-0008-0000-2000-000065050000}"/>
            </a:ext>
          </a:extLst>
        </xdr:cNvPr>
        <xdr:cNvSpPr txBox="1">
          <a:spLocks noChangeArrowheads="1"/>
        </xdr:cNvSpPr>
      </xdr:nvSpPr>
      <xdr:spPr bwMode="auto">
        <a:xfrm>
          <a:off x="5623560"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82" name="Text Box 8">
          <a:extLst>
            <a:ext uri="{FF2B5EF4-FFF2-40B4-BE49-F238E27FC236}">
              <a16:creationId xmlns:a16="http://schemas.microsoft.com/office/drawing/2014/main" id="{00000000-0008-0000-2000-000066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20</xdr:row>
      <xdr:rowOff>0</xdr:rowOff>
    </xdr:from>
    <xdr:ext cx="114300" cy="285750"/>
    <xdr:sp macro="" textlink="">
      <xdr:nvSpPr>
        <xdr:cNvPr id="1383" name="Text Box 8">
          <a:extLst>
            <a:ext uri="{FF2B5EF4-FFF2-40B4-BE49-F238E27FC236}">
              <a16:creationId xmlns:a16="http://schemas.microsoft.com/office/drawing/2014/main" id="{00000000-0008-0000-2000-000067050000}"/>
            </a:ext>
          </a:extLst>
        </xdr:cNvPr>
        <xdr:cNvSpPr txBox="1">
          <a:spLocks noChangeArrowheads="1"/>
        </xdr:cNvSpPr>
      </xdr:nvSpPr>
      <xdr:spPr bwMode="auto">
        <a:xfrm>
          <a:off x="5623560"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84" name="Text Box 8">
          <a:extLst>
            <a:ext uri="{FF2B5EF4-FFF2-40B4-BE49-F238E27FC236}">
              <a16:creationId xmlns:a16="http://schemas.microsoft.com/office/drawing/2014/main" id="{00000000-0008-0000-2000-000068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21</xdr:row>
      <xdr:rowOff>0</xdr:rowOff>
    </xdr:from>
    <xdr:ext cx="114300" cy="285750"/>
    <xdr:sp macro="" textlink="">
      <xdr:nvSpPr>
        <xdr:cNvPr id="1385" name="Text Box 8">
          <a:extLst>
            <a:ext uri="{FF2B5EF4-FFF2-40B4-BE49-F238E27FC236}">
              <a16:creationId xmlns:a16="http://schemas.microsoft.com/office/drawing/2014/main" id="{00000000-0008-0000-2000-000069050000}"/>
            </a:ext>
          </a:extLst>
        </xdr:cNvPr>
        <xdr:cNvSpPr txBox="1">
          <a:spLocks noChangeArrowheads="1"/>
        </xdr:cNvSpPr>
      </xdr:nvSpPr>
      <xdr:spPr bwMode="auto">
        <a:xfrm>
          <a:off x="5623560" y="3840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1386" name="Text Box 8">
          <a:extLst>
            <a:ext uri="{FF2B5EF4-FFF2-40B4-BE49-F238E27FC236}">
              <a16:creationId xmlns:a16="http://schemas.microsoft.com/office/drawing/2014/main" id="{00000000-0008-0000-2000-00006A05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22</xdr:row>
      <xdr:rowOff>0</xdr:rowOff>
    </xdr:from>
    <xdr:ext cx="114300" cy="285750"/>
    <xdr:sp macro="" textlink="">
      <xdr:nvSpPr>
        <xdr:cNvPr id="1387" name="Text Box 8">
          <a:extLst>
            <a:ext uri="{FF2B5EF4-FFF2-40B4-BE49-F238E27FC236}">
              <a16:creationId xmlns:a16="http://schemas.microsoft.com/office/drawing/2014/main" id="{00000000-0008-0000-2000-00006B050000}"/>
            </a:ext>
          </a:extLst>
        </xdr:cNvPr>
        <xdr:cNvSpPr txBox="1">
          <a:spLocks noChangeArrowheads="1"/>
        </xdr:cNvSpPr>
      </xdr:nvSpPr>
      <xdr:spPr bwMode="auto">
        <a:xfrm>
          <a:off x="5623560" y="4023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388" name="Text Box 8">
          <a:extLst>
            <a:ext uri="{FF2B5EF4-FFF2-40B4-BE49-F238E27FC236}">
              <a16:creationId xmlns:a16="http://schemas.microsoft.com/office/drawing/2014/main" id="{00000000-0008-0000-2000-00006C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45</xdr:row>
      <xdr:rowOff>0</xdr:rowOff>
    </xdr:from>
    <xdr:ext cx="114300" cy="285750"/>
    <xdr:sp macro="" textlink="">
      <xdr:nvSpPr>
        <xdr:cNvPr id="1389" name="Text Box 8">
          <a:extLst>
            <a:ext uri="{FF2B5EF4-FFF2-40B4-BE49-F238E27FC236}">
              <a16:creationId xmlns:a16="http://schemas.microsoft.com/office/drawing/2014/main" id="{00000000-0008-0000-2000-00006D050000}"/>
            </a:ext>
          </a:extLst>
        </xdr:cNvPr>
        <xdr:cNvSpPr txBox="1">
          <a:spLocks noChangeArrowheads="1"/>
        </xdr:cNvSpPr>
      </xdr:nvSpPr>
      <xdr:spPr bwMode="auto">
        <a:xfrm>
          <a:off x="562356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35</xdr:row>
      <xdr:rowOff>0</xdr:rowOff>
    </xdr:from>
    <xdr:ext cx="114300" cy="285750"/>
    <xdr:sp macro="" textlink="">
      <xdr:nvSpPr>
        <xdr:cNvPr id="1390" name="Text Box 8">
          <a:extLst>
            <a:ext uri="{FF2B5EF4-FFF2-40B4-BE49-F238E27FC236}">
              <a16:creationId xmlns:a16="http://schemas.microsoft.com/office/drawing/2014/main" id="{00000000-0008-0000-2000-00006E050000}"/>
            </a:ext>
          </a:extLst>
        </xdr:cNvPr>
        <xdr:cNvSpPr txBox="1">
          <a:spLocks noChangeArrowheads="1"/>
        </xdr:cNvSpPr>
      </xdr:nvSpPr>
      <xdr:spPr bwMode="auto">
        <a:xfrm>
          <a:off x="5623560" y="64008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1" name="Text Box 8">
          <a:extLst>
            <a:ext uri="{FF2B5EF4-FFF2-40B4-BE49-F238E27FC236}">
              <a16:creationId xmlns:a16="http://schemas.microsoft.com/office/drawing/2014/main" id="{00000000-0008-0000-2000-00006F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92" name="Text Box 8">
          <a:extLst>
            <a:ext uri="{FF2B5EF4-FFF2-40B4-BE49-F238E27FC236}">
              <a16:creationId xmlns:a16="http://schemas.microsoft.com/office/drawing/2014/main" id="{00000000-0008-0000-2000-000070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3" name="Text Box 8">
          <a:extLst>
            <a:ext uri="{FF2B5EF4-FFF2-40B4-BE49-F238E27FC236}">
              <a16:creationId xmlns:a16="http://schemas.microsoft.com/office/drawing/2014/main" id="{00000000-0008-0000-2000-000071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394" name="Text Box 8">
          <a:extLst>
            <a:ext uri="{FF2B5EF4-FFF2-40B4-BE49-F238E27FC236}">
              <a16:creationId xmlns:a16="http://schemas.microsoft.com/office/drawing/2014/main" id="{00000000-0008-0000-2000-000072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5" name="Text Box 8">
          <a:extLst>
            <a:ext uri="{FF2B5EF4-FFF2-40B4-BE49-F238E27FC236}">
              <a16:creationId xmlns:a16="http://schemas.microsoft.com/office/drawing/2014/main" id="{00000000-0008-0000-2000-000073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6" name="Text Box 8">
          <a:extLst>
            <a:ext uri="{FF2B5EF4-FFF2-40B4-BE49-F238E27FC236}">
              <a16:creationId xmlns:a16="http://schemas.microsoft.com/office/drawing/2014/main" id="{00000000-0008-0000-2000-000074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7" name="Text Box 8">
          <a:extLst>
            <a:ext uri="{FF2B5EF4-FFF2-40B4-BE49-F238E27FC236}">
              <a16:creationId xmlns:a16="http://schemas.microsoft.com/office/drawing/2014/main" id="{00000000-0008-0000-2000-000075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398" name="Text Box 8">
          <a:extLst>
            <a:ext uri="{FF2B5EF4-FFF2-40B4-BE49-F238E27FC236}">
              <a16:creationId xmlns:a16="http://schemas.microsoft.com/office/drawing/2014/main" id="{00000000-0008-0000-2000-000076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37</xdr:row>
      <xdr:rowOff>0</xdr:rowOff>
    </xdr:from>
    <xdr:ext cx="114300" cy="285750"/>
    <xdr:sp macro="" textlink="">
      <xdr:nvSpPr>
        <xdr:cNvPr id="1399" name="Text Box 8">
          <a:extLst>
            <a:ext uri="{FF2B5EF4-FFF2-40B4-BE49-F238E27FC236}">
              <a16:creationId xmlns:a16="http://schemas.microsoft.com/office/drawing/2014/main" id="{00000000-0008-0000-2000-000077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00" name="Text Box 8">
          <a:extLst>
            <a:ext uri="{FF2B5EF4-FFF2-40B4-BE49-F238E27FC236}">
              <a16:creationId xmlns:a16="http://schemas.microsoft.com/office/drawing/2014/main" id="{00000000-0008-0000-2000-000078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01" name="Text Box 8">
          <a:extLst>
            <a:ext uri="{FF2B5EF4-FFF2-40B4-BE49-F238E27FC236}">
              <a16:creationId xmlns:a16="http://schemas.microsoft.com/office/drawing/2014/main" id="{00000000-0008-0000-2000-000079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2" name="Text Box 8">
          <a:extLst>
            <a:ext uri="{FF2B5EF4-FFF2-40B4-BE49-F238E27FC236}">
              <a16:creationId xmlns:a16="http://schemas.microsoft.com/office/drawing/2014/main" id="{00000000-0008-0000-2000-00007A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03" name="Text Box 8">
          <a:extLst>
            <a:ext uri="{FF2B5EF4-FFF2-40B4-BE49-F238E27FC236}">
              <a16:creationId xmlns:a16="http://schemas.microsoft.com/office/drawing/2014/main" id="{00000000-0008-0000-2000-00007B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04" name="Text Box 8">
          <a:extLst>
            <a:ext uri="{FF2B5EF4-FFF2-40B4-BE49-F238E27FC236}">
              <a16:creationId xmlns:a16="http://schemas.microsoft.com/office/drawing/2014/main" id="{00000000-0008-0000-2000-00007C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05" name="Text Box 8">
          <a:extLst>
            <a:ext uri="{FF2B5EF4-FFF2-40B4-BE49-F238E27FC236}">
              <a16:creationId xmlns:a16="http://schemas.microsoft.com/office/drawing/2014/main" id="{00000000-0008-0000-2000-00007D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46</xdr:row>
      <xdr:rowOff>0</xdr:rowOff>
    </xdr:from>
    <xdr:ext cx="114300" cy="285750"/>
    <xdr:sp macro="" textlink="">
      <xdr:nvSpPr>
        <xdr:cNvPr id="1406" name="Text Box 8">
          <a:extLst>
            <a:ext uri="{FF2B5EF4-FFF2-40B4-BE49-F238E27FC236}">
              <a16:creationId xmlns:a16="http://schemas.microsoft.com/office/drawing/2014/main" id="{00000000-0008-0000-2000-00007E050000}"/>
            </a:ext>
          </a:extLst>
        </xdr:cNvPr>
        <xdr:cNvSpPr txBox="1">
          <a:spLocks noChangeArrowheads="1"/>
        </xdr:cNvSpPr>
      </xdr:nvSpPr>
      <xdr:spPr bwMode="auto">
        <a:xfrm>
          <a:off x="562356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07" name="Text Box 8">
          <a:extLst>
            <a:ext uri="{FF2B5EF4-FFF2-40B4-BE49-F238E27FC236}">
              <a16:creationId xmlns:a16="http://schemas.microsoft.com/office/drawing/2014/main" id="{00000000-0008-0000-2000-00007F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08" name="Text Box 8">
          <a:extLst>
            <a:ext uri="{FF2B5EF4-FFF2-40B4-BE49-F238E27FC236}">
              <a16:creationId xmlns:a16="http://schemas.microsoft.com/office/drawing/2014/main" id="{00000000-0008-0000-2000-000080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09" name="Text Box 8">
          <a:extLst>
            <a:ext uri="{FF2B5EF4-FFF2-40B4-BE49-F238E27FC236}">
              <a16:creationId xmlns:a16="http://schemas.microsoft.com/office/drawing/2014/main" id="{00000000-0008-0000-2000-000081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0" name="Text Box 1">
          <a:extLst>
            <a:ext uri="{FF2B5EF4-FFF2-40B4-BE49-F238E27FC236}">
              <a16:creationId xmlns:a16="http://schemas.microsoft.com/office/drawing/2014/main" id="{00000000-0008-0000-2000-000082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1" name="Text Box 2">
          <a:extLst>
            <a:ext uri="{FF2B5EF4-FFF2-40B4-BE49-F238E27FC236}">
              <a16:creationId xmlns:a16="http://schemas.microsoft.com/office/drawing/2014/main" id="{00000000-0008-0000-2000-000083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2" name="Text Box 3">
          <a:extLst>
            <a:ext uri="{FF2B5EF4-FFF2-40B4-BE49-F238E27FC236}">
              <a16:creationId xmlns:a16="http://schemas.microsoft.com/office/drawing/2014/main" id="{00000000-0008-0000-2000-000084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3" name="Text Box 4">
          <a:extLst>
            <a:ext uri="{FF2B5EF4-FFF2-40B4-BE49-F238E27FC236}">
              <a16:creationId xmlns:a16="http://schemas.microsoft.com/office/drawing/2014/main" id="{00000000-0008-0000-2000-000085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4" name="Text Box 5">
          <a:extLst>
            <a:ext uri="{FF2B5EF4-FFF2-40B4-BE49-F238E27FC236}">
              <a16:creationId xmlns:a16="http://schemas.microsoft.com/office/drawing/2014/main" id="{00000000-0008-0000-2000-000086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5" name="Text Box 6">
          <a:extLst>
            <a:ext uri="{FF2B5EF4-FFF2-40B4-BE49-F238E27FC236}">
              <a16:creationId xmlns:a16="http://schemas.microsoft.com/office/drawing/2014/main" id="{00000000-0008-0000-2000-000087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6" name="Text Box 8">
          <a:extLst>
            <a:ext uri="{FF2B5EF4-FFF2-40B4-BE49-F238E27FC236}">
              <a16:creationId xmlns:a16="http://schemas.microsoft.com/office/drawing/2014/main" id="{00000000-0008-0000-2000-000088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7" name="Text Box 9">
          <a:extLst>
            <a:ext uri="{FF2B5EF4-FFF2-40B4-BE49-F238E27FC236}">
              <a16:creationId xmlns:a16="http://schemas.microsoft.com/office/drawing/2014/main" id="{00000000-0008-0000-2000-000089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8" name="Text Box 10">
          <a:extLst>
            <a:ext uri="{FF2B5EF4-FFF2-40B4-BE49-F238E27FC236}">
              <a16:creationId xmlns:a16="http://schemas.microsoft.com/office/drawing/2014/main" id="{00000000-0008-0000-2000-00008A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19" name="Text Box 1">
          <a:extLst>
            <a:ext uri="{FF2B5EF4-FFF2-40B4-BE49-F238E27FC236}">
              <a16:creationId xmlns:a16="http://schemas.microsoft.com/office/drawing/2014/main" id="{00000000-0008-0000-2000-00008B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0" name="Text Box 2">
          <a:extLst>
            <a:ext uri="{FF2B5EF4-FFF2-40B4-BE49-F238E27FC236}">
              <a16:creationId xmlns:a16="http://schemas.microsoft.com/office/drawing/2014/main" id="{00000000-0008-0000-2000-00008C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421" name="Text Box 8">
          <a:extLst>
            <a:ext uri="{FF2B5EF4-FFF2-40B4-BE49-F238E27FC236}">
              <a16:creationId xmlns:a16="http://schemas.microsoft.com/office/drawing/2014/main" id="{00000000-0008-0000-2000-00008D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422" name="Text Box 8">
          <a:extLst>
            <a:ext uri="{FF2B5EF4-FFF2-40B4-BE49-F238E27FC236}">
              <a16:creationId xmlns:a16="http://schemas.microsoft.com/office/drawing/2014/main" id="{00000000-0008-0000-2000-00008E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23" name="Text Box 8">
          <a:extLst>
            <a:ext uri="{FF2B5EF4-FFF2-40B4-BE49-F238E27FC236}">
              <a16:creationId xmlns:a16="http://schemas.microsoft.com/office/drawing/2014/main" id="{00000000-0008-0000-2000-00008F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24" name="Text Box 8">
          <a:extLst>
            <a:ext uri="{FF2B5EF4-FFF2-40B4-BE49-F238E27FC236}">
              <a16:creationId xmlns:a16="http://schemas.microsoft.com/office/drawing/2014/main" id="{00000000-0008-0000-2000-000090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5" name="Text Box 8">
          <a:extLst>
            <a:ext uri="{FF2B5EF4-FFF2-40B4-BE49-F238E27FC236}">
              <a16:creationId xmlns:a16="http://schemas.microsoft.com/office/drawing/2014/main" id="{00000000-0008-0000-2000-000091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6" name="Text Box 8">
          <a:extLst>
            <a:ext uri="{FF2B5EF4-FFF2-40B4-BE49-F238E27FC236}">
              <a16:creationId xmlns:a16="http://schemas.microsoft.com/office/drawing/2014/main" id="{00000000-0008-0000-2000-000092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7" name="Text Box 1">
          <a:extLst>
            <a:ext uri="{FF2B5EF4-FFF2-40B4-BE49-F238E27FC236}">
              <a16:creationId xmlns:a16="http://schemas.microsoft.com/office/drawing/2014/main" id="{00000000-0008-0000-2000-000093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8" name="Text Box 2">
          <a:extLst>
            <a:ext uri="{FF2B5EF4-FFF2-40B4-BE49-F238E27FC236}">
              <a16:creationId xmlns:a16="http://schemas.microsoft.com/office/drawing/2014/main" id="{00000000-0008-0000-2000-000094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29" name="Text Box 3">
          <a:extLst>
            <a:ext uri="{FF2B5EF4-FFF2-40B4-BE49-F238E27FC236}">
              <a16:creationId xmlns:a16="http://schemas.microsoft.com/office/drawing/2014/main" id="{00000000-0008-0000-2000-000095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0" name="Text Box 4">
          <a:extLst>
            <a:ext uri="{FF2B5EF4-FFF2-40B4-BE49-F238E27FC236}">
              <a16:creationId xmlns:a16="http://schemas.microsoft.com/office/drawing/2014/main" id="{00000000-0008-0000-2000-000096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1" name="Text Box 5">
          <a:extLst>
            <a:ext uri="{FF2B5EF4-FFF2-40B4-BE49-F238E27FC236}">
              <a16:creationId xmlns:a16="http://schemas.microsoft.com/office/drawing/2014/main" id="{00000000-0008-0000-2000-000097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2" name="Text Box 6">
          <a:extLst>
            <a:ext uri="{FF2B5EF4-FFF2-40B4-BE49-F238E27FC236}">
              <a16:creationId xmlns:a16="http://schemas.microsoft.com/office/drawing/2014/main" id="{00000000-0008-0000-2000-000098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3" name="Text Box 8">
          <a:extLst>
            <a:ext uri="{FF2B5EF4-FFF2-40B4-BE49-F238E27FC236}">
              <a16:creationId xmlns:a16="http://schemas.microsoft.com/office/drawing/2014/main" id="{00000000-0008-0000-2000-000099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4" name="Text Box 9">
          <a:extLst>
            <a:ext uri="{FF2B5EF4-FFF2-40B4-BE49-F238E27FC236}">
              <a16:creationId xmlns:a16="http://schemas.microsoft.com/office/drawing/2014/main" id="{00000000-0008-0000-2000-00009A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5" name="Text Box 10">
          <a:extLst>
            <a:ext uri="{FF2B5EF4-FFF2-40B4-BE49-F238E27FC236}">
              <a16:creationId xmlns:a16="http://schemas.microsoft.com/office/drawing/2014/main" id="{00000000-0008-0000-2000-00009B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6" name="Text Box 1">
          <a:extLst>
            <a:ext uri="{FF2B5EF4-FFF2-40B4-BE49-F238E27FC236}">
              <a16:creationId xmlns:a16="http://schemas.microsoft.com/office/drawing/2014/main" id="{00000000-0008-0000-2000-00009C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37" name="Text Box 2">
          <a:extLst>
            <a:ext uri="{FF2B5EF4-FFF2-40B4-BE49-F238E27FC236}">
              <a16:creationId xmlns:a16="http://schemas.microsoft.com/office/drawing/2014/main" id="{00000000-0008-0000-2000-00009D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38" name="Text Box 8">
          <a:extLst>
            <a:ext uri="{FF2B5EF4-FFF2-40B4-BE49-F238E27FC236}">
              <a16:creationId xmlns:a16="http://schemas.microsoft.com/office/drawing/2014/main" id="{00000000-0008-0000-2000-00009E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36</xdr:row>
      <xdr:rowOff>0</xdr:rowOff>
    </xdr:from>
    <xdr:ext cx="114300" cy="285750"/>
    <xdr:sp macro="" textlink="">
      <xdr:nvSpPr>
        <xdr:cNvPr id="1439" name="Text Box 8">
          <a:extLst>
            <a:ext uri="{FF2B5EF4-FFF2-40B4-BE49-F238E27FC236}">
              <a16:creationId xmlns:a16="http://schemas.microsoft.com/office/drawing/2014/main" id="{00000000-0008-0000-2000-00009F050000}"/>
            </a:ext>
          </a:extLst>
        </xdr:cNvPr>
        <xdr:cNvSpPr txBox="1">
          <a:spLocks noChangeArrowheads="1"/>
        </xdr:cNvSpPr>
      </xdr:nvSpPr>
      <xdr:spPr bwMode="auto">
        <a:xfrm>
          <a:off x="5623560" y="65836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440" name="Text Box 8">
          <a:extLst>
            <a:ext uri="{FF2B5EF4-FFF2-40B4-BE49-F238E27FC236}">
              <a16:creationId xmlns:a16="http://schemas.microsoft.com/office/drawing/2014/main" id="{00000000-0008-0000-2000-0000A005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41" name="Text Box 8">
          <a:extLst>
            <a:ext uri="{FF2B5EF4-FFF2-40B4-BE49-F238E27FC236}">
              <a16:creationId xmlns:a16="http://schemas.microsoft.com/office/drawing/2014/main" id="{00000000-0008-0000-2000-0000A1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2" name="Text Box 8">
          <a:extLst>
            <a:ext uri="{FF2B5EF4-FFF2-40B4-BE49-F238E27FC236}">
              <a16:creationId xmlns:a16="http://schemas.microsoft.com/office/drawing/2014/main" id="{00000000-0008-0000-2000-0000A2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3" name="Text Box 8">
          <a:extLst>
            <a:ext uri="{FF2B5EF4-FFF2-40B4-BE49-F238E27FC236}">
              <a16:creationId xmlns:a16="http://schemas.microsoft.com/office/drawing/2014/main" id="{00000000-0008-0000-2000-0000A3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4" name="Text Box 1">
          <a:extLst>
            <a:ext uri="{FF2B5EF4-FFF2-40B4-BE49-F238E27FC236}">
              <a16:creationId xmlns:a16="http://schemas.microsoft.com/office/drawing/2014/main" id="{00000000-0008-0000-2000-0000A4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5" name="Text Box 2">
          <a:extLst>
            <a:ext uri="{FF2B5EF4-FFF2-40B4-BE49-F238E27FC236}">
              <a16:creationId xmlns:a16="http://schemas.microsoft.com/office/drawing/2014/main" id="{00000000-0008-0000-2000-0000A5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6" name="Text Box 3">
          <a:extLst>
            <a:ext uri="{FF2B5EF4-FFF2-40B4-BE49-F238E27FC236}">
              <a16:creationId xmlns:a16="http://schemas.microsoft.com/office/drawing/2014/main" id="{00000000-0008-0000-2000-0000A6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7" name="Text Box 4">
          <a:extLst>
            <a:ext uri="{FF2B5EF4-FFF2-40B4-BE49-F238E27FC236}">
              <a16:creationId xmlns:a16="http://schemas.microsoft.com/office/drawing/2014/main" id="{00000000-0008-0000-2000-0000A7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8" name="Text Box 5">
          <a:extLst>
            <a:ext uri="{FF2B5EF4-FFF2-40B4-BE49-F238E27FC236}">
              <a16:creationId xmlns:a16="http://schemas.microsoft.com/office/drawing/2014/main" id="{00000000-0008-0000-2000-0000A8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49" name="Text Box 6">
          <a:extLst>
            <a:ext uri="{FF2B5EF4-FFF2-40B4-BE49-F238E27FC236}">
              <a16:creationId xmlns:a16="http://schemas.microsoft.com/office/drawing/2014/main" id="{00000000-0008-0000-2000-0000A9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50" name="Text Box 8">
          <a:extLst>
            <a:ext uri="{FF2B5EF4-FFF2-40B4-BE49-F238E27FC236}">
              <a16:creationId xmlns:a16="http://schemas.microsoft.com/office/drawing/2014/main" id="{00000000-0008-0000-2000-0000AA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51" name="Text Box 9">
          <a:extLst>
            <a:ext uri="{FF2B5EF4-FFF2-40B4-BE49-F238E27FC236}">
              <a16:creationId xmlns:a16="http://schemas.microsoft.com/office/drawing/2014/main" id="{00000000-0008-0000-2000-0000AB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52" name="Text Box 10">
          <a:extLst>
            <a:ext uri="{FF2B5EF4-FFF2-40B4-BE49-F238E27FC236}">
              <a16:creationId xmlns:a16="http://schemas.microsoft.com/office/drawing/2014/main" id="{00000000-0008-0000-2000-0000AC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53" name="Text Box 1">
          <a:extLst>
            <a:ext uri="{FF2B5EF4-FFF2-40B4-BE49-F238E27FC236}">
              <a16:creationId xmlns:a16="http://schemas.microsoft.com/office/drawing/2014/main" id="{00000000-0008-0000-2000-0000AD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52</xdr:row>
      <xdr:rowOff>0</xdr:rowOff>
    </xdr:from>
    <xdr:ext cx="114300" cy="285750"/>
    <xdr:sp macro="" textlink="">
      <xdr:nvSpPr>
        <xdr:cNvPr id="1454" name="Text Box 2">
          <a:extLst>
            <a:ext uri="{FF2B5EF4-FFF2-40B4-BE49-F238E27FC236}">
              <a16:creationId xmlns:a16="http://schemas.microsoft.com/office/drawing/2014/main" id="{00000000-0008-0000-2000-0000AE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49</xdr:row>
      <xdr:rowOff>0</xdr:rowOff>
    </xdr:from>
    <xdr:ext cx="114300" cy="285750"/>
    <xdr:sp macro="" textlink="">
      <xdr:nvSpPr>
        <xdr:cNvPr id="1455" name="Text Box 8">
          <a:extLst>
            <a:ext uri="{FF2B5EF4-FFF2-40B4-BE49-F238E27FC236}">
              <a16:creationId xmlns:a16="http://schemas.microsoft.com/office/drawing/2014/main" id="{00000000-0008-0000-2000-0000AF050000}"/>
            </a:ext>
          </a:extLst>
        </xdr:cNvPr>
        <xdr:cNvSpPr txBox="1">
          <a:spLocks noChangeArrowheads="1"/>
        </xdr:cNvSpPr>
      </xdr:nvSpPr>
      <xdr:spPr bwMode="auto">
        <a:xfrm>
          <a:off x="5623560" y="8961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56" name="Text Box 8">
          <a:extLst>
            <a:ext uri="{FF2B5EF4-FFF2-40B4-BE49-F238E27FC236}">
              <a16:creationId xmlns:a16="http://schemas.microsoft.com/office/drawing/2014/main" id="{00000000-0008-0000-2000-0000B0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57" name="Text Box 8">
          <a:extLst>
            <a:ext uri="{FF2B5EF4-FFF2-40B4-BE49-F238E27FC236}">
              <a16:creationId xmlns:a16="http://schemas.microsoft.com/office/drawing/2014/main" id="{00000000-0008-0000-2000-0000B1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58" name="Text Box 8">
          <a:extLst>
            <a:ext uri="{FF2B5EF4-FFF2-40B4-BE49-F238E27FC236}">
              <a16:creationId xmlns:a16="http://schemas.microsoft.com/office/drawing/2014/main" id="{00000000-0008-0000-2000-0000B2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37</xdr:row>
      <xdr:rowOff>0</xdr:rowOff>
    </xdr:from>
    <xdr:ext cx="114300" cy="285750"/>
    <xdr:sp macro="" textlink="">
      <xdr:nvSpPr>
        <xdr:cNvPr id="1459" name="Text Box 8">
          <a:extLst>
            <a:ext uri="{FF2B5EF4-FFF2-40B4-BE49-F238E27FC236}">
              <a16:creationId xmlns:a16="http://schemas.microsoft.com/office/drawing/2014/main" id="{00000000-0008-0000-2000-0000B3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37</xdr:row>
      <xdr:rowOff>0</xdr:rowOff>
    </xdr:from>
    <xdr:ext cx="114300" cy="285750"/>
    <xdr:sp macro="" textlink="">
      <xdr:nvSpPr>
        <xdr:cNvPr id="1460" name="Text Box 8">
          <a:extLst>
            <a:ext uri="{FF2B5EF4-FFF2-40B4-BE49-F238E27FC236}">
              <a16:creationId xmlns:a16="http://schemas.microsoft.com/office/drawing/2014/main" id="{00000000-0008-0000-2000-0000B4050000}"/>
            </a:ext>
          </a:extLst>
        </xdr:cNvPr>
        <xdr:cNvSpPr txBox="1">
          <a:spLocks noChangeArrowheads="1"/>
        </xdr:cNvSpPr>
      </xdr:nvSpPr>
      <xdr:spPr bwMode="auto">
        <a:xfrm>
          <a:off x="5623560" y="67665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61" name="Text Box 8">
          <a:extLst>
            <a:ext uri="{FF2B5EF4-FFF2-40B4-BE49-F238E27FC236}">
              <a16:creationId xmlns:a16="http://schemas.microsoft.com/office/drawing/2014/main" id="{00000000-0008-0000-2000-0000B5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38</xdr:row>
      <xdr:rowOff>0</xdr:rowOff>
    </xdr:from>
    <xdr:ext cx="114300" cy="285750"/>
    <xdr:sp macro="" textlink="">
      <xdr:nvSpPr>
        <xdr:cNvPr id="1462" name="Text Box 8">
          <a:extLst>
            <a:ext uri="{FF2B5EF4-FFF2-40B4-BE49-F238E27FC236}">
              <a16:creationId xmlns:a16="http://schemas.microsoft.com/office/drawing/2014/main" id="{00000000-0008-0000-2000-0000B6050000}"/>
            </a:ext>
          </a:extLst>
        </xdr:cNvPr>
        <xdr:cNvSpPr txBox="1">
          <a:spLocks noChangeArrowheads="1"/>
        </xdr:cNvSpPr>
      </xdr:nvSpPr>
      <xdr:spPr bwMode="auto">
        <a:xfrm>
          <a:off x="5623560" y="69494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39</xdr:row>
      <xdr:rowOff>0</xdr:rowOff>
    </xdr:from>
    <xdr:ext cx="114300" cy="285750"/>
    <xdr:sp macro="" textlink="">
      <xdr:nvSpPr>
        <xdr:cNvPr id="1463" name="Text Box 8">
          <a:extLst>
            <a:ext uri="{FF2B5EF4-FFF2-40B4-BE49-F238E27FC236}">
              <a16:creationId xmlns:a16="http://schemas.microsoft.com/office/drawing/2014/main" id="{00000000-0008-0000-2000-0000B7050000}"/>
            </a:ext>
          </a:extLst>
        </xdr:cNvPr>
        <xdr:cNvSpPr txBox="1">
          <a:spLocks noChangeArrowheads="1"/>
        </xdr:cNvSpPr>
      </xdr:nvSpPr>
      <xdr:spPr bwMode="auto">
        <a:xfrm>
          <a:off x="5623560" y="71323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41</xdr:row>
      <xdr:rowOff>9525</xdr:rowOff>
    </xdr:from>
    <xdr:ext cx="114300" cy="285750"/>
    <xdr:sp macro="" textlink="">
      <xdr:nvSpPr>
        <xdr:cNvPr id="1464" name="Text Box 8">
          <a:extLst>
            <a:ext uri="{FF2B5EF4-FFF2-40B4-BE49-F238E27FC236}">
              <a16:creationId xmlns:a16="http://schemas.microsoft.com/office/drawing/2014/main" id="{00000000-0008-0000-2000-0000B8050000}"/>
            </a:ext>
          </a:extLst>
        </xdr:cNvPr>
        <xdr:cNvSpPr txBox="1">
          <a:spLocks noChangeArrowheads="1"/>
        </xdr:cNvSpPr>
      </xdr:nvSpPr>
      <xdr:spPr bwMode="auto">
        <a:xfrm>
          <a:off x="5623560" y="750760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9</xdr:col>
      <xdr:colOff>0</xdr:colOff>
      <xdr:row>52</xdr:row>
      <xdr:rowOff>0</xdr:rowOff>
    </xdr:from>
    <xdr:ext cx="114300" cy="285750"/>
    <xdr:sp macro="" textlink="">
      <xdr:nvSpPr>
        <xdr:cNvPr id="1465" name="Text Box 8">
          <a:extLst>
            <a:ext uri="{FF2B5EF4-FFF2-40B4-BE49-F238E27FC236}">
              <a16:creationId xmlns:a16="http://schemas.microsoft.com/office/drawing/2014/main" id="{00000000-0008-0000-2000-0000B9050000}"/>
            </a:ext>
          </a:extLst>
        </xdr:cNvPr>
        <xdr:cNvSpPr txBox="1">
          <a:spLocks noChangeArrowheads="1"/>
        </xdr:cNvSpPr>
      </xdr:nvSpPr>
      <xdr:spPr bwMode="auto">
        <a:xfrm>
          <a:off x="5623560" y="95097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66" name="Text Box 1">
          <a:extLst>
            <a:ext uri="{FF2B5EF4-FFF2-40B4-BE49-F238E27FC236}">
              <a16:creationId xmlns:a16="http://schemas.microsoft.com/office/drawing/2014/main" id="{00000000-0008-0000-2000-0000BA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67" name="Text Box 2">
          <a:extLst>
            <a:ext uri="{FF2B5EF4-FFF2-40B4-BE49-F238E27FC236}">
              <a16:creationId xmlns:a16="http://schemas.microsoft.com/office/drawing/2014/main" id="{00000000-0008-0000-2000-0000BB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68" name="Text Box 3">
          <a:extLst>
            <a:ext uri="{FF2B5EF4-FFF2-40B4-BE49-F238E27FC236}">
              <a16:creationId xmlns:a16="http://schemas.microsoft.com/office/drawing/2014/main" id="{00000000-0008-0000-2000-0000BC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69" name="Text Box 4">
          <a:extLst>
            <a:ext uri="{FF2B5EF4-FFF2-40B4-BE49-F238E27FC236}">
              <a16:creationId xmlns:a16="http://schemas.microsoft.com/office/drawing/2014/main" id="{00000000-0008-0000-2000-0000BD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0" name="Text Box 5">
          <a:extLst>
            <a:ext uri="{FF2B5EF4-FFF2-40B4-BE49-F238E27FC236}">
              <a16:creationId xmlns:a16="http://schemas.microsoft.com/office/drawing/2014/main" id="{00000000-0008-0000-2000-0000BE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1" name="Text Box 6">
          <a:extLst>
            <a:ext uri="{FF2B5EF4-FFF2-40B4-BE49-F238E27FC236}">
              <a16:creationId xmlns:a16="http://schemas.microsoft.com/office/drawing/2014/main" id="{00000000-0008-0000-2000-0000BF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2" name="Text Box 8">
          <a:extLst>
            <a:ext uri="{FF2B5EF4-FFF2-40B4-BE49-F238E27FC236}">
              <a16:creationId xmlns:a16="http://schemas.microsoft.com/office/drawing/2014/main" id="{00000000-0008-0000-2000-0000C0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3" name="Text Box 9">
          <a:extLst>
            <a:ext uri="{FF2B5EF4-FFF2-40B4-BE49-F238E27FC236}">
              <a16:creationId xmlns:a16="http://schemas.microsoft.com/office/drawing/2014/main" id="{00000000-0008-0000-2000-0000C1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4" name="Text Box 10">
          <a:extLst>
            <a:ext uri="{FF2B5EF4-FFF2-40B4-BE49-F238E27FC236}">
              <a16:creationId xmlns:a16="http://schemas.microsoft.com/office/drawing/2014/main" id="{00000000-0008-0000-2000-0000C2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5" name="Text Box 1">
          <a:extLst>
            <a:ext uri="{FF2B5EF4-FFF2-40B4-BE49-F238E27FC236}">
              <a16:creationId xmlns:a16="http://schemas.microsoft.com/office/drawing/2014/main" id="{00000000-0008-0000-2000-0000C3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6" name="Text Box 2">
          <a:extLst>
            <a:ext uri="{FF2B5EF4-FFF2-40B4-BE49-F238E27FC236}">
              <a16:creationId xmlns:a16="http://schemas.microsoft.com/office/drawing/2014/main" id="{00000000-0008-0000-2000-0000C4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7" name="Text Box 8">
          <a:extLst>
            <a:ext uri="{FF2B5EF4-FFF2-40B4-BE49-F238E27FC236}">
              <a16:creationId xmlns:a16="http://schemas.microsoft.com/office/drawing/2014/main" id="{00000000-0008-0000-2000-0000C5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8" name="Text Box 8">
          <a:extLst>
            <a:ext uri="{FF2B5EF4-FFF2-40B4-BE49-F238E27FC236}">
              <a16:creationId xmlns:a16="http://schemas.microsoft.com/office/drawing/2014/main" id="{00000000-0008-0000-2000-0000C6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79" name="Text Box 1">
          <a:extLst>
            <a:ext uri="{FF2B5EF4-FFF2-40B4-BE49-F238E27FC236}">
              <a16:creationId xmlns:a16="http://schemas.microsoft.com/office/drawing/2014/main" id="{00000000-0008-0000-2000-0000C7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0" name="Text Box 2">
          <a:extLst>
            <a:ext uri="{FF2B5EF4-FFF2-40B4-BE49-F238E27FC236}">
              <a16:creationId xmlns:a16="http://schemas.microsoft.com/office/drawing/2014/main" id="{00000000-0008-0000-2000-0000C8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1" name="Text Box 3">
          <a:extLst>
            <a:ext uri="{FF2B5EF4-FFF2-40B4-BE49-F238E27FC236}">
              <a16:creationId xmlns:a16="http://schemas.microsoft.com/office/drawing/2014/main" id="{00000000-0008-0000-2000-0000C9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2" name="Text Box 4">
          <a:extLst>
            <a:ext uri="{FF2B5EF4-FFF2-40B4-BE49-F238E27FC236}">
              <a16:creationId xmlns:a16="http://schemas.microsoft.com/office/drawing/2014/main" id="{00000000-0008-0000-2000-0000CA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3" name="Text Box 5">
          <a:extLst>
            <a:ext uri="{FF2B5EF4-FFF2-40B4-BE49-F238E27FC236}">
              <a16:creationId xmlns:a16="http://schemas.microsoft.com/office/drawing/2014/main" id="{00000000-0008-0000-2000-0000CB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4" name="Text Box 6">
          <a:extLst>
            <a:ext uri="{FF2B5EF4-FFF2-40B4-BE49-F238E27FC236}">
              <a16:creationId xmlns:a16="http://schemas.microsoft.com/office/drawing/2014/main" id="{00000000-0008-0000-2000-0000CC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5" name="Text Box 8">
          <a:extLst>
            <a:ext uri="{FF2B5EF4-FFF2-40B4-BE49-F238E27FC236}">
              <a16:creationId xmlns:a16="http://schemas.microsoft.com/office/drawing/2014/main" id="{00000000-0008-0000-2000-0000CD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6" name="Text Box 9">
          <a:extLst>
            <a:ext uri="{FF2B5EF4-FFF2-40B4-BE49-F238E27FC236}">
              <a16:creationId xmlns:a16="http://schemas.microsoft.com/office/drawing/2014/main" id="{00000000-0008-0000-2000-0000CE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7" name="Text Box 10">
          <a:extLst>
            <a:ext uri="{FF2B5EF4-FFF2-40B4-BE49-F238E27FC236}">
              <a16:creationId xmlns:a16="http://schemas.microsoft.com/office/drawing/2014/main" id="{00000000-0008-0000-2000-0000CF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8" name="Text Box 1">
          <a:extLst>
            <a:ext uri="{FF2B5EF4-FFF2-40B4-BE49-F238E27FC236}">
              <a16:creationId xmlns:a16="http://schemas.microsoft.com/office/drawing/2014/main" id="{00000000-0008-0000-2000-0000D0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89" name="Text Box 2">
          <a:extLst>
            <a:ext uri="{FF2B5EF4-FFF2-40B4-BE49-F238E27FC236}">
              <a16:creationId xmlns:a16="http://schemas.microsoft.com/office/drawing/2014/main" id="{00000000-0008-0000-2000-0000D1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0" name="Text Box 8">
          <a:extLst>
            <a:ext uri="{FF2B5EF4-FFF2-40B4-BE49-F238E27FC236}">
              <a16:creationId xmlns:a16="http://schemas.microsoft.com/office/drawing/2014/main" id="{00000000-0008-0000-2000-0000D2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1" name="Text Box 8">
          <a:extLst>
            <a:ext uri="{FF2B5EF4-FFF2-40B4-BE49-F238E27FC236}">
              <a16:creationId xmlns:a16="http://schemas.microsoft.com/office/drawing/2014/main" id="{00000000-0008-0000-2000-0000D3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2" name="Text Box 1">
          <a:extLst>
            <a:ext uri="{FF2B5EF4-FFF2-40B4-BE49-F238E27FC236}">
              <a16:creationId xmlns:a16="http://schemas.microsoft.com/office/drawing/2014/main" id="{00000000-0008-0000-2000-0000D4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3" name="Text Box 2">
          <a:extLst>
            <a:ext uri="{FF2B5EF4-FFF2-40B4-BE49-F238E27FC236}">
              <a16:creationId xmlns:a16="http://schemas.microsoft.com/office/drawing/2014/main" id="{00000000-0008-0000-2000-0000D5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4" name="Text Box 3">
          <a:extLst>
            <a:ext uri="{FF2B5EF4-FFF2-40B4-BE49-F238E27FC236}">
              <a16:creationId xmlns:a16="http://schemas.microsoft.com/office/drawing/2014/main" id="{00000000-0008-0000-2000-0000D6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5" name="Text Box 4">
          <a:extLst>
            <a:ext uri="{FF2B5EF4-FFF2-40B4-BE49-F238E27FC236}">
              <a16:creationId xmlns:a16="http://schemas.microsoft.com/office/drawing/2014/main" id="{00000000-0008-0000-2000-0000D7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6" name="Text Box 5">
          <a:extLst>
            <a:ext uri="{FF2B5EF4-FFF2-40B4-BE49-F238E27FC236}">
              <a16:creationId xmlns:a16="http://schemas.microsoft.com/office/drawing/2014/main" id="{00000000-0008-0000-2000-0000D8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7" name="Text Box 6">
          <a:extLst>
            <a:ext uri="{FF2B5EF4-FFF2-40B4-BE49-F238E27FC236}">
              <a16:creationId xmlns:a16="http://schemas.microsoft.com/office/drawing/2014/main" id="{00000000-0008-0000-2000-0000D9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8" name="Text Box 8">
          <a:extLst>
            <a:ext uri="{FF2B5EF4-FFF2-40B4-BE49-F238E27FC236}">
              <a16:creationId xmlns:a16="http://schemas.microsoft.com/office/drawing/2014/main" id="{00000000-0008-0000-2000-0000DA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499" name="Text Box 9">
          <a:extLst>
            <a:ext uri="{FF2B5EF4-FFF2-40B4-BE49-F238E27FC236}">
              <a16:creationId xmlns:a16="http://schemas.microsoft.com/office/drawing/2014/main" id="{00000000-0008-0000-2000-0000DB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500" name="Text Box 10">
          <a:extLst>
            <a:ext uri="{FF2B5EF4-FFF2-40B4-BE49-F238E27FC236}">
              <a16:creationId xmlns:a16="http://schemas.microsoft.com/office/drawing/2014/main" id="{00000000-0008-0000-2000-0000DC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501" name="Text Box 1">
          <a:extLst>
            <a:ext uri="{FF2B5EF4-FFF2-40B4-BE49-F238E27FC236}">
              <a16:creationId xmlns:a16="http://schemas.microsoft.com/office/drawing/2014/main" id="{00000000-0008-0000-2000-0000DD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502" name="Text Box 2">
          <a:extLst>
            <a:ext uri="{FF2B5EF4-FFF2-40B4-BE49-F238E27FC236}">
              <a16:creationId xmlns:a16="http://schemas.microsoft.com/office/drawing/2014/main" id="{00000000-0008-0000-2000-0000DE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54</xdr:row>
      <xdr:rowOff>0</xdr:rowOff>
    </xdr:from>
    <xdr:ext cx="114300" cy="285750"/>
    <xdr:sp macro="" textlink="">
      <xdr:nvSpPr>
        <xdr:cNvPr id="1503" name="Text Box 8">
          <a:extLst>
            <a:ext uri="{FF2B5EF4-FFF2-40B4-BE49-F238E27FC236}">
              <a16:creationId xmlns:a16="http://schemas.microsoft.com/office/drawing/2014/main" id="{00000000-0008-0000-2000-0000DF050000}"/>
            </a:ext>
          </a:extLst>
        </xdr:cNvPr>
        <xdr:cNvSpPr txBox="1">
          <a:spLocks noChangeArrowheads="1"/>
        </xdr:cNvSpPr>
      </xdr:nvSpPr>
      <xdr:spPr bwMode="auto">
        <a:xfrm>
          <a:off x="5623560" y="98755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30</xdr:row>
      <xdr:rowOff>0</xdr:rowOff>
    </xdr:from>
    <xdr:ext cx="114300" cy="285750"/>
    <xdr:sp macro="" textlink="">
      <xdr:nvSpPr>
        <xdr:cNvPr id="1504" name="Text Box 8">
          <a:extLst>
            <a:ext uri="{FF2B5EF4-FFF2-40B4-BE49-F238E27FC236}">
              <a16:creationId xmlns:a16="http://schemas.microsoft.com/office/drawing/2014/main" id="{00000000-0008-0000-2000-0000E0050000}"/>
            </a:ext>
          </a:extLst>
        </xdr:cNvPr>
        <xdr:cNvSpPr txBox="1">
          <a:spLocks noChangeArrowheads="1"/>
        </xdr:cNvSpPr>
      </xdr:nvSpPr>
      <xdr:spPr bwMode="auto">
        <a:xfrm>
          <a:off x="5623560" y="54864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505" name="Text Box 8">
          <a:extLst>
            <a:ext uri="{FF2B5EF4-FFF2-40B4-BE49-F238E27FC236}">
              <a16:creationId xmlns:a16="http://schemas.microsoft.com/office/drawing/2014/main" id="{00000000-0008-0000-2000-0000E1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506" name="Text Box 8">
          <a:extLst>
            <a:ext uri="{FF2B5EF4-FFF2-40B4-BE49-F238E27FC236}">
              <a16:creationId xmlns:a16="http://schemas.microsoft.com/office/drawing/2014/main" id="{00000000-0008-0000-2000-0000E2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07" name="Text Box 8">
          <a:extLst>
            <a:ext uri="{FF2B5EF4-FFF2-40B4-BE49-F238E27FC236}">
              <a16:creationId xmlns:a16="http://schemas.microsoft.com/office/drawing/2014/main" id="{00000000-0008-0000-2000-0000E3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508" name="Text Box 8">
          <a:extLst>
            <a:ext uri="{FF2B5EF4-FFF2-40B4-BE49-F238E27FC236}">
              <a16:creationId xmlns:a16="http://schemas.microsoft.com/office/drawing/2014/main" id="{00000000-0008-0000-2000-0000E4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34</xdr:row>
      <xdr:rowOff>0</xdr:rowOff>
    </xdr:from>
    <xdr:ext cx="114300" cy="285750"/>
    <xdr:sp macro="" textlink="">
      <xdr:nvSpPr>
        <xdr:cNvPr id="1509" name="Text Box 8">
          <a:extLst>
            <a:ext uri="{FF2B5EF4-FFF2-40B4-BE49-F238E27FC236}">
              <a16:creationId xmlns:a16="http://schemas.microsoft.com/office/drawing/2014/main" id="{00000000-0008-0000-2000-0000E5050000}"/>
            </a:ext>
          </a:extLst>
        </xdr:cNvPr>
        <xdr:cNvSpPr txBox="1">
          <a:spLocks noChangeArrowheads="1"/>
        </xdr:cNvSpPr>
      </xdr:nvSpPr>
      <xdr:spPr bwMode="auto">
        <a:xfrm>
          <a:off x="5623560" y="62179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33</xdr:row>
      <xdr:rowOff>0</xdr:rowOff>
    </xdr:from>
    <xdr:ext cx="114300" cy="285750"/>
    <xdr:sp macro="" textlink="">
      <xdr:nvSpPr>
        <xdr:cNvPr id="1510" name="Text Box 8">
          <a:extLst>
            <a:ext uri="{FF2B5EF4-FFF2-40B4-BE49-F238E27FC236}">
              <a16:creationId xmlns:a16="http://schemas.microsoft.com/office/drawing/2014/main" id="{00000000-0008-0000-2000-0000E6050000}"/>
            </a:ext>
          </a:extLst>
        </xdr:cNvPr>
        <xdr:cNvSpPr txBox="1">
          <a:spLocks noChangeArrowheads="1"/>
        </xdr:cNvSpPr>
      </xdr:nvSpPr>
      <xdr:spPr bwMode="auto">
        <a:xfrm>
          <a:off x="5623560" y="60350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511" name="Text Box 8">
          <a:extLst>
            <a:ext uri="{FF2B5EF4-FFF2-40B4-BE49-F238E27FC236}">
              <a16:creationId xmlns:a16="http://schemas.microsoft.com/office/drawing/2014/main" id="{00000000-0008-0000-2000-0000E7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512" name="Text Box 8">
          <a:extLst>
            <a:ext uri="{FF2B5EF4-FFF2-40B4-BE49-F238E27FC236}">
              <a16:creationId xmlns:a16="http://schemas.microsoft.com/office/drawing/2014/main" id="{00000000-0008-0000-2000-0000E8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513" name="Text Box 8">
          <a:extLst>
            <a:ext uri="{FF2B5EF4-FFF2-40B4-BE49-F238E27FC236}">
              <a16:creationId xmlns:a16="http://schemas.microsoft.com/office/drawing/2014/main" id="{00000000-0008-0000-2000-0000E9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42</xdr:row>
      <xdr:rowOff>0</xdr:rowOff>
    </xdr:from>
    <xdr:ext cx="114300" cy="285750"/>
    <xdr:sp macro="" textlink="">
      <xdr:nvSpPr>
        <xdr:cNvPr id="1514" name="Text Box 8">
          <a:extLst>
            <a:ext uri="{FF2B5EF4-FFF2-40B4-BE49-F238E27FC236}">
              <a16:creationId xmlns:a16="http://schemas.microsoft.com/office/drawing/2014/main" id="{00000000-0008-0000-2000-0000EA050000}"/>
            </a:ext>
          </a:extLst>
        </xdr:cNvPr>
        <xdr:cNvSpPr txBox="1">
          <a:spLocks noChangeArrowheads="1"/>
        </xdr:cNvSpPr>
      </xdr:nvSpPr>
      <xdr:spPr bwMode="auto">
        <a:xfrm>
          <a:off x="562356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15" name="Text Box 1">
          <a:extLst>
            <a:ext uri="{FF2B5EF4-FFF2-40B4-BE49-F238E27FC236}">
              <a16:creationId xmlns:a16="http://schemas.microsoft.com/office/drawing/2014/main" id="{00000000-0008-0000-2000-0000EB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16" name="Text Box 2">
          <a:extLst>
            <a:ext uri="{FF2B5EF4-FFF2-40B4-BE49-F238E27FC236}">
              <a16:creationId xmlns:a16="http://schemas.microsoft.com/office/drawing/2014/main" id="{00000000-0008-0000-2000-0000EC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17" name="Text Box 3">
          <a:extLst>
            <a:ext uri="{FF2B5EF4-FFF2-40B4-BE49-F238E27FC236}">
              <a16:creationId xmlns:a16="http://schemas.microsoft.com/office/drawing/2014/main" id="{00000000-0008-0000-2000-0000ED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18" name="Text Box 4">
          <a:extLst>
            <a:ext uri="{FF2B5EF4-FFF2-40B4-BE49-F238E27FC236}">
              <a16:creationId xmlns:a16="http://schemas.microsoft.com/office/drawing/2014/main" id="{00000000-0008-0000-2000-0000EE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19" name="Text Box 5">
          <a:extLst>
            <a:ext uri="{FF2B5EF4-FFF2-40B4-BE49-F238E27FC236}">
              <a16:creationId xmlns:a16="http://schemas.microsoft.com/office/drawing/2014/main" id="{00000000-0008-0000-2000-0000EF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0" name="Text Box 6">
          <a:extLst>
            <a:ext uri="{FF2B5EF4-FFF2-40B4-BE49-F238E27FC236}">
              <a16:creationId xmlns:a16="http://schemas.microsoft.com/office/drawing/2014/main" id="{00000000-0008-0000-2000-0000F0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1" name="Text Box 8">
          <a:extLst>
            <a:ext uri="{FF2B5EF4-FFF2-40B4-BE49-F238E27FC236}">
              <a16:creationId xmlns:a16="http://schemas.microsoft.com/office/drawing/2014/main" id="{00000000-0008-0000-2000-0000F1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2" name="Text Box 9">
          <a:extLst>
            <a:ext uri="{FF2B5EF4-FFF2-40B4-BE49-F238E27FC236}">
              <a16:creationId xmlns:a16="http://schemas.microsoft.com/office/drawing/2014/main" id="{00000000-0008-0000-2000-0000F2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3" name="Text Box 10">
          <a:extLst>
            <a:ext uri="{FF2B5EF4-FFF2-40B4-BE49-F238E27FC236}">
              <a16:creationId xmlns:a16="http://schemas.microsoft.com/office/drawing/2014/main" id="{00000000-0008-0000-2000-0000F3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4" name="Text Box 1">
          <a:extLst>
            <a:ext uri="{FF2B5EF4-FFF2-40B4-BE49-F238E27FC236}">
              <a16:creationId xmlns:a16="http://schemas.microsoft.com/office/drawing/2014/main" id="{00000000-0008-0000-2000-0000F4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44</xdr:row>
      <xdr:rowOff>0</xdr:rowOff>
    </xdr:from>
    <xdr:ext cx="114300" cy="285750"/>
    <xdr:sp macro="" textlink="">
      <xdr:nvSpPr>
        <xdr:cNvPr id="1525" name="Text Box 2">
          <a:extLst>
            <a:ext uri="{FF2B5EF4-FFF2-40B4-BE49-F238E27FC236}">
              <a16:creationId xmlns:a16="http://schemas.microsoft.com/office/drawing/2014/main" id="{00000000-0008-0000-2000-0000F5050000}"/>
            </a:ext>
          </a:extLst>
        </xdr:cNvPr>
        <xdr:cNvSpPr txBox="1">
          <a:spLocks noChangeArrowheads="1"/>
        </xdr:cNvSpPr>
      </xdr:nvSpPr>
      <xdr:spPr bwMode="auto">
        <a:xfrm>
          <a:off x="562356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26" name="Text Box 1">
          <a:extLst>
            <a:ext uri="{FF2B5EF4-FFF2-40B4-BE49-F238E27FC236}">
              <a16:creationId xmlns:a16="http://schemas.microsoft.com/office/drawing/2014/main" id="{00000000-0008-0000-2000-0000F6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27" name="Text Box 2">
          <a:extLst>
            <a:ext uri="{FF2B5EF4-FFF2-40B4-BE49-F238E27FC236}">
              <a16:creationId xmlns:a16="http://schemas.microsoft.com/office/drawing/2014/main" id="{00000000-0008-0000-2000-0000F7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28" name="Text Box 3">
          <a:extLst>
            <a:ext uri="{FF2B5EF4-FFF2-40B4-BE49-F238E27FC236}">
              <a16:creationId xmlns:a16="http://schemas.microsoft.com/office/drawing/2014/main" id="{00000000-0008-0000-2000-0000F8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29" name="Text Box 4">
          <a:extLst>
            <a:ext uri="{FF2B5EF4-FFF2-40B4-BE49-F238E27FC236}">
              <a16:creationId xmlns:a16="http://schemas.microsoft.com/office/drawing/2014/main" id="{00000000-0008-0000-2000-0000F9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0" name="Text Box 5">
          <a:extLst>
            <a:ext uri="{FF2B5EF4-FFF2-40B4-BE49-F238E27FC236}">
              <a16:creationId xmlns:a16="http://schemas.microsoft.com/office/drawing/2014/main" id="{00000000-0008-0000-2000-0000FA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1" name="Text Box 6">
          <a:extLst>
            <a:ext uri="{FF2B5EF4-FFF2-40B4-BE49-F238E27FC236}">
              <a16:creationId xmlns:a16="http://schemas.microsoft.com/office/drawing/2014/main" id="{00000000-0008-0000-2000-0000FB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2" name="Text Box 8">
          <a:extLst>
            <a:ext uri="{FF2B5EF4-FFF2-40B4-BE49-F238E27FC236}">
              <a16:creationId xmlns:a16="http://schemas.microsoft.com/office/drawing/2014/main" id="{00000000-0008-0000-2000-0000FC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3" name="Text Box 9">
          <a:extLst>
            <a:ext uri="{FF2B5EF4-FFF2-40B4-BE49-F238E27FC236}">
              <a16:creationId xmlns:a16="http://schemas.microsoft.com/office/drawing/2014/main" id="{00000000-0008-0000-2000-0000FD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4" name="Text Box 10">
          <a:extLst>
            <a:ext uri="{FF2B5EF4-FFF2-40B4-BE49-F238E27FC236}">
              <a16:creationId xmlns:a16="http://schemas.microsoft.com/office/drawing/2014/main" id="{00000000-0008-0000-2000-0000FE05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535" name="Text Box 11">
          <a:extLst>
            <a:ext uri="{FF2B5EF4-FFF2-40B4-BE49-F238E27FC236}">
              <a16:creationId xmlns:a16="http://schemas.microsoft.com/office/drawing/2014/main" id="{00000000-0008-0000-2000-0000FF05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536" name="Text Box 12">
          <a:extLst>
            <a:ext uri="{FF2B5EF4-FFF2-40B4-BE49-F238E27FC236}">
              <a16:creationId xmlns:a16="http://schemas.microsoft.com/office/drawing/2014/main" id="{00000000-0008-0000-2000-00000006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7" name="Text Box 1">
          <a:extLst>
            <a:ext uri="{FF2B5EF4-FFF2-40B4-BE49-F238E27FC236}">
              <a16:creationId xmlns:a16="http://schemas.microsoft.com/office/drawing/2014/main" id="{00000000-0008-0000-2000-000001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8" name="Text Box 2">
          <a:extLst>
            <a:ext uri="{FF2B5EF4-FFF2-40B4-BE49-F238E27FC236}">
              <a16:creationId xmlns:a16="http://schemas.microsoft.com/office/drawing/2014/main" id="{00000000-0008-0000-2000-000002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39" name="Text Box 1">
          <a:extLst>
            <a:ext uri="{FF2B5EF4-FFF2-40B4-BE49-F238E27FC236}">
              <a16:creationId xmlns:a16="http://schemas.microsoft.com/office/drawing/2014/main" id="{00000000-0008-0000-2000-000003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0" name="Text Box 2">
          <a:extLst>
            <a:ext uri="{FF2B5EF4-FFF2-40B4-BE49-F238E27FC236}">
              <a16:creationId xmlns:a16="http://schemas.microsoft.com/office/drawing/2014/main" id="{00000000-0008-0000-2000-000004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1" name="Text Box 3">
          <a:extLst>
            <a:ext uri="{FF2B5EF4-FFF2-40B4-BE49-F238E27FC236}">
              <a16:creationId xmlns:a16="http://schemas.microsoft.com/office/drawing/2014/main" id="{00000000-0008-0000-2000-000005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2" name="Text Box 4">
          <a:extLst>
            <a:ext uri="{FF2B5EF4-FFF2-40B4-BE49-F238E27FC236}">
              <a16:creationId xmlns:a16="http://schemas.microsoft.com/office/drawing/2014/main" id="{00000000-0008-0000-2000-000006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3" name="Text Box 5">
          <a:extLst>
            <a:ext uri="{FF2B5EF4-FFF2-40B4-BE49-F238E27FC236}">
              <a16:creationId xmlns:a16="http://schemas.microsoft.com/office/drawing/2014/main" id="{00000000-0008-0000-2000-000007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4" name="Text Box 6">
          <a:extLst>
            <a:ext uri="{FF2B5EF4-FFF2-40B4-BE49-F238E27FC236}">
              <a16:creationId xmlns:a16="http://schemas.microsoft.com/office/drawing/2014/main" id="{00000000-0008-0000-2000-000008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5" name="Text Box 8">
          <a:extLst>
            <a:ext uri="{FF2B5EF4-FFF2-40B4-BE49-F238E27FC236}">
              <a16:creationId xmlns:a16="http://schemas.microsoft.com/office/drawing/2014/main" id="{00000000-0008-0000-2000-000009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6" name="Text Box 9">
          <a:extLst>
            <a:ext uri="{FF2B5EF4-FFF2-40B4-BE49-F238E27FC236}">
              <a16:creationId xmlns:a16="http://schemas.microsoft.com/office/drawing/2014/main" id="{00000000-0008-0000-2000-00000A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47" name="Text Box 10">
          <a:extLst>
            <a:ext uri="{FF2B5EF4-FFF2-40B4-BE49-F238E27FC236}">
              <a16:creationId xmlns:a16="http://schemas.microsoft.com/office/drawing/2014/main" id="{00000000-0008-0000-2000-00000B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548" name="Text Box 11">
          <a:extLst>
            <a:ext uri="{FF2B5EF4-FFF2-40B4-BE49-F238E27FC236}">
              <a16:creationId xmlns:a16="http://schemas.microsoft.com/office/drawing/2014/main" id="{00000000-0008-0000-2000-00000C06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549" name="Text Box 12">
          <a:extLst>
            <a:ext uri="{FF2B5EF4-FFF2-40B4-BE49-F238E27FC236}">
              <a16:creationId xmlns:a16="http://schemas.microsoft.com/office/drawing/2014/main" id="{00000000-0008-0000-2000-00000D06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50" name="Text Box 1">
          <a:extLst>
            <a:ext uri="{FF2B5EF4-FFF2-40B4-BE49-F238E27FC236}">
              <a16:creationId xmlns:a16="http://schemas.microsoft.com/office/drawing/2014/main" id="{00000000-0008-0000-2000-00000E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48</xdr:row>
      <xdr:rowOff>0</xdr:rowOff>
    </xdr:from>
    <xdr:ext cx="114300" cy="285750"/>
    <xdr:sp macro="" textlink="">
      <xdr:nvSpPr>
        <xdr:cNvPr id="1551" name="Text Box 2">
          <a:extLst>
            <a:ext uri="{FF2B5EF4-FFF2-40B4-BE49-F238E27FC236}">
              <a16:creationId xmlns:a16="http://schemas.microsoft.com/office/drawing/2014/main" id="{00000000-0008-0000-2000-00000F060000}"/>
            </a:ext>
          </a:extLst>
        </xdr:cNvPr>
        <xdr:cNvSpPr txBox="1">
          <a:spLocks noChangeArrowheads="1"/>
        </xdr:cNvSpPr>
      </xdr:nvSpPr>
      <xdr:spPr bwMode="auto">
        <a:xfrm>
          <a:off x="5623560" y="87782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47</xdr:row>
      <xdr:rowOff>0</xdr:rowOff>
    </xdr:from>
    <xdr:ext cx="114300" cy="285750"/>
    <xdr:sp macro="" textlink="">
      <xdr:nvSpPr>
        <xdr:cNvPr id="1552" name="Text Box 8">
          <a:extLst>
            <a:ext uri="{FF2B5EF4-FFF2-40B4-BE49-F238E27FC236}">
              <a16:creationId xmlns:a16="http://schemas.microsoft.com/office/drawing/2014/main" id="{00000000-0008-0000-2000-000010060000}"/>
            </a:ext>
          </a:extLst>
        </xdr:cNvPr>
        <xdr:cNvSpPr txBox="1">
          <a:spLocks noChangeArrowheads="1"/>
        </xdr:cNvSpPr>
      </xdr:nvSpPr>
      <xdr:spPr bwMode="auto">
        <a:xfrm>
          <a:off x="562356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53" name="Text Box 13">
          <a:extLst>
            <a:ext uri="{FF2B5EF4-FFF2-40B4-BE49-F238E27FC236}">
              <a16:creationId xmlns:a16="http://schemas.microsoft.com/office/drawing/2014/main" id="{00000000-0008-0000-2000-000011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54" name="Text Box 14">
          <a:extLst>
            <a:ext uri="{FF2B5EF4-FFF2-40B4-BE49-F238E27FC236}">
              <a16:creationId xmlns:a16="http://schemas.microsoft.com/office/drawing/2014/main" id="{00000000-0008-0000-2000-000012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55" name="Text Box 13">
          <a:extLst>
            <a:ext uri="{FF2B5EF4-FFF2-40B4-BE49-F238E27FC236}">
              <a16:creationId xmlns:a16="http://schemas.microsoft.com/office/drawing/2014/main" id="{00000000-0008-0000-2000-000013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56" name="Text Box 14">
          <a:extLst>
            <a:ext uri="{FF2B5EF4-FFF2-40B4-BE49-F238E27FC236}">
              <a16:creationId xmlns:a16="http://schemas.microsoft.com/office/drawing/2014/main" id="{00000000-0008-0000-2000-000014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7" name="Text Box 13">
          <a:extLst>
            <a:ext uri="{FF2B5EF4-FFF2-40B4-BE49-F238E27FC236}">
              <a16:creationId xmlns:a16="http://schemas.microsoft.com/office/drawing/2014/main" id="{00000000-0008-0000-2000-000015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58" name="Text Box 14">
          <a:extLst>
            <a:ext uri="{FF2B5EF4-FFF2-40B4-BE49-F238E27FC236}">
              <a16:creationId xmlns:a16="http://schemas.microsoft.com/office/drawing/2014/main" id="{00000000-0008-0000-2000-000016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59" name="Text Box 8">
          <a:extLst>
            <a:ext uri="{FF2B5EF4-FFF2-40B4-BE49-F238E27FC236}">
              <a16:creationId xmlns:a16="http://schemas.microsoft.com/office/drawing/2014/main" id="{00000000-0008-0000-2000-000017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60" name="Text Box 8">
          <a:extLst>
            <a:ext uri="{FF2B5EF4-FFF2-40B4-BE49-F238E27FC236}">
              <a16:creationId xmlns:a16="http://schemas.microsoft.com/office/drawing/2014/main" id="{00000000-0008-0000-2000-000018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1" name="Text Box 8">
          <a:extLst>
            <a:ext uri="{FF2B5EF4-FFF2-40B4-BE49-F238E27FC236}">
              <a16:creationId xmlns:a16="http://schemas.microsoft.com/office/drawing/2014/main" id="{00000000-0008-0000-2000-000019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62" name="Text Box 8">
          <a:extLst>
            <a:ext uri="{FF2B5EF4-FFF2-40B4-BE49-F238E27FC236}">
              <a16:creationId xmlns:a16="http://schemas.microsoft.com/office/drawing/2014/main" id="{00000000-0008-0000-2000-00001A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51</xdr:row>
      <xdr:rowOff>0</xdr:rowOff>
    </xdr:from>
    <xdr:ext cx="114300" cy="285750"/>
    <xdr:sp macro="" textlink="">
      <xdr:nvSpPr>
        <xdr:cNvPr id="1563" name="Text Box 8">
          <a:extLst>
            <a:ext uri="{FF2B5EF4-FFF2-40B4-BE49-F238E27FC236}">
              <a16:creationId xmlns:a16="http://schemas.microsoft.com/office/drawing/2014/main" id="{00000000-0008-0000-2000-00001B060000}"/>
            </a:ext>
          </a:extLst>
        </xdr:cNvPr>
        <xdr:cNvSpPr txBox="1">
          <a:spLocks noChangeArrowheads="1"/>
        </xdr:cNvSpPr>
      </xdr:nvSpPr>
      <xdr:spPr bwMode="auto">
        <a:xfrm>
          <a:off x="5623560" y="93268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50</xdr:row>
      <xdr:rowOff>0</xdr:rowOff>
    </xdr:from>
    <xdr:ext cx="114300" cy="285750"/>
    <xdr:sp macro="" textlink="">
      <xdr:nvSpPr>
        <xdr:cNvPr id="1564" name="Text Box 8">
          <a:extLst>
            <a:ext uri="{FF2B5EF4-FFF2-40B4-BE49-F238E27FC236}">
              <a16:creationId xmlns:a16="http://schemas.microsoft.com/office/drawing/2014/main" id="{00000000-0008-0000-2000-00001C060000}"/>
            </a:ext>
          </a:extLst>
        </xdr:cNvPr>
        <xdr:cNvSpPr txBox="1">
          <a:spLocks noChangeArrowheads="1"/>
        </xdr:cNvSpPr>
      </xdr:nvSpPr>
      <xdr:spPr bwMode="auto">
        <a:xfrm>
          <a:off x="562356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24</xdr:row>
      <xdr:rowOff>0</xdr:rowOff>
    </xdr:from>
    <xdr:ext cx="114300" cy="285750"/>
    <xdr:sp macro="" textlink="">
      <xdr:nvSpPr>
        <xdr:cNvPr id="1565" name="Text Box 8">
          <a:extLst>
            <a:ext uri="{FF2B5EF4-FFF2-40B4-BE49-F238E27FC236}">
              <a16:creationId xmlns:a16="http://schemas.microsoft.com/office/drawing/2014/main" id="{00000000-0008-0000-2000-00001D060000}"/>
            </a:ext>
          </a:extLst>
        </xdr:cNvPr>
        <xdr:cNvSpPr txBox="1">
          <a:spLocks noChangeArrowheads="1"/>
        </xdr:cNvSpPr>
      </xdr:nvSpPr>
      <xdr:spPr bwMode="auto">
        <a:xfrm>
          <a:off x="5623560" y="4389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24</xdr:row>
      <xdr:rowOff>0</xdr:rowOff>
    </xdr:from>
    <xdr:ext cx="114300" cy="285750"/>
    <xdr:sp macro="" textlink="">
      <xdr:nvSpPr>
        <xdr:cNvPr id="1566" name="Text Box 8">
          <a:extLst>
            <a:ext uri="{FF2B5EF4-FFF2-40B4-BE49-F238E27FC236}">
              <a16:creationId xmlns:a16="http://schemas.microsoft.com/office/drawing/2014/main" id="{00000000-0008-0000-2000-00001E060000}"/>
            </a:ext>
          </a:extLst>
        </xdr:cNvPr>
        <xdr:cNvSpPr txBox="1">
          <a:spLocks noChangeArrowheads="1"/>
        </xdr:cNvSpPr>
      </xdr:nvSpPr>
      <xdr:spPr bwMode="auto">
        <a:xfrm>
          <a:off x="5623560" y="43891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25</xdr:row>
      <xdr:rowOff>0</xdr:rowOff>
    </xdr:from>
    <xdr:ext cx="114300" cy="285750"/>
    <xdr:sp macro="" textlink="">
      <xdr:nvSpPr>
        <xdr:cNvPr id="1567" name="Text Box 8">
          <a:extLst>
            <a:ext uri="{FF2B5EF4-FFF2-40B4-BE49-F238E27FC236}">
              <a16:creationId xmlns:a16="http://schemas.microsoft.com/office/drawing/2014/main" id="{00000000-0008-0000-2000-00001F060000}"/>
            </a:ext>
          </a:extLst>
        </xdr:cNvPr>
        <xdr:cNvSpPr txBox="1">
          <a:spLocks noChangeArrowheads="1"/>
        </xdr:cNvSpPr>
      </xdr:nvSpPr>
      <xdr:spPr bwMode="auto">
        <a:xfrm>
          <a:off x="56235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0</xdr:colOff>
      <xdr:row>25</xdr:row>
      <xdr:rowOff>0</xdr:rowOff>
    </xdr:from>
    <xdr:ext cx="114300" cy="285750"/>
    <xdr:sp macro="" textlink="">
      <xdr:nvSpPr>
        <xdr:cNvPr id="1568" name="Text Box 8">
          <a:extLst>
            <a:ext uri="{FF2B5EF4-FFF2-40B4-BE49-F238E27FC236}">
              <a16:creationId xmlns:a16="http://schemas.microsoft.com/office/drawing/2014/main" id="{00000000-0008-0000-2000-000020060000}"/>
            </a:ext>
          </a:extLst>
        </xdr:cNvPr>
        <xdr:cNvSpPr txBox="1">
          <a:spLocks noChangeArrowheads="1"/>
        </xdr:cNvSpPr>
      </xdr:nvSpPr>
      <xdr:spPr bwMode="auto">
        <a:xfrm>
          <a:off x="5623560" y="4572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352425</xdr:colOff>
      <xdr:row>60</xdr:row>
      <xdr:rowOff>38100</xdr:rowOff>
    </xdr:from>
    <xdr:ext cx="114300" cy="285750"/>
    <xdr:sp macro="" textlink="">
      <xdr:nvSpPr>
        <xdr:cNvPr id="1569" name="Text Box 8">
          <a:extLst>
            <a:ext uri="{FF2B5EF4-FFF2-40B4-BE49-F238E27FC236}">
              <a16:creationId xmlns:a16="http://schemas.microsoft.com/office/drawing/2014/main" id="{00000000-0008-0000-2000-000021060000}"/>
            </a:ext>
          </a:extLst>
        </xdr:cNvPr>
        <xdr:cNvSpPr txBox="1">
          <a:spLocks noChangeArrowheads="1"/>
        </xdr:cNvSpPr>
      </xdr:nvSpPr>
      <xdr:spPr bwMode="auto">
        <a:xfrm>
          <a:off x="1602105" y="110109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219075</xdr:colOff>
      <xdr:row>20</xdr:row>
      <xdr:rowOff>0</xdr:rowOff>
    </xdr:from>
    <xdr:ext cx="114300" cy="285750"/>
    <xdr:sp macro="" textlink="">
      <xdr:nvSpPr>
        <xdr:cNvPr id="1570" name="Text Box 8">
          <a:extLst>
            <a:ext uri="{FF2B5EF4-FFF2-40B4-BE49-F238E27FC236}">
              <a16:creationId xmlns:a16="http://schemas.microsoft.com/office/drawing/2014/main" id="{00000000-0008-0000-2000-000022060000}"/>
            </a:ext>
          </a:extLst>
        </xdr:cNvPr>
        <xdr:cNvSpPr txBox="1">
          <a:spLocks noChangeArrowheads="1"/>
        </xdr:cNvSpPr>
      </xdr:nvSpPr>
      <xdr:spPr bwMode="auto">
        <a:xfrm>
          <a:off x="1468755" y="3657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endParaRPr lang="sv-SE"/>
        </a:p>
      </xdr:txBody>
    </xdr:sp>
    <xdr:clientData/>
  </xdr:oneCellAnchor>
  <xdr:oneCellAnchor>
    <xdr:from>
      <xdr:col>2</xdr:col>
      <xdr:colOff>10584</xdr:colOff>
      <xdr:row>41</xdr:row>
      <xdr:rowOff>0</xdr:rowOff>
    </xdr:from>
    <xdr:ext cx="114300" cy="285750"/>
    <xdr:sp macro="" textlink="">
      <xdr:nvSpPr>
        <xdr:cNvPr id="1571" name="Text Box 8">
          <a:extLst>
            <a:ext uri="{FF2B5EF4-FFF2-40B4-BE49-F238E27FC236}">
              <a16:creationId xmlns:a16="http://schemas.microsoft.com/office/drawing/2014/main" id="{00000000-0008-0000-2000-000023060000}"/>
            </a:ext>
          </a:extLst>
        </xdr:cNvPr>
        <xdr:cNvSpPr txBox="1">
          <a:spLocks noChangeArrowheads="1"/>
        </xdr:cNvSpPr>
      </xdr:nvSpPr>
      <xdr:spPr bwMode="auto">
        <a:xfrm>
          <a:off x="1260264" y="74980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184150</xdr:colOff>
      <xdr:row>54</xdr:row>
      <xdr:rowOff>19050</xdr:rowOff>
    </xdr:from>
    <xdr:ext cx="114300" cy="285750"/>
    <xdr:sp macro="" textlink="">
      <xdr:nvSpPr>
        <xdr:cNvPr id="1572" name="Text Box 2">
          <a:extLst>
            <a:ext uri="{FF2B5EF4-FFF2-40B4-BE49-F238E27FC236}">
              <a16:creationId xmlns:a16="http://schemas.microsoft.com/office/drawing/2014/main" id="{00000000-0008-0000-2000-000024060000}"/>
            </a:ext>
          </a:extLst>
        </xdr:cNvPr>
        <xdr:cNvSpPr txBox="1">
          <a:spLocks noChangeArrowheads="1"/>
        </xdr:cNvSpPr>
      </xdr:nvSpPr>
      <xdr:spPr bwMode="auto">
        <a:xfrm>
          <a:off x="1433830" y="989457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47625</xdr:colOff>
      <xdr:row>44</xdr:row>
      <xdr:rowOff>28575</xdr:rowOff>
    </xdr:from>
    <xdr:ext cx="114300" cy="285750"/>
    <xdr:sp macro="" textlink="">
      <xdr:nvSpPr>
        <xdr:cNvPr id="1573" name="Text Box 10">
          <a:extLst>
            <a:ext uri="{FF2B5EF4-FFF2-40B4-BE49-F238E27FC236}">
              <a16:creationId xmlns:a16="http://schemas.microsoft.com/office/drawing/2014/main" id="{00000000-0008-0000-2000-000025060000}"/>
            </a:ext>
          </a:extLst>
        </xdr:cNvPr>
        <xdr:cNvSpPr txBox="1">
          <a:spLocks noChangeArrowheads="1"/>
        </xdr:cNvSpPr>
      </xdr:nvSpPr>
      <xdr:spPr bwMode="auto">
        <a:xfrm>
          <a:off x="1922145" y="807529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48684</xdr:colOff>
      <xdr:row>20</xdr:row>
      <xdr:rowOff>79375</xdr:rowOff>
    </xdr:from>
    <xdr:ext cx="114300" cy="285750"/>
    <xdr:sp macro="" textlink="">
      <xdr:nvSpPr>
        <xdr:cNvPr id="1574" name="Text Box 8">
          <a:extLst>
            <a:ext uri="{FF2B5EF4-FFF2-40B4-BE49-F238E27FC236}">
              <a16:creationId xmlns:a16="http://schemas.microsoft.com/office/drawing/2014/main" id="{00000000-0008-0000-2000-000026060000}"/>
            </a:ext>
          </a:extLst>
        </xdr:cNvPr>
        <xdr:cNvSpPr txBox="1">
          <a:spLocks noChangeArrowheads="1"/>
        </xdr:cNvSpPr>
      </xdr:nvSpPr>
      <xdr:spPr bwMode="auto">
        <a:xfrm>
          <a:off x="1298364" y="3736975"/>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726017</xdr:colOff>
      <xdr:row>47</xdr:row>
      <xdr:rowOff>43392</xdr:rowOff>
    </xdr:from>
    <xdr:ext cx="114300" cy="285750"/>
    <xdr:sp macro="" textlink="">
      <xdr:nvSpPr>
        <xdr:cNvPr id="1575" name="Text Box 2">
          <a:extLst>
            <a:ext uri="{FF2B5EF4-FFF2-40B4-BE49-F238E27FC236}">
              <a16:creationId xmlns:a16="http://schemas.microsoft.com/office/drawing/2014/main" id="{00000000-0008-0000-2000-000027060000}"/>
            </a:ext>
          </a:extLst>
        </xdr:cNvPr>
        <xdr:cNvSpPr txBox="1">
          <a:spLocks noChangeArrowheads="1"/>
        </xdr:cNvSpPr>
      </xdr:nvSpPr>
      <xdr:spPr bwMode="auto">
        <a:xfrm>
          <a:off x="1251797" y="8638752"/>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6" name="Text Box 8">
          <a:extLst>
            <a:ext uri="{FF2B5EF4-FFF2-40B4-BE49-F238E27FC236}">
              <a16:creationId xmlns:a16="http://schemas.microsoft.com/office/drawing/2014/main" id="{00000000-0008-0000-2000-00002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7" name="Text Box 1">
          <a:extLst>
            <a:ext uri="{FF2B5EF4-FFF2-40B4-BE49-F238E27FC236}">
              <a16:creationId xmlns:a16="http://schemas.microsoft.com/office/drawing/2014/main" id="{00000000-0008-0000-2000-00002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8" name="Text Box 2">
          <a:extLst>
            <a:ext uri="{FF2B5EF4-FFF2-40B4-BE49-F238E27FC236}">
              <a16:creationId xmlns:a16="http://schemas.microsoft.com/office/drawing/2014/main" id="{00000000-0008-0000-2000-00002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79" name="Text Box 3">
          <a:extLst>
            <a:ext uri="{FF2B5EF4-FFF2-40B4-BE49-F238E27FC236}">
              <a16:creationId xmlns:a16="http://schemas.microsoft.com/office/drawing/2014/main" id="{00000000-0008-0000-2000-00002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0" name="Text Box 4">
          <a:extLst>
            <a:ext uri="{FF2B5EF4-FFF2-40B4-BE49-F238E27FC236}">
              <a16:creationId xmlns:a16="http://schemas.microsoft.com/office/drawing/2014/main" id="{00000000-0008-0000-2000-00002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1" name="Text Box 5">
          <a:extLst>
            <a:ext uri="{FF2B5EF4-FFF2-40B4-BE49-F238E27FC236}">
              <a16:creationId xmlns:a16="http://schemas.microsoft.com/office/drawing/2014/main" id="{00000000-0008-0000-2000-00002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2" name="Text Box 6">
          <a:extLst>
            <a:ext uri="{FF2B5EF4-FFF2-40B4-BE49-F238E27FC236}">
              <a16:creationId xmlns:a16="http://schemas.microsoft.com/office/drawing/2014/main" id="{00000000-0008-0000-2000-00002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3" name="Text Box 8">
          <a:extLst>
            <a:ext uri="{FF2B5EF4-FFF2-40B4-BE49-F238E27FC236}">
              <a16:creationId xmlns:a16="http://schemas.microsoft.com/office/drawing/2014/main" id="{00000000-0008-0000-2000-00002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4" name="Text Box 9">
          <a:extLst>
            <a:ext uri="{FF2B5EF4-FFF2-40B4-BE49-F238E27FC236}">
              <a16:creationId xmlns:a16="http://schemas.microsoft.com/office/drawing/2014/main" id="{00000000-0008-0000-2000-00003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5" name="Text Box 10">
          <a:extLst>
            <a:ext uri="{FF2B5EF4-FFF2-40B4-BE49-F238E27FC236}">
              <a16:creationId xmlns:a16="http://schemas.microsoft.com/office/drawing/2014/main" id="{00000000-0008-0000-2000-00003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6" name="Text Box 1">
          <a:extLst>
            <a:ext uri="{FF2B5EF4-FFF2-40B4-BE49-F238E27FC236}">
              <a16:creationId xmlns:a16="http://schemas.microsoft.com/office/drawing/2014/main" id="{00000000-0008-0000-2000-00003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7" name="Text Box 2">
          <a:extLst>
            <a:ext uri="{FF2B5EF4-FFF2-40B4-BE49-F238E27FC236}">
              <a16:creationId xmlns:a16="http://schemas.microsoft.com/office/drawing/2014/main" id="{00000000-0008-0000-2000-00003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8" name="Text Box 8">
          <a:extLst>
            <a:ext uri="{FF2B5EF4-FFF2-40B4-BE49-F238E27FC236}">
              <a16:creationId xmlns:a16="http://schemas.microsoft.com/office/drawing/2014/main" id="{00000000-0008-0000-2000-00003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89" name="Text Box 8">
          <a:extLst>
            <a:ext uri="{FF2B5EF4-FFF2-40B4-BE49-F238E27FC236}">
              <a16:creationId xmlns:a16="http://schemas.microsoft.com/office/drawing/2014/main" id="{00000000-0008-0000-2000-00003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0" name="Text Box 8">
          <a:extLst>
            <a:ext uri="{FF2B5EF4-FFF2-40B4-BE49-F238E27FC236}">
              <a16:creationId xmlns:a16="http://schemas.microsoft.com/office/drawing/2014/main" id="{00000000-0008-0000-2000-00003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1" name="Text Box 8">
          <a:extLst>
            <a:ext uri="{FF2B5EF4-FFF2-40B4-BE49-F238E27FC236}">
              <a16:creationId xmlns:a16="http://schemas.microsoft.com/office/drawing/2014/main" id="{00000000-0008-0000-2000-00003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2" name="Text Box 8">
          <a:extLst>
            <a:ext uri="{FF2B5EF4-FFF2-40B4-BE49-F238E27FC236}">
              <a16:creationId xmlns:a16="http://schemas.microsoft.com/office/drawing/2014/main" id="{00000000-0008-0000-2000-00003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3" name="Text Box 1">
          <a:extLst>
            <a:ext uri="{FF2B5EF4-FFF2-40B4-BE49-F238E27FC236}">
              <a16:creationId xmlns:a16="http://schemas.microsoft.com/office/drawing/2014/main" id="{00000000-0008-0000-2000-00003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4" name="Text Box 2">
          <a:extLst>
            <a:ext uri="{FF2B5EF4-FFF2-40B4-BE49-F238E27FC236}">
              <a16:creationId xmlns:a16="http://schemas.microsoft.com/office/drawing/2014/main" id="{00000000-0008-0000-2000-00003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5" name="Text Box 3">
          <a:extLst>
            <a:ext uri="{FF2B5EF4-FFF2-40B4-BE49-F238E27FC236}">
              <a16:creationId xmlns:a16="http://schemas.microsoft.com/office/drawing/2014/main" id="{00000000-0008-0000-2000-00003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6" name="Text Box 4">
          <a:extLst>
            <a:ext uri="{FF2B5EF4-FFF2-40B4-BE49-F238E27FC236}">
              <a16:creationId xmlns:a16="http://schemas.microsoft.com/office/drawing/2014/main" id="{00000000-0008-0000-2000-00003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7" name="Text Box 5">
          <a:extLst>
            <a:ext uri="{FF2B5EF4-FFF2-40B4-BE49-F238E27FC236}">
              <a16:creationId xmlns:a16="http://schemas.microsoft.com/office/drawing/2014/main" id="{00000000-0008-0000-2000-00003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8" name="Text Box 6">
          <a:extLst>
            <a:ext uri="{FF2B5EF4-FFF2-40B4-BE49-F238E27FC236}">
              <a16:creationId xmlns:a16="http://schemas.microsoft.com/office/drawing/2014/main" id="{00000000-0008-0000-2000-00003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599" name="Text Box 8">
          <a:extLst>
            <a:ext uri="{FF2B5EF4-FFF2-40B4-BE49-F238E27FC236}">
              <a16:creationId xmlns:a16="http://schemas.microsoft.com/office/drawing/2014/main" id="{00000000-0008-0000-2000-00003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0" name="Text Box 9">
          <a:extLst>
            <a:ext uri="{FF2B5EF4-FFF2-40B4-BE49-F238E27FC236}">
              <a16:creationId xmlns:a16="http://schemas.microsoft.com/office/drawing/2014/main" id="{00000000-0008-0000-2000-00004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1" name="Text Box 10">
          <a:extLst>
            <a:ext uri="{FF2B5EF4-FFF2-40B4-BE49-F238E27FC236}">
              <a16:creationId xmlns:a16="http://schemas.microsoft.com/office/drawing/2014/main" id="{00000000-0008-0000-2000-00004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2" name="Text Box 1">
          <a:extLst>
            <a:ext uri="{FF2B5EF4-FFF2-40B4-BE49-F238E27FC236}">
              <a16:creationId xmlns:a16="http://schemas.microsoft.com/office/drawing/2014/main" id="{00000000-0008-0000-2000-00004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3" name="Text Box 2">
          <a:extLst>
            <a:ext uri="{FF2B5EF4-FFF2-40B4-BE49-F238E27FC236}">
              <a16:creationId xmlns:a16="http://schemas.microsoft.com/office/drawing/2014/main" id="{00000000-0008-0000-2000-00004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4" name="Text Box 8">
          <a:extLst>
            <a:ext uri="{FF2B5EF4-FFF2-40B4-BE49-F238E27FC236}">
              <a16:creationId xmlns:a16="http://schemas.microsoft.com/office/drawing/2014/main" id="{00000000-0008-0000-2000-00004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5" name="Text Box 8">
          <a:extLst>
            <a:ext uri="{FF2B5EF4-FFF2-40B4-BE49-F238E27FC236}">
              <a16:creationId xmlns:a16="http://schemas.microsoft.com/office/drawing/2014/main" id="{00000000-0008-0000-2000-00004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6" name="Text Box 8">
          <a:extLst>
            <a:ext uri="{FF2B5EF4-FFF2-40B4-BE49-F238E27FC236}">
              <a16:creationId xmlns:a16="http://schemas.microsoft.com/office/drawing/2014/main" id="{00000000-0008-0000-2000-00004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7" name="Text Box 1">
          <a:extLst>
            <a:ext uri="{FF2B5EF4-FFF2-40B4-BE49-F238E27FC236}">
              <a16:creationId xmlns:a16="http://schemas.microsoft.com/office/drawing/2014/main" id="{00000000-0008-0000-2000-00004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8" name="Text Box 2">
          <a:extLst>
            <a:ext uri="{FF2B5EF4-FFF2-40B4-BE49-F238E27FC236}">
              <a16:creationId xmlns:a16="http://schemas.microsoft.com/office/drawing/2014/main" id="{00000000-0008-0000-2000-00004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09" name="Text Box 3">
          <a:extLst>
            <a:ext uri="{FF2B5EF4-FFF2-40B4-BE49-F238E27FC236}">
              <a16:creationId xmlns:a16="http://schemas.microsoft.com/office/drawing/2014/main" id="{00000000-0008-0000-2000-00004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0" name="Text Box 4">
          <a:extLst>
            <a:ext uri="{FF2B5EF4-FFF2-40B4-BE49-F238E27FC236}">
              <a16:creationId xmlns:a16="http://schemas.microsoft.com/office/drawing/2014/main" id="{00000000-0008-0000-2000-00004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1" name="Text Box 5">
          <a:extLst>
            <a:ext uri="{FF2B5EF4-FFF2-40B4-BE49-F238E27FC236}">
              <a16:creationId xmlns:a16="http://schemas.microsoft.com/office/drawing/2014/main" id="{00000000-0008-0000-2000-00004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2" name="Text Box 6">
          <a:extLst>
            <a:ext uri="{FF2B5EF4-FFF2-40B4-BE49-F238E27FC236}">
              <a16:creationId xmlns:a16="http://schemas.microsoft.com/office/drawing/2014/main" id="{00000000-0008-0000-2000-00004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3" name="Text Box 8">
          <a:extLst>
            <a:ext uri="{FF2B5EF4-FFF2-40B4-BE49-F238E27FC236}">
              <a16:creationId xmlns:a16="http://schemas.microsoft.com/office/drawing/2014/main" id="{00000000-0008-0000-2000-00004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4" name="Text Box 9">
          <a:extLst>
            <a:ext uri="{FF2B5EF4-FFF2-40B4-BE49-F238E27FC236}">
              <a16:creationId xmlns:a16="http://schemas.microsoft.com/office/drawing/2014/main" id="{00000000-0008-0000-2000-00004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5" name="Text Box 10">
          <a:extLst>
            <a:ext uri="{FF2B5EF4-FFF2-40B4-BE49-F238E27FC236}">
              <a16:creationId xmlns:a16="http://schemas.microsoft.com/office/drawing/2014/main" id="{00000000-0008-0000-2000-00004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6" name="Text Box 1">
          <a:extLst>
            <a:ext uri="{FF2B5EF4-FFF2-40B4-BE49-F238E27FC236}">
              <a16:creationId xmlns:a16="http://schemas.microsoft.com/office/drawing/2014/main" id="{00000000-0008-0000-2000-00005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7" name="Text Box 2">
          <a:extLst>
            <a:ext uri="{FF2B5EF4-FFF2-40B4-BE49-F238E27FC236}">
              <a16:creationId xmlns:a16="http://schemas.microsoft.com/office/drawing/2014/main" id="{00000000-0008-0000-2000-00005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8" name="Text Box 8">
          <a:extLst>
            <a:ext uri="{FF2B5EF4-FFF2-40B4-BE49-F238E27FC236}">
              <a16:creationId xmlns:a16="http://schemas.microsoft.com/office/drawing/2014/main" id="{00000000-0008-0000-2000-00005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19" name="Text Box 1">
          <a:extLst>
            <a:ext uri="{FF2B5EF4-FFF2-40B4-BE49-F238E27FC236}">
              <a16:creationId xmlns:a16="http://schemas.microsoft.com/office/drawing/2014/main" id="{00000000-0008-0000-2000-00005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0" name="Text Box 2">
          <a:extLst>
            <a:ext uri="{FF2B5EF4-FFF2-40B4-BE49-F238E27FC236}">
              <a16:creationId xmlns:a16="http://schemas.microsoft.com/office/drawing/2014/main" id="{00000000-0008-0000-2000-00005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1" name="Text Box 3">
          <a:extLst>
            <a:ext uri="{FF2B5EF4-FFF2-40B4-BE49-F238E27FC236}">
              <a16:creationId xmlns:a16="http://schemas.microsoft.com/office/drawing/2014/main" id="{00000000-0008-0000-2000-00005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2" name="Text Box 4">
          <a:extLst>
            <a:ext uri="{FF2B5EF4-FFF2-40B4-BE49-F238E27FC236}">
              <a16:creationId xmlns:a16="http://schemas.microsoft.com/office/drawing/2014/main" id="{00000000-0008-0000-2000-00005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3" name="Text Box 5">
          <a:extLst>
            <a:ext uri="{FF2B5EF4-FFF2-40B4-BE49-F238E27FC236}">
              <a16:creationId xmlns:a16="http://schemas.microsoft.com/office/drawing/2014/main" id="{00000000-0008-0000-2000-00005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4" name="Text Box 6">
          <a:extLst>
            <a:ext uri="{FF2B5EF4-FFF2-40B4-BE49-F238E27FC236}">
              <a16:creationId xmlns:a16="http://schemas.microsoft.com/office/drawing/2014/main" id="{00000000-0008-0000-2000-00005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5" name="Text Box 8">
          <a:extLst>
            <a:ext uri="{FF2B5EF4-FFF2-40B4-BE49-F238E27FC236}">
              <a16:creationId xmlns:a16="http://schemas.microsoft.com/office/drawing/2014/main" id="{00000000-0008-0000-2000-00005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6" name="Text Box 9">
          <a:extLst>
            <a:ext uri="{FF2B5EF4-FFF2-40B4-BE49-F238E27FC236}">
              <a16:creationId xmlns:a16="http://schemas.microsoft.com/office/drawing/2014/main" id="{00000000-0008-0000-2000-00005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7" name="Text Box 10">
          <a:extLst>
            <a:ext uri="{FF2B5EF4-FFF2-40B4-BE49-F238E27FC236}">
              <a16:creationId xmlns:a16="http://schemas.microsoft.com/office/drawing/2014/main" id="{00000000-0008-0000-2000-00005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8" name="Text Box 1">
          <a:extLst>
            <a:ext uri="{FF2B5EF4-FFF2-40B4-BE49-F238E27FC236}">
              <a16:creationId xmlns:a16="http://schemas.microsoft.com/office/drawing/2014/main" id="{00000000-0008-0000-2000-00005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29" name="Text Box 2">
          <a:extLst>
            <a:ext uri="{FF2B5EF4-FFF2-40B4-BE49-F238E27FC236}">
              <a16:creationId xmlns:a16="http://schemas.microsoft.com/office/drawing/2014/main" id="{00000000-0008-0000-2000-00005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0" name="Text Box 8">
          <a:extLst>
            <a:ext uri="{FF2B5EF4-FFF2-40B4-BE49-F238E27FC236}">
              <a16:creationId xmlns:a16="http://schemas.microsoft.com/office/drawing/2014/main" id="{00000000-0008-0000-2000-00005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1" name="Text Box 8">
          <a:extLst>
            <a:ext uri="{FF2B5EF4-FFF2-40B4-BE49-F238E27FC236}">
              <a16:creationId xmlns:a16="http://schemas.microsoft.com/office/drawing/2014/main" id="{00000000-0008-0000-2000-00005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2" name="Text Box 1">
          <a:extLst>
            <a:ext uri="{FF2B5EF4-FFF2-40B4-BE49-F238E27FC236}">
              <a16:creationId xmlns:a16="http://schemas.microsoft.com/office/drawing/2014/main" id="{00000000-0008-0000-2000-00006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3" name="Text Box 2">
          <a:extLst>
            <a:ext uri="{FF2B5EF4-FFF2-40B4-BE49-F238E27FC236}">
              <a16:creationId xmlns:a16="http://schemas.microsoft.com/office/drawing/2014/main" id="{00000000-0008-0000-2000-00006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4" name="Text Box 3">
          <a:extLst>
            <a:ext uri="{FF2B5EF4-FFF2-40B4-BE49-F238E27FC236}">
              <a16:creationId xmlns:a16="http://schemas.microsoft.com/office/drawing/2014/main" id="{00000000-0008-0000-2000-00006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5" name="Text Box 4">
          <a:extLst>
            <a:ext uri="{FF2B5EF4-FFF2-40B4-BE49-F238E27FC236}">
              <a16:creationId xmlns:a16="http://schemas.microsoft.com/office/drawing/2014/main" id="{00000000-0008-0000-2000-00006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6" name="Text Box 5">
          <a:extLst>
            <a:ext uri="{FF2B5EF4-FFF2-40B4-BE49-F238E27FC236}">
              <a16:creationId xmlns:a16="http://schemas.microsoft.com/office/drawing/2014/main" id="{00000000-0008-0000-2000-00006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7" name="Text Box 6">
          <a:extLst>
            <a:ext uri="{FF2B5EF4-FFF2-40B4-BE49-F238E27FC236}">
              <a16:creationId xmlns:a16="http://schemas.microsoft.com/office/drawing/2014/main" id="{00000000-0008-0000-2000-000065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8" name="Text Box 8">
          <a:extLst>
            <a:ext uri="{FF2B5EF4-FFF2-40B4-BE49-F238E27FC236}">
              <a16:creationId xmlns:a16="http://schemas.microsoft.com/office/drawing/2014/main" id="{00000000-0008-0000-2000-000066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39" name="Text Box 9">
          <a:extLst>
            <a:ext uri="{FF2B5EF4-FFF2-40B4-BE49-F238E27FC236}">
              <a16:creationId xmlns:a16="http://schemas.microsoft.com/office/drawing/2014/main" id="{00000000-0008-0000-2000-000067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0" name="Text Box 10">
          <a:extLst>
            <a:ext uri="{FF2B5EF4-FFF2-40B4-BE49-F238E27FC236}">
              <a16:creationId xmlns:a16="http://schemas.microsoft.com/office/drawing/2014/main" id="{00000000-0008-0000-2000-000068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1" name="Text Box 1">
          <a:extLst>
            <a:ext uri="{FF2B5EF4-FFF2-40B4-BE49-F238E27FC236}">
              <a16:creationId xmlns:a16="http://schemas.microsoft.com/office/drawing/2014/main" id="{00000000-0008-0000-2000-000069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2" name="Text Box 2">
          <a:extLst>
            <a:ext uri="{FF2B5EF4-FFF2-40B4-BE49-F238E27FC236}">
              <a16:creationId xmlns:a16="http://schemas.microsoft.com/office/drawing/2014/main" id="{00000000-0008-0000-2000-00006A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3" name="Text Box 8">
          <a:extLst>
            <a:ext uri="{FF2B5EF4-FFF2-40B4-BE49-F238E27FC236}">
              <a16:creationId xmlns:a16="http://schemas.microsoft.com/office/drawing/2014/main" id="{00000000-0008-0000-2000-00006B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4" name="Text Box 1">
          <a:extLst>
            <a:ext uri="{FF2B5EF4-FFF2-40B4-BE49-F238E27FC236}">
              <a16:creationId xmlns:a16="http://schemas.microsoft.com/office/drawing/2014/main" id="{00000000-0008-0000-2000-00006C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5" name="Text Box 2">
          <a:extLst>
            <a:ext uri="{FF2B5EF4-FFF2-40B4-BE49-F238E27FC236}">
              <a16:creationId xmlns:a16="http://schemas.microsoft.com/office/drawing/2014/main" id="{00000000-0008-0000-2000-00006D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6" name="Text Box 3">
          <a:extLst>
            <a:ext uri="{FF2B5EF4-FFF2-40B4-BE49-F238E27FC236}">
              <a16:creationId xmlns:a16="http://schemas.microsoft.com/office/drawing/2014/main" id="{00000000-0008-0000-2000-00006E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7" name="Text Box 4">
          <a:extLst>
            <a:ext uri="{FF2B5EF4-FFF2-40B4-BE49-F238E27FC236}">
              <a16:creationId xmlns:a16="http://schemas.microsoft.com/office/drawing/2014/main" id="{00000000-0008-0000-2000-00006F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8" name="Text Box 5">
          <a:extLst>
            <a:ext uri="{FF2B5EF4-FFF2-40B4-BE49-F238E27FC236}">
              <a16:creationId xmlns:a16="http://schemas.microsoft.com/office/drawing/2014/main" id="{00000000-0008-0000-2000-000070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49" name="Text Box 6">
          <a:extLst>
            <a:ext uri="{FF2B5EF4-FFF2-40B4-BE49-F238E27FC236}">
              <a16:creationId xmlns:a16="http://schemas.microsoft.com/office/drawing/2014/main" id="{00000000-0008-0000-2000-000071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0" name="Text Box 8">
          <a:extLst>
            <a:ext uri="{FF2B5EF4-FFF2-40B4-BE49-F238E27FC236}">
              <a16:creationId xmlns:a16="http://schemas.microsoft.com/office/drawing/2014/main" id="{00000000-0008-0000-2000-000072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1" name="Text Box 9">
          <a:extLst>
            <a:ext uri="{FF2B5EF4-FFF2-40B4-BE49-F238E27FC236}">
              <a16:creationId xmlns:a16="http://schemas.microsoft.com/office/drawing/2014/main" id="{00000000-0008-0000-2000-000073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44</xdr:row>
      <xdr:rowOff>0</xdr:rowOff>
    </xdr:from>
    <xdr:ext cx="114300" cy="285750"/>
    <xdr:sp macro="" textlink="">
      <xdr:nvSpPr>
        <xdr:cNvPr id="1652" name="Text Box 10">
          <a:extLst>
            <a:ext uri="{FF2B5EF4-FFF2-40B4-BE49-F238E27FC236}">
              <a16:creationId xmlns:a16="http://schemas.microsoft.com/office/drawing/2014/main" id="{00000000-0008-0000-2000-000074060000}"/>
            </a:ext>
          </a:extLst>
        </xdr:cNvPr>
        <xdr:cNvSpPr txBox="1">
          <a:spLocks noChangeArrowheads="1"/>
        </xdr:cNvSpPr>
      </xdr:nvSpPr>
      <xdr:spPr bwMode="auto">
        <a:xfrm>
          <a:off x="624840" y="8046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3" name="Text Box 1">
          <a:extLst>
            <a:ext uri="{FF2B5EF4-FFF2-40B4-BE49-F238E27FC236}">
              <a16:creationId xmlns:a16="http://schemas.microsoft.com/office/drawing/2014/main" id="{00000000-0008-0000-2000-00007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4" name="Text Box 2">
          <a:extLst>
            <a:ext uri="{FF2B5EF4-FFF2-40B4-BE49-F238E27FC236}">
              <a16:creationId xmlns:a16="http://schemas.microsoft.com/office/drawing/2014/main" id="{00000000-0008-0000-2000-00007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5" name="Text Box 3">
          <a:extLst>
            <a:ext uri="{FF2B5EF4-FFF2-40B4-BE49-F238E27FC236}">
              <a16:creationId xmlns:a16="http://schemas.microsoft.com/office/drawing/2014/main" id="{00000000-0008-0000-2000-00007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6" name="Text Box 4">
          <a:extLst>
            <a:ext uri="{FF2B5EF4-FFF2-40B4-BE49-F238E27FC236}">
              <a16:creationId xmlns:a16="http://schemas.microsoft.com/office/drawing/2014/main" id="{00000000-0008-0000-2000-00007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7" name="Text Box 5">
          <a:extLst>
            <a:ext uri="{FF2B5EF4-FFF2-40B4-BE49-F238E27FC236}">
              <a16:creationId xmlns:a16="http://schemas.microsoft.com/office/drawing/2014/main" id="{00000000-0008-0000-2000-00007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8" name="Text Box 6">
          <a:extLst>
            <a:ext uri="{FF2B5EF4-FFF2-40B4-BE49-F238E27FC236}">
              <a16:creationId xmlns:a16="http://schemas.microsoft.com/office/drawing/2014/main" id="{00000000-0008-0000-2000-00007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59" name="Text Box 8">
          <a:extLst>
            <a:ext uri="{FF2B5EF4-FFF2-40B4-BE49-F238E27FC236}">
              <a16:creationId xmlns:a16="http://schemas.microsoft.com/office/drawing/2014/main" id="{00000000-0008-0000-2000-00007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0" name="Text Box 9">
          <a:extLst>
            <a:ext uri="{FF2B5EF4-FFF2-40B4-BE49-F238E27FC236}">
              <a16:creationId xmlns:a16="http://schemas.microsoft.com/office/drawing/2014/main" id="{00000000-0008-0000-2000-00007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1" name="Text Box 10">
          <a:extLst>
            <a:ext uri="{FF2B5EF4-FFF2-40B4-BE49-F238E27FC236}">
              <a16:creationId xmlns:a16="http://schemas.microsoft.com/office/drawing/2014/main" id="{00000000-0008-0000-2000-00007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2" name="Text Box 1">
          <a:extLst>
            <a:ext uri="{FF2B5EF4-FFF2-40B4-BE49-F238E27FC236}">
              <a16:creationId xmlns:a16="http://schemas.microsoft.com/office/drawing/2014/main" id="{00000000-0008-0000-2000-00007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3" name="Text Box 2">
          <a:extLst>
            <a:ext uri="{FF2B5EF4-FFF2-40B4-BE49-F238E27FC236}">
              <a16:creationId xmlns:a16="http://schemas.microsoft.com/office/drawing/2014/main" id="{00000000-0008-0000-2000-00007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4" name="Text Box 1">
          <a:extLst>
            <a:ext uri="{FF2B5EF4-FFF2-40B4-BE49-F238E27FC236}">
              <a16:creationId xmlns:a16="http://schemas.microsoft.com/office/drawing/2014/main" id="{00000000-0008-0000-2000-00008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5" name="Text Box 2">
          <a:extLst>
            <a:ext uri="{FF2B5EF4-FFF2-40B4-BE49-F238E27FC236}">
              <a16:creationId xmlns:a16="http://schemas.microsoft.com/office/drawing/2014/main" id="{00000000-0008-0000-2000-00008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6" name="Text Box 3">
          <a:extLst>
            <a:ext uri="{FF2B5EF4-FFF2-40B4-BE49-F238E27FC236}">
              <a16:creationId xmlns:a16="http://schemas.microsoft.com/office/drawing/2014/main" id="{00000000-0008-0000-2000-00008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7" name="Text Box 4">
          <a:extLst>
            <a:ext uri="{FF2B5EF4-FFF2-40B4-BE49-F238E27FC236}">
              <a16:creationId xmlns:a16="http://schemas.microsoft.com/office/drawing/2014/main" id="{00000000-0008-0000-2000-00008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8" name="Text Box 5">
          <a:extLst>
            <a:ext uri="{FF2B5EF4-FFF2-40B4-BE49-F238E27FC236}">
              <a16:creationId xmlns:a16="http://schemas.microsoft.com/office/drawing/2014/main" id="{00000000-0008-0000-2000-00008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69" name="Text Box 6">
          <a:extLst>
            <a:ext uri="{FF2B5EF4-FFF2-40B4-BE49-F238E27FC236}">
              <a16:creationId xmlns:a16="http://schemas.microsoft.com/office/drawing/2014/main" id="{00000000-0008-0000-2000-00008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0" name="Text Box 8">
          <a:extLst>
            <a:ext uri="{FF2B5EF4-FFF2-40B4-BE49-F238E27FC236}">
              <a16:creationId xmlns:a16="http://schemas.microsoft.com/office/drawing/2014/main" id="{00000000-0008-0000-2000-00008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1" name="Text Box 9">
          <a:extLst>
            <a:ext uri="{FF2B5EF4-FFF2-40B4-BE49-F238E27FC236}">
              <a16:creationId xmlns:a16="http://schemas.microsoft.com/office/drawing/2014/main" id="{00000000-0008-0000-2000-00008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2" name="Text Box 10">
          <a:extLst>
            <a:ext uri="{FF2B5EF4-FFF2-40B4-BE49-F238E27FC236}">
              <a16:creationId xmlns:a16="http://schemas.microsoft.com/office/drawing/2014/main" id="{00000000-0008-0000-2000-00008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3" name="Text Box 1">
          <a:extLst>
            <a:ext uri="{FF2B5EF4-FFF2-40B4-BE49-F238E27FC236}">
              <a16:creationId xmlns:a16="http://schemas.microsoft.com/office/drawing/2014/main" id="{00000000-0008-0000-2000-00008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4" name="Text Box 2">
          <a:extLst>
            <a:ext uri="{FF2B5EF4-FFF2-40B4-BE49-F238E27FC236}">
              <a16:creationId xmlns:a16="http://schemas.microsoft.com/office/drawing/2014/main" id="{00000000-0008-0000-2000-00008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5" name="Text Box 1">
          <a:extLst>
            <a:ext uri="{FF2B5EF4-FFF2-40B4-BE49-F238E27FC236}">
              <a16:creationId xmlns:a16="http://schemas.microsoft.com/office/drawing/2014/main" id="{00000000-0008-0000-2000-00008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6" name="Text Box 2">
          <a:extLst>
            <a:ext uri="{FF2B5EF4-FFF2-40B4-BE49-F238E27FC236}">
              <a16:creationId xmlns:a16="http://schemas.microsoft.com/office/drawing/2014/main" id="{00000000-0008-0000-2000-00008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7" name="Text Box 3">
          <a:extLst>
            <a:ext uri="{FF2B5EF4-FFF2-40B4-BE49-F238E27FC236}">
              <a16:creationId xmlns:a16="http://schemas.microsoft.com/office/drawing/2014/main" id="{00000000-0008-0000-2000-00008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8" name="Text Box 4">
          <a:extLst>
            <a:ext uri="{FF2B5EF4-FFF2-40B4-BE49-F238E27FC236}">
              <a16:creationId xmlns:a16="http://schemas.microsoft.com/office/drawing/2014/main" id="{00000000-0008-0000-2000-00008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79" name="Text Box 5">
          <a:extLst>
            <a:ext uri="{FF2B5EF4-FFF2-40B4-BE49-F238E27FC236}">
              <a16:creationId xmlns:a16="http://schemas.microsoft.com/office/drawing/2014/main" id="{00000000-0008-0000-2000-00008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0" name="Text Box 6">
          <a:extLst>
            <a:ext uri="{FF2B5EF4-FFF2-40B4-BE49-F238E27FC236}">
              <a16:creationId xmlns:a16="http://schemas.microsoft.com/office/drawing/2014/main" id="{00000000-0008-0000-2000-00009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1" name="Text Box 8">
          <a:extLst>
            <a:ext uri="{FF2B5EF4-FFF2-40B4-BE49-F238E27FC236}">
              <a16:creationId xmlns:a16="http://schemas.microsoft.com/office/drawing/2014/main" id="{00000000-0008-0000-2000-00009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2" name="Text Box 9">
          <a:extLst>
            <a:ext uri="{FF2B5EF4-FFF2-40B4-BE49-F238E27FC236}">
              <a16:creationId xmlns:a16="http://schemas.microsoft.com/office/drawing/2014/main" id="{00000000-0008-0000-2000-00009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3" name="Text Box 10">
          <a:extLst>
            <a:ext uri="{FF2B5EF4-FFF2-40B4-BE49-F238E27FC236}">
              <a16:creationId xmlns:a16="http://schemas.microsoft.com/office/drawing/2014/main" id="{00000000-0008-0000-2000-00009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4" name="Text Box 1">
          <a:extLst>
            <a:ext uri="{FF2B5EF4-FFF2-40B4-BE49-F238E27FC236}">
              <a16:creationId xmlns:a16="http://schemas.microsoft.com/office/drawing/2014/main" id="{00000000-0008-0000-2000-00009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5" name="Text Box 2">
          <a:extLst>
            <a:ext uri="{FF2B5EF4-FFF2-40B4-BE49-F238E27FC236}">
              <a16:creationId xmlns:a16="http://schemas.microsoft.com/office/drawing/2014/main" id="{00000000-0008-0000-2000-00009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6" name="Text Box 1">
          <a:extLst>
            <a:ext uri="{FF2B5EF4-FFF2-40B4-BE49-F238E27FC236}">
              <a16:creationId xmlns:a16="http://schemas.microsoft.com/office/drawing/2014/main" id="{00000000-0008-0000-2000-00009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7" name="Text Box 2">
          <a:extLst>
            <a:ext uri="{FF2B5EF4-FFF2-40B4-BE49-F238E27FC236}">
              <a16:creationId xmlns:a16="http://schemas.microsoft.com/office/drawing/2014/main" id="{00000000-0008-0000-2000-00009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8" name="Text Box 3">
          <a:extLst>
            <a:ext uri="{FF2B5EF4-FFF2-40B4-BE49-F238E27FC236}">
              <a16:creationId xmlns:a16="http://schemas.microsoft.com/office/drawing/2014/main" id="{00000000-0008-0000-2000-00009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89" name="Text Box 4">
          <a:extLst>
            <a:ext uri="{FF2B5EF4-FFF2-40B4-BE49-F238E27FC236}">
              <a16:creationId xmlns:a16="http://schemas.microsoft.com/office/drawing/2014/main" id="{00000000-0008-0000-2000-00009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0" name="Text Box 5">
          <a:extLst>
            <a:ext uri="{FF2B5EF4-FFF2-40B4-BE49-F238E27FC236}">
              <a16:creationId xmlns:a16="http://schemas.microsoft.com/office/drawing/2014/main" id="{00000000-0008-0000-2000-00009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1" name="Text Box 6">
          <a:extLst>
            <a:ext uri="{FF2B5EF4-FFF2-40B4-BE49-F238E27FC236}">
              <a16:creationId xmlns:a16="http://schemas.microsoft.com/office/drawing/2014/main" id="{00000000-0008-0000-2000-00009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2" name="Text Box 8">
          <a:extLst>
            <a:ext uri="{FF2B5EF4-FFF2-40B4-BE49-F238E27FC236}">
              <a16:creationId xmlns:a16="http://schemas.microsoft.com/office/drawing/2014/main" id="{00000000-0008-0000-2000-00009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3" name="Text Box 9">
          <a:extLst>
            <a:ext uri="{FF2B5EF4-FFF2-40B4-BE49-F238E27FC236}">
              <a16:creationId xmlns:a16="http://schemas.microsoft.com/office/drawing/2014/main" id="{00000000-0008-0000-2000-00009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4" name="Text Box 10">
          <a:extLst>
            <a:ext uri="{FF2B5EF4-FFF2-40B4-BE49-F238E27FC236}">
              <a16:creationId xmlns:a16="http://schemas.microsoft.com/office/drawing/2014/main" id="{00000000-0008-0000-2000-00009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5" name="Text Box 1">
          <a:extLst>
            <a:ext uri="{FF2B5EF4-FFF2-40B4-BE49-F238E27FC236}">
              <a16:creationId xmlns:a16="http://schemas.microsoft.com/office/drawing/2014/main" id="{00000000-0008-0000-2000-00009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6" name="Text Box 2">
          <a:extLst>
            <a:ext uri="{FF2B5EF4-FFF2-40B4-BE49-F238E27FC236}">
              <a16:creationId xmlns:a16="http://schemas.microsoft.com/office/drawing/2014/main" id="{00000000-0008-0000-2000-0000A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7" name="Text Box 1">
          <a:extLst>
            <a:ext uri="{FF2B5EF4-FFF2-40B4-BE49-F238E27FC236}">
              <a16:creationId xmlns:a16="http://schemas.microsoft.com/office/drawing/2014/main" id="{00000000-0008-0000-2000-0000A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8" name="Text Box 2">
          <a:extLst>
            <a:ext uri="{FF2B5EF4-FFF2-40B4-BE49-F238E27FC236}">
              <a16:creationId xmlns:a16="http://schemas.microsoft.com/office/drawing/2014/main" id="{00000000-0008-0000-2000-0000A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699" name="Text Box 3">
          <a:extLst>
            <a:ext uri="{FF2B5EF4-FFF2-40B4-BE49-F238E27FC236}">
              <a16:creationId xmlns:a16="http://schemas.microsoft.com/office/drawing/2014/main" id="{00000000-0008-0000-2000-0000A3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0" name="Text Box 4">
          <a:extLst>
            <a:ext uri="{FF2B5EF4-FFF2-40B4-BE49-F238E27FC236}">
              <a16:creationId xmlns:a16="http://schemas.microsoft.com/office/drawing/2014/main" id="{00000000-0008-0000-2000-0000A4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1" name="Text Box 5">
          <a:extLst>
            <a:ext uri="{FF2B5EF4-FFF2-40B4-BE49-F238E27FC236}">
              <a16:creationId xmlns:a16="http://schemas.microsoft.com/office/drawing/2014/main" id="{00000000-0008-0000-2000-0000A5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2" name="Text Box 6">
          <a:extLst>
            <a:ext uri="{FF2B5EF4-FFF2-40B4-BE49-F238E27FC236}">
              <a16:creationId xmlns:a16="http://schemas.microsoft.com/office/drawing/2014/main" id="{00000000-0008-0000-2000-0000A6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3" name="Text Box 8">
          <a:extLst>
            <a:ext uri="{FF2B5EF4-FFF2-40B4-BE49-F238E27FC236}">
              <a16:creationId xmlns:a16="http://schemas.microsoft.com/office/drawing/2014/main" id="{00000000-0008-0000-2000-0000A7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4" name="Text Box 9">
          <a:extLst>
            <a:ext uri="{FF2B5EF4-FFF2-40B4-BE49-F238E27FC236}">
              <a16:creationId xmlns:a16="http://schemas.microsoft.com/office/drawing/2014/main" id="{00000000-0008-0000-2000-0000A8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5" name="Text Box 10">
          <a:extLst>
            <a:ext uri="{FF2B5EF4-FFF2-40B4-BE49-F238E27FC236}">
              <a16:creationId xmlns:a16="http://schemas.microsoft.com/office/drawing/2014/main" id="{00000000-0008-0000-2000-0000A9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6" name="Text Box 1">
          <a:extLst>
            <a:ext uri="{FF2B5EF4-FFF2-40B4-BE49-F238E27FC236}">
              <a16:creationId xmlns:a16="http://schemas.microsoft.com/office/drawing/2014/main" id="{00000000-0008-0000-2000-0000AA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7" name="Text Box 2">
          <a:extLst>
            <a:ext uri="{FF2B5EF4-FFF2-40B4-BE49-F238E27FC236}">
              <a16:creationId xmlns:a16="http://schemas.microsoft.com/office/drawing/2014/main" id="{00000000-0008-0000-2000-0000AB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8" name="Text Box 1">
          <a:extLst>
            <a:ext uri="{FF2B5EF4-FFF2-40B4-BE49-F238E27FC236}">
              <a16:creationId xmlns:a16="http://schemas.microsoft.com/office/drawing/2014/main" id="{00000000-0008-0000-2000-0000AC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09" name="Text Box 2">
          <a:extLst>
            <a:ext uri="{FF2B5EF4-FFF2-40B4-BE49-F238E27FC236}">
              <a16:creationId xmlns:a16="http://schemas.microsoft.com/office/drawing/2014/main" id="{00000000-0008-0000-2000-0000AD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0" name="Text Box 3">
          <a:extLst>
            <a:ext uri="{FF2B5EF4-FFF2-40B4-BE49-F238E27FC236}">
              <a16:creationId xmlns:a16="http://schemas.microsoft.com/office/drawing/2014/main" id="{00000000-0008-0000-2000-0000AE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1" name="Text Box 4">
          <a:extLst>
            <a:ext uri="{FF2B5EF4-FFF2-40B4-BE49-F238E27FC236}">
              <a16:creationId xmlns:a16="http://schemas.microsoft.com/office/drawing/2014/main" id="{00000000-0008-0000-2000-0000AF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2" name="Text Box 5">
          <a:extLst>
            <a:ext uri="{FF2B5EF4-FFF2-40B4-BE49-F238E27FC236}">
              <a16:creationId xmlns:a16="http://schemas.microsoft.com/office/drawing/2014/main" id="{00000000-0008-0000-2000-0000B0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3" name="Text Box 6">
          <a:extLst>
            <a:ext uri="{FF2B5EF4-FFF2-40B4-BE49-F238E27FC236}">
              <a16:creationId xmlns:a16="http://schemas.microsoft.com/office/drawing/2014/main" id="{00000000-0008-0000-2000-0000B1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43</xdr:row>
      <xdr:rowOff>0</xdr:rowOff>
    </xdr:from>
    <xdr:ext cx="114300" cy="285750"/>
    <xdr:sp macro="" textlink="">
      <xdr:nvSpPr>
        <xdr:cNvPr id="1714" name="Text Box 8">
          <a:extLst>
            <a:ext uri="{FF2B5EF4-FFF2-40B4-BE49-F238E27FC236}">
              <a16:creationId xmlns:a16="http://schemas.microsoft.com/office/drawing/2014/main" id="{00000000-0008-0000-2000-0000B2060000}"/>
            </a:ext>
          </a:extLst>
        </xdr:cNvPr>
        <xdr:cNvSpPr txBox="1">
          <a:spLocks noChangeArrowheads="1"/>
        </xdr:cNvSpPr>
      </xdr:nvSpPr>
      <xdr:spPr bwMode="auto">
        <a:xfrm>
          <a:off x="624840" y="7863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44</xdr:row>
      <xdr:rowOff>114300</xdr:rowOff>
    </xdr:from>
    <xdr:ext cx="114300" cy="285750"/>
    <xdr:sp macro="" textlink="">
      <xdr:nvSpPr>
        <xdr:cNvPr id="1715" name="Text Box 9">
          <a:extLst>
            <a:ext uri="{FF2B5EF4-FFF2-40B4-BE49-F238E27FC236}">
              <a16:creationId xmlns:a16="http://schemas.microsoft.com/office/drawing/2014/main" id="{00000000-0008-0000-2000-0000B3060000}"/>
            </a:ext>
          </a:extLst>
        </xdr:cNvPr>
        <xdr:cNvSpPr txBox="1">
          <a:spLocks noChangeArrowheads="1"/>
        </xdr:cNvSpPr>
      </xdr:nvSpPr>
      <xdr:spPr bwMode="auto">
        <a:xfrm>
          <a:off x="653415" y="81610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716" name="Text Box 8">
          <a:extLst>
            <a:ext uri="{FF2B5EF4-FFF2-40B4-BE49-F238E27FC236}">
              <a16:creationId xmlns:a16="http://schemas.microsoft.com/office/drawing/2014/main" id="{00000000-0008-0000-2000-0000B406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42</xdr:row>
      <xdr:rowOff>0</xdr:rowOff>
    </xdr:from>
    <xdr:ext cx="114300" cy="285750"/>
    <xdr:sp macro="" textlink="">
      <xdr:nvSpPr>
        <xdr:cNvPr id="1717" name="Text Box 8">
          <a:extLst>
            <a:ext uri="{FF2B5EF4-FFF2-40B4-BE49-F238E27FC236}">
              <a16:creationId xmlns:a16="http://schemas.microsoft.com/office/drawing/2014/main" id="{00000000-0008-0000-2000-0000B5060000}"/>
            </a:ext>
          </a:extLst>
        </xdr:cNvPr>
        <xdr:cNvSpPr txBox="1">
          <a:spLocks noChangeArrowheads="1"/>
        </xdr:cNvSpPr>
      </xdr:nvSpPr>
      <xdr:spPr bwMode="auto">
        <a:xfrm>
          <a:off x="624840" y="76809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361950</xdr:colOff>
      <xdr:row>65</xdr:row>
      <xdr:rowOff>91017</xdr:rowOff>
    </xdr:from>
    <xdr:ext cx="114300" cy="285750"/>
    <xdr:sp macro="" textlink="">
      <xdr:nvSpPr>
        <xdr:cNvPr id="1718" name="Text Box 8">
          <a:extLst>
            <a:ext uri="{FF2B5EF4-FFF2-40B4-BE49-F238E27FC236}">
              <a16:creationId xmlns:a16="http://schemas.microsoft.com/office/drawing/2014/main" id="{00000000-0008-0000-2000-0000B6060000}"/>
            </a:ext>
          </a:extLst>
        </xdr:cNvPr>
        <xdr:cNvSpPr txBox="1">
          <a:spLocks noChangeArrowheads="1"/>
        </xdr:cNvSpPr>
      </xdr:nvSpPr>
      <xdr:spPr bwMode="auto">
        <a:xfrm>
          <a:off x="2236470" y="1197821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19" name="Text Box 8">
          <a:extLst>
            <a:ext uri="{FF2B5EF4-FFF2-40B4-BE49-F238E27FC236}">
              <a16:creationId xmlns:a16="http://schemas.microsoft.com/office/drawing/2014/main" id="{00000000-0008-0000-2000-0000B7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0" name="Text Box 8">
          <a:extLst>
            <a:ext uri="{FF2B5EF4-FFF2-40B4-BE49-F238E27FC236}">
              <a16:creationId xmlns:a16="http://schemas.microsoft.com/office/drawing/2014/main" id="{00000000-0008-0000-2000-0000B8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1" name="Text Box 8">
          <a:extLst>
            <a:ext uri="{FF2B5EF4-FFF2-40B4-BE49-F238E27FC236}">
              <a16:creationId xmlns:a16="http://schemas.microsoft.com/office/drawing/2014/main" id="{00000000-0008-0000-2000-0000B9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2" name="Text Box 8">
          <a:extLst>
            <a:ext uri="{FF2B5EF4-FFF2-40B4-BE49-F238E27FC236}">
              <a16:creationId xmlns:a16="http://schemas.microsoft.com/office/drawing/2014/main" id="{00000000-0008-0000-2000-0000BA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3" name="Text Box 8">
          <a:extLst>
            <a:ext uri="{FF2B5EF4-FFF2-40B4-BE49-F238E27FC236}">
              <a16:creationId xmlns:a16="http://schemas.microsoft.com/office/drawing/2014/main" id="{00000000-0008-0000-2000-0000BB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24" name="Text Box 8">
          <a:extLst>
            <a:ext uri="{FF2B5EF4-FFF2-40B4-BE49-F238E27FC236}">
              <a16:creationId xmlns:a16="http://schemas.microsoft.com/office/drawing/2014/main" id="{00000000-0008-0000-2000-0000BC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64558</xdr:colOff>
      <xdr:row>47</xdr:row>
      <xdr:rowOff>117474</xdr:rowOff>
    </xdr:from>
    <xdr:ext cx="114300" cy="285750"/>
    <xdr:sp macro="" textlink="">
      <xdr:nvSpPr>
        <xdr:cNvPr id="1725" name="Text Box 1">
          <a:extLst>
            <a:ext uri="{FF2B5EF4-FFF2-40B4-BE49-F238E27FC236}">
              <a16:creationId xmlns:a16="http://schemas.microsoft.com/office/drawing/2014/main" id="{00000000-0008-0000-2000-0000BD060000}"/>
            </a:ext>
          </a:extLst>
        </xdr:cNvPr>
        <xdr:cNvSpPr txBox="1">
          <a:spLocks noChangeArrowheads="1"/>
        </xdr:cNvSpPr>
      </xdr:nvSpPr>
      <xdr:spPr bwMode="auto">
        <a:xfrm>
          <a:off x="689398" y="8712834"/>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6" name="Text Box 1">
          <a:extLst>
            <a:ext uri="{FF2B5EF4-FFF2-40B4-BE49-F238E27FC236}">
              <a16:creationId xmlns:a16="http://schemas.microsoft.com/office/drawing/2014/main" id="{00000000-0008-0000-2000-0000B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7" name="Text Box 2">
          <a:extLst>
            <a:ext uri="{FF2B5EF4-FFF2-40B4-BE49-F238E27FC236}">
              <a16:creationId xmlns:a16="http://schemas.microsoft.com/office/drawing/2014/main" id="{00000000-0008-0000-2000-0000B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8" name="Text Box 3">
          <a:extLst>
            <a:ext uri="{FF2B5EF4-FFF2-40B4-BE49-F238E27FC236}">
              <a16:creationId xmlns:a16="http://schemas.microsoft.com/office/drawing/2014/main" id="{00000000-0008-0000-2000-0000C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29" name="Text Box 4">
          <a:extLst>
            <a:ext uri="{FF2B5EF4-FFF2-40B4-BE49-F238E27FC236}">
              <a16:creationId xmlns:a16="http://schemas.microsoft.com/office/drawing/2014/main" id="{00000000-0008-0000-2000-0000C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0" name="Text Box 5">
          <a:extLst>
            <a:ext uri="{FF2B5EF4-FFF2-40B4-BE49-F238E27FC236}">
              <a16:creationId xmlns:a16="http://schemas.microsoft.com/office/drawing/2014/main" id="{00000000-0008-0000-2000-0000C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1" name="Text Box 6">
          <a:extLst>
            <a:ext uri="{FF2B5EF4-FFF2-40B4-BE49-F238E27FC236}">
              <a16:creationId xmlns:a16="http://schemas.microsoft.com/office/drawing/2014/main" id="{00000000-0008-0000-2000-0000C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2" name="Text Box 8">
          <a:extLst>
            <a:ext uri="{FF2B5EF4-FFF2-40B4-BE49-F238E27FC236}">
              <a16:creationId xmlns:a16="http://schemas.microsoft.com/office/drawing/2014/main" id="{00000000-0008-0000-2000-0000C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3" name="Text Box 9">
          <a:extLst>
            <a:ext uri="{FF2B5EF4-FFF2-40B4-BE49-F238E27FC236}">
              <a16:creationId xmlns:a16="http://schemas.microsoft.com/office/drawing/2014/main" id="{00000000-0008-0000-2000-0000C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4" name="Text Box 10">
          <a:extLst>
            <a:ext uri="{FF2B5EF4-FFF2-40B4-BE49-F238E27FC236}">
              <a16:creationId xmlns:a16="http://schemas.microsoft.com/office/drawing/2014/main" id="{00000000-0008-0000-2000-0000C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5" name="Text Box 1">
          <a:extLst>
            <a:ext uri="{FF2B5EF4-FFF2-40B4-BE49-F238E27FC236}">
              <a16:creationId xmlns:a16="http://schemas.microsoft.com/office/drawing/2014/main" id="{00000000-0008-0000-2000-0000C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6" name="Text Box 2">
          <a:extLst>
            <a:ext uri="{FF2B5EF4-FFF2-40B4-BE49-F238E27FC236}">
              <a16:creationId xmlns:a16="http://schemas.microsoft.com/office/drawing/2014/main" id="{00000000-0008-0000-2000-0000C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7" name="Text Box 1">
          <a:extLst>
            <a:ext uri="{FF2B5EF4-FFF2-40B4-BE49-F238E27FC236}">
              <a16:creationId xmlns:a16="http://schemas.microsoft.com/office/drawing/2014/main" id="{00000000-0008-0000-2000-0000C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8" name="Text Box 2">
          <a:extLst>
            <a:ext uri="{FF2B5EF4-FFF2-40B4-BE49-F238E27FC236}">
              <a16:creationId xmlns:a16="http://schemas.microsoft.com/office/drawing/2014/main" id="{00000000-0008-0000-2000-0000C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39" name="Text Box 3">
          <a:extLst>
            <a:ext uri="{FF2B5EF4-FFF2-40B4-BE49-F238E27FC236}">
              <a16:creationId xmlns:a16="http://schemas.microsoft.com/office/drawing/2014/main" id="{00000000-0008-0000-2000-0000C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0" name="Text Box 4">
          <a:extLst>
            <a:ext uri="{FF2B5EF4-FFF2-40B4-BE49-F238E27FC236}">
              <a16:creationId xmlns:a16="http://schemas.microsoft.com/office/drawing/2014/main" id="{00000000-0008-0000-2000-0000C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1" name="Text Box 5">
          <a:extLst>
            <a:ext uri="{FF2B5EF4-FFF2-40B4-BE49-F238E27FC236}">
              <a16:creationId xmlns:a16="http://schemas.microsoft.com/office/drawing/2014/main" id="{00000000-0008-0000-2000-0000C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2" name="Text Box 6">
          <a:extLst>
            <a:ext uri="{FF2B5EF4-FFF2-40B4-BE49-F238E27FC236}">
              <a16:creationId xmlns:a16="http://schemas.microsoft.com/office/drawing/2014/main" id="{00000000-0008-0000-2000-0000C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3" name="Text Box 8">
          <a:extLst>
            <a:ext uri="{FF2B5EF4-FFF2-40B4-BE49-F238E27FC236}">
              <a16:creationId xmlns:a16="http://schemas.microsoft.com/office/drawing/2014/main" id="{00000000-0008-0000-2000-0000C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4" name="Text Box 9">
          <a:extLst>
            <a:ext uri="{FF2B5EF4-FFF2-40B4-BE49-F238E27FC236}">
              <a16:creationId xmlns:a16="http://schemas.microsoft.com/office/drawing/2014/main" id="{00000000-0008-0000-2000-0000D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5" name="Text Box 10">
          <a:extLst>
            <a:ext uri="{FF2B5EF4-FFF2-40B4-BE49-F238E27FC236}">
              <a16:creationId xmlns:a16="http://schemas.microsoft.com/office/drawing/2014/main" id="{00000000-0008-0000-2000-0000D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6" name="Text Box 1">
          <a:extLst>
            <a:ext uri="{FF2B5EF4-FFF2-40B4-BE49-F238E27FC236}">
              <a16:creationId xmlns:a16="http://schemas.microsoft.com/office/drawing/2014/main" id="{00000000-0008-0000-2000-0000D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7" name="Text Box 2">
          <a:extLst>
            <a:ext uri="{FF2B5EF4-FFF2-40B4-BE49-F238E27FC236}">
              <a16:creationId xmlns:a16="http://schemas.microsoft.com/office/drawing/2014/main" id="{00000000-0008-0000-2000-0000D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8" name="Text Box 1">
          <a:extLst>
            <a:ext uri="{FF2B5EF4-FFF2-40B4-BE49-F238E27FC236}">
              <a16:creationId xmlns:a16="http://schemas.microsoft.com/office/drawing/2014/main" id="{00000000-0008-0000-2000-0000D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49" name="Text Box 2">
          <a:extLst>
            <a:ext uri="{FF2B5EF4-FFF2-40B4-BE49-F238E27FC236}">
              <a16:creationId xmlns:a16="http://schemas.microsoft.com/office/drawing/2014/main" id="{00000000-0008-0000-2000-0000D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0" name="Text Box 3">
          <a:extLst>
            <a:ext uri="{FF2B5EF4-FFF2-40B4-BE49-F238E27FC236}">
              <a16:creationId xmlns:a16="http://schemas.microsoft.com/office/drawing/2014/main" id="{00000000-0008-0000-2000-0000D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1" name="Text Box 4">
          <a:extLst>
            <a:ext uri="{FF2B5EF4-FFF2-40B4-BE49-F238E27FC236}">
              <a16:creationId xmlns:a16="http://schemas.microsoft.com/office/drawing/2014/main" id="{00000000-0008-0000-2000-0000D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2" name="Text Box 5">
          <a:extLst>
            <a:ext uri="{FF2B5EF4-FFF2-40B4-BE49-F238E27FC236}">
              <a16:creationId xmlns:a16="http://schemas.microsoft.com/office/drawing/2014/main" id="{00000000-0008-0000-2000-0000D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3" name="Text Box 6">
          <a:extLst>
            <a:ext uri="{FF2B5EF4-FFF2-40B4-BE49-F238E27FC236}">
              <a16:creationId xmlns:a16="http://schemas.microsoft.com/office/drawing/2014/main" id="{00000000-0008-0000-2000-0000D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4" name="Text Box 8">
          <a:extLst>
            <a:ext uri="{FF2B5EF4-FFF2-40B4-BE49-F238E27FC236}">
              <a16:creationId xmlns:a16="http://schemas.microsoft.com/office/drawing/2014/main" id="{00000000-0008-0000-2000-0000D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5" name="Text Box 9">
          <a:extLst>
            <a:ext uri="{FF2B5EF4-FFF2-40B4-BE49-F238E27FC236}">
              <a16:creationId xmlns:a16="http://schemas.microsoft.com/office/drawing/2014/main" id="{00000000-0008-0000-2000-0000D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6" name="Text Box 10">
          <a:extLst>
            <a:ext uri="{FF2B5EF4-FFF2-40B4-BE49-F238E27FC236}">
              <a16:creationId xmlns:a16="http://schemas.microsoft.com/office/drawing/2014/main" id="{00000000-0008-0000-2000-0000D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7" name="Text Box 1">
          <a:extLst>
            <a:ext uri="{FF2B5EF4-FFF2-40B4-BE49-F238E27FC236}">
              <a16:creationId xmlns:a16="http://schemas.microsoft.com/office/drawing/2014/main" id="{00000000-0008-0000-2000-0000D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8" name="Text Box 2">
          <a:extLst>
            <a:ext uri="{FF2B5EF4-FFF2-40B4-BE49-F238E27FC236}">
              <a16:creationId xmlns:a16="http://schemas.microsoft.com/office/drawing/2014/main" id="{00000000-0008-0000-2000-0000D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59" name="Text Box 1">
          <a:extLst>
            <a:ext uri="{FF2B5EF4-FFF2-40B4-BE49-F238E27FC236}">
              <a16:creationId xmlns:a16="http://schemas.microsoft.com/office/drawing/2014/main" id="{00000000-0008-0000-2000-0000D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0" name="Text Box 2">
          <a:extLst>
            <a:ext uri="{FF2B5EF4-FFF2-40B4-BE49-F238E27FC236}">
              <a16:creationId xmlns:a16="http://schemas.microsoft.com/office/drawing/2014/main" id="{00000000-0008-0000-2000-0000E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1" name="Text Box 3">
          <a:extLst>
            <a:ext uri="{FF2B5EF4-FFF2-40B4-BE49-F238E27FC236}">
              <a16:creationId xmlns:a16="http://schemas.microsoft.com/office/drawing/2014/main" id="{00000000-0008-0000-2000-0000E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2" name="Text Box 4">
          <a:extLst>
            <a:ext uri="{FF2B5EF4-FFF2-40B4-BE49-F238E27FC236}">
              <a16:creationId xmlns:a16="http://schemas.microsoft.com/office/drawing/2014/main" id="{00000000-0008-0000-2000-0000E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3" name="Text Box 5">
          <a:extLst>
            <a:ext uri="{FF2B5EF4-FFF2-40B4-BE49-F238E27FC236}">
              <a16:creationId xmlns:a16="http://schemas.microsoft.com/office/drawing/2014/main" id="{00000000-0008-0000-2000-0000E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4" name="Text Box 6">
          <a:extLst>
            <a:ext uri="{FF2B5EF4-FFF2-40B4-BE49-F238E27FC236}">
              <a16:creationId xmlns:a16="http://schemas.microsoft.com/office/drawing/2014/main" id="{00000000-0008-0000-2000-0000E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5" name="Text Box 8">
          <a:extLst>
            <a:ext uri="{FF2B5EF4-FFF2-40B4-BE49-F238E27FC236}">
              <a16:creationId xmlns:a16="http://schemas.microsoft.com/office/drawing/2014/main" id="{00000000-0008-0000-2000-0000E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6" name="Text Box 9">
          <a:extLst>
            <a:ext uri="{FF2B5EF4-FFF2-40B4-BE49-F238E27FC236}">
              <a16:creationId xmlns:a16="http://schemas.microsoft.com/office/drawing/2014/main" id="{00000000-0008-0000-2000-0000E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7" name="Text Box 10">
          <a:extLst>
            <a:ext uri="{FF2B5EF4-FFF2-40B4-BE49-F238E27FC236}">
              <a16:creationId xmlns:a16="http://schemas.microsoft.com/office/drawing/2014/main" id="{00000000-0008-0000-2000-0000E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8" name="Text Box 1">
          <a:extLst>
            <a:ext uri="{FF2B5EF4-FFF2-40B4-BE49-F238E27FC236}">
              <a16:creationId xmlns:a16="http://schemas.microsoft.com/office/drawing/2014/main" id="{00000000-0008-0000-2000-0000E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69" name="Text Box 2">
          <a:extLst>
            <a:ext uri="{FF2B5EF4-FFF2-40B4-BE49-F238E27FC236}">
              <a16:creationId xmlns:a16="http://schemas.microsoft.com/office/drawing/2014/main" id="{00000000-0008-0000-2000-0000E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0" name="Text Box 1">
          <a:extLst>
            <a:ext uri="{FF2B5EF4-FFF2-40B4-BE49-F238E27FC236}">
              <a16:creationId xmlns:a16="http://schemas.microsoft.com/office/drawing/2014/main" id="{00000000-0008-0000-2000-0000E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1" name="Text Box 2">
          <a:extLst>
            <a:ext uri="{FF2B5EF4-FFF2-40B4-BE49-F238E27FC236}">
              <a16:creationId xmlns:a16="http://schemas.microsoft.com/office/drawing/2014/main" id="{00000000-0008-0000-2000-0000E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2" name="Text Box 3">
          <a:extLst>
            <a:ext uri="{FF2B5EF4-FFF2-40B4-BE49-F238E27FC236}">
              <a16:creationId xmlns:a16="http://schemas.microsoft.com/office/drawing/2014/main" id="{00000000-0008-0000-2000-0000E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3" name="Text Box 4">
          <a:extLst>
            <a:ext uri="{FF2B5EF4-FFF2-40B4-BE49-F238E27FC236}">
              <a16:creationId xmlns:a16="http://schemas.microsoft.com/office/drawing/2014/main" id="{00000000-0008-0000-2000-0000ED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4" name="Text Box 5">
          <a:extLst>
            <a:ext uri="{FF2B5EF4-FFF2-40B4-BE49-F238E27FC236}">
              <a16:creationId xmlns:a16="http://schemas.microsoft.com/office/drawing/2014/main" id="{00000000-0008-0000-2000-0000EE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5" name="Text Box 6">
          <a:extLst>
            <a:ext uri="{FF2B5EF4-FFF2-40B4-BE49-F238E27FC236}">
              <a16:creationId xmlns:a16="http://schemas.microsoft.com/office/drawing/2014/main" id="{00000000-0008-0000-2000-0000EF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6" name="Text Box 8">
          <a:extLst>
            <a:ext uri="{FF2B5EF4-FFF2-40B4-BE49-F238E27FC236}">
              <a16:creationId xmlns:a16="http://schemas.microsoft.com/office/drawing/2014/main" id="{00000000-0008-0000-2000-0000F0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7" name="Text Box 9">
          <a:extLst>
            <a:ext uri="{FF2B5EF4-FFF2-40B4-BE49-F238E27FC236}">
              <a16:creationId xmlns:a16="http://schemas.microsoft.com/office/drawing/2014/main" id="{00000000-0008-0000-2000-0000F1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8" name="Text Box 10">
          <a:extLst>
            <a:ext uri="{FF2B5EF4-FFF2-40B4-BE49-F238E27FC236}">
              <a16:creationId xmlns:a16="http://schemas.microsoft.com/office/drawing/2014/main" id="{00000000-0008-0000-2000-0000F2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79" name="Text Box 1">
          <a:extLst>
            <a:ext uri="{FF2B5EF4-FFF2-40B4-BE49-F238E27FC236}">
              <a16:creationId xmlns:a16="http://schemas.microsoft.com/office/drawing/2014/main" id="{00000000-0008-0000-2000-0000F3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0" name="Text Box 2">
          <a:extLst>
            <a:ext uri="{FF2B5EF4-FFF2-40B4-BE49-F238E27FC236}">
              <a16:creationId xmlns:a16="http://schemas.microsoft.com/office/drawing/2014/main" id="{00000000-0008-0000-2000-0000F4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1" name="Text Box 1">
          <a:extLst>
            <a:ext uri="{FF2B5EF4-FFF2-40B4-BE49-F238E27FC236}">
              <a16:creationId xmlns:a16="http://schemas.microsoft.com/office/drawing/2014/main" id="{00000000-0008-0000-2000-0000F5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2" name="Text Box 2">
          <a:extLst>
            <a:ext uri="{FF2B5EF4-FFF2-40B4-BE49-F238E27FC236}">
              <a16:creationId xmlns:a16="http://schemas.microsoft.com/office/drawing/2014/main" id="{00000000-0008-0000-2000-0000F6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3" name="Text Box 3">
          <a:extLst>
            <a:ext uri="{FF2B5EF4-FFF2-40B4-BE49-F238E27FC236}">
              <a16:creationId xmlns:a16="http://schemas.microsoft.com/office/drawing/2014/main" id="{00000000-0008-0000-2000-0000F7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4" name="Text Box 4">
          <a:extLst>
            <a:ext uri="{FF2B5EF4-FFF2-40B4-BE49-F238E27FC236}">
              <a16:creationId xmlns:a16="http://schemas.microsoft.com/office/drawing/2014/main" id="{00000000-0008-0000-2000-0000F8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5" name="Text Box 5">
          <a:extLst>
            <a:ext uri="{FF2B5EF4-FFF2-40B4-BE49-F238E27FC236}">
              <a16:creationId xmlns:a16="http://schemas.microsoft.com/office/drawing/2014/main" id="{00000000-0008-0000-2000-0000F9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6" name="Text Box 6">
          <a:extLst>
            <a:ext uri="{FF2B5EF4-FFF2-40B4-BE49-F238E27FC236}">
              <a16:creationId xmlns:a16="http://schemas.microsoft.com/office/drawing/2014/main" id="{00000000-0008-0000-2000-0000FA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7" name="Text Box 8">
          <a:extLst>
            <a:ext uri="{FF2B5EF4-FFF2-40B4-BE49-F238E27FC236}">
              <a16:creationId xmlns:a16="http://schemas.microsoft.com/office/drawing/2014/main" id="{00000000-0008-0000-2000-0000FB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788" name="Text Box 9">
          <a:extLst>
            <a:ext uri="{FF2B5EF4-FFF2-40B4-BE49-F238E27FC236}">
              <a16:creationId xmlns:a16="http://schemas.microsoft.com/office/drawing/2014/main" id="{00000000-0008-0000-2000-0000FC06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89" name="Text Box 8">
          <a:extLst>
            <a:ext uri="{FF2B5EF4-FFF2-40B4-BE49-F238E27FC236}">
              <a16:creationId xmlns:a16="http://schemas.microsoft.com/office/drawing/2014/main" id="{00000000-0008-0000-2000-0000FD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0" name="Text Box 1">
          <a:extLst>
            <a:ext uri="{FF2B5EF4-FFF2-40B4-BE49-F238E27FC236}">
              <a16:creationId xmlns:a16="http://schemas.microsoft.com/office/drawing/2014/main" id="{00000000-0008-0000-2000-0000FE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1" name="Text Box 2">
          <a:extLst>
            <a:ext uri="{FF2B5EF4-FFF2-40B4-BE49-F238E27FC236}">
              <a16:creationId xmlns:a16="http://schemas.microsoft.com/office/drawing/2014/main" id="{00000000-0008-0000-2000-0000FF06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2" name="Text Box 3">
          <a:extLst>
            <a:ext uri="{FF2B5EF4-FFF2-40B4-BE49-F238E27FC236}">
              <a16:creationId xmlns:a16="http://schemas.microsoft.com/office/drawing/2014/main" id="{00000000-0008-0000-2000-00000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3" name="Text Box 4">
          <a:extLst>
            <a:ext uri="{FF2B5EF4-FFF2-40B4-BE49-F238E27FC236}">
              <a16:creationId xmlns:a16="http://schemas.microsoft.com/office/drawing/2014/main" id="{00000000-0008-0000-2000-00000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4" name="Text Box 5">
          <a:extLst>
            <a:ext uri="{FF2B5EF4-FFF2-40B4-BE49-F238E27FC236}">
              <a16:creationId xmlns:a16="http://schemas.microsoft.com/office/drawing/2014/main" id="{00000000-0008-0000-2000-00000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5" name="Text Box 6">
          <a:extLst>
            <a:ext uri="{FF2B5EF4-FFF2-40B4-BE49-F238E27FC236}">
              <a16:creationId xmlns:a16="http://schemas.microsoft.com/office/drawing/2014/main" id="{00000000-0008-0000-2000-00000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6" name="Text Box 8">
          <a:extLst>
            <a:ext uri="{FF2B5EF4-FFF2-40B4-BE49-F238E27FC236}">
              <a16:creationId xmlns:a16="http://schemas.microsoft.com/office/drawing/2014/main" id="{00000000-0008-0000-2000-00000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7" name="Text Box 9">
          <a:extLst>
            <a:ext uri="{FF2B5EF4-FFF2-40B4-BE49-F238E27FC236}">
              <a16:creationId xmlns:a16="http://schemas.microsoft.com/office/drawing/2014/main" id="{00000000-0008-0000-2000-00000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8" name="Text Box 10">
          <a:extLst>
            <a:ext uri="{FF2B5EF4-FFF2-40B4-BE49-F238E27FC236}">
              <a16:creationId xmlns:a16="http://schemas.microsoft.com/office/drawing/2014/main" id="{00000000-0008-0000-2000-00000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799" name="Text Box 1">
          <a:extLst>
            <a:ext uri="{FF2B5EF4-FFF2-40B4-BE49-F238E27FC236}">
              <a16:creationId xmlns:a16="http://schemas.microsoft.com/office/drawing/2014/main" id="{00000000-0008-0000-2000-00000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0" name="Text Box 2">
          <a:extLst>
            <a:ext uri="{FF2B5EF4-FFF2-40B4-BE49-F238E27FC236}">
              <a16:creationId xmlns:a16="http://schemas.microsoft.com/office/drawing/2014/main" id="{00000000-0008-0000-2000-00000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1" name="Text Box 8">
          <a:extLst>
            <a:ext uri="{FF2B5EF4-FFF2-40B4-BE49-F238E27FC236}">
              <a16:creationId xmlns:a16="http://schemas.microsoft.com/office/drawing/2014/main" id="{00000000-0008-0000-2000-00000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2" name="Text Box 8">
          <a:extLst>
            <a:ext uri="{FF2B5EF4-FFF2-40B4-BE49-F238E27FC236}">
              <a16:creationId xmlns:a16="http://schemas.microsoft.com/office/drawing/2014/main" id="{00000000-0008-0000-2000-00000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3" name="Text Box 8">
          <a:extLst>
            <a:ext uri="{FF2B5EF4-FFF2-40B4-BE49-F238E27FC236}">
              <a16:creationId xmlns:a16="http://schemas.microsoft.com/office/drawing/2014/main" id="{00000000-0008-0000-2000-00000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4" name="Text Box 8">
          <a:extLst>
            <a:ext uri="{FF2B5EF4-FFF2-40B4-BE49-F238E27FC236}">
              <a16:creationId xmlns:a16="http://schemas.microsoft.com/office/drawing/2014/main" id="{00000000-0008-0000-2000-00000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5" name="Text Box 8">
          <a:extLst>
            <a:ext uri="{FF2B5EF4-FFF2-40B4-BE49-F238E27FC236}">
              <a16:creationId xmlns:a16="http://schemas.microsoft.com/office/drawing/2014/main" id="{00000000-0008-0000-2000-00000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6" name="Text Box 1">
          <a:extLst>
            <a:ext uri="{FF2B5EF4-FFF2-40B4-BE49-F238E27FC236}">
              <a16:creationId xmlns:a16="http://schemas.microsoft.com/office/drawing/2014/main" id="{00000000-0008-0000-2000-00000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7" name="Text Box 2">
          <a:extLst>
            <a:ext uri="{FF2B5EF4-FFF2-40B4-BE49-F238E27FC236}">
              <a16:creationId xmlns:a16="http://schemas.microsoft.com/office/drawing/2014/main" id="{00000000-0008-0000-2000-00000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8" name="Text Box 3">
          <a:extLst>
            <a:ext uri="{FF2B5EF4-FFF2-40B4-BE49-F238E27FC236}">
              <a16:creationId xmlns:a16="http://schemas.microsoft.com/office/drawing/2014/main" id="{00000000-0008-0000-2000-00001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09" name="Text Box 4">
          <a:extLst>
            <a:ext uri="{FF2B5EF4-FFF2-40B4-BE49-F238E27FC236}">
              <a16:creationId xmlns:a16="http://schemas.microsoft.com/office/drawing/2014/main" id="{00000000-0008-0000-2000-00001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0" name="Text Box 5">
          <a:extLst>
            <a:ext uri="{FF2B5EF4-FFF2-40B4-BE49-F238E27FC236}">
              <a16:creationId xmlns:a16="http://schemas.microsoft.com/office/drawing/2014/main" id="{00000000-0008-0000-2000-00001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1" name="Text Box 6">
          <a:extLst>
            <a:ext uri="{FF2B5EF4-FFF2-40B4-BE49-F238E27FC236}">
              <a16:creationId xmlns:a16="http://schemas.microsoft.com/office/drawing/2014/main" id="{00000000-0008-0000-2000-00001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2" name="Text Box 8">
          <a:extLst>
            <a:ext uri="{FF2B5EF4-FFF2-40B4-BE49-F238E27FC236}">
              <a16:creationId xmlns:a16="http://schemas.microsoft.com/office/drawing/2014/main" id="{00000000-0008-0000-2000-00001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3" name="Text Box 9">
          <a:extLst>
            <a:ext uri="{FF2B5EF4-FFF2-40B4-BE49-F238E27FC236}">
              <a16:creationId xmlns:a16="http://schemas.microsoft.com/office/drawing/2014/main" id="{00000000-0008-0000-2000-00001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4" name="Text Box 10">
          <a:extLst>
            <a:ext uri="{FF2B5EF4-FFF2-40B4-BE49-F238E27FC236}">
              <a16:creationId xmlns:a16="http://schemas.microsoft.com/office/drawing/2014/main" id="{00000000-0008-0000-2000-00001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5" name="Text Box 1">
          <a:extLst>
            <a:ext uri="{FF2B5EF4-FFF2-40B4-BE49-F238E27FC236}">
              <a16:creationId xmlns:a16="http://schemas.microsoft.com/office/drawing/2014/main" id="{00000000-0008-0000-2000-00001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6" name="Text Box 2">
          <a:extLst>
            <a:ext uri="{FF2B5EF4-FFF2-40B4-BE49-F238E27FC236}">
              <a16:creationId xmlns:a16="http://schemas.microsoft.com/office/drawing/2014/main" id="{00000000-0008-0000-2000-00001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7" name="Text Box 8">
          <a:extLst>
            <a:ext uri="{FF2B5EF4-FFF2-40B4-BE49-F238E27FC236}">
              <a16:creationId xmlns:a16="http://schemas.microsoft.com/office/drawing/2014/main" id="{00000000-0008-0000-2000-00001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8" name="Text Box 8">
          <a:extLst>
            <a:ext uri="{FF2B5EF4-FFF2-40B4-BE49-F238E27FC236}">
              <a16:creationId xmlns:a16="http://schemas.microsoft.com/office/drawing/2014/main" id="{00000000-0008-0000-2000-00001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19" name="Text Box 8">
          <a:extLst>
            <a:ext uri="{FF2B5EF4-FFF2-40B4-BE49-F238E27FC236}">
              <a16:creationId xmlns:a16="http://schemas.microsoft.com/office/drawing/2014/main" id="{00000000-0008-0000-2000-00001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0" name="Text Box 1">
          <a:extLst>
            <a:ext uri="{FF2B5EF4-FFF2-40B4-BE49-F238E27FC236}">
              <a16:creationId xmlns:a16="http://schemas.microsoft.com/office/drawing/2014/main" id="{00000000-0008-0000-2000-00001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1" name="Text Box 2">
          <a:extLst>
            <a:ext uri="{FF2B5EF4-FFF2-40B4-BE49-F238E27FC236}">
              <a16:creationId xmlns:a16="http://schemas.microsoft.com/office/drawing/2014/main" id="{00000000-0008-0000-2000-00001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2" name="Text Box 3">
          <a:extLst>
            <a:ext uri="{FF2B5EF4-FFF2-40B4-BE49-F238E27FC236}">
              <a16:creationId xmlns:a16="http://schemas.microsoft.com/office/drawing/2014/main" id="{00000000-0008-0000-2000-00001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3" name="Text Box 4">
          <a:extLst>
            <a:ext uri="{FF2B5EF4-FFF2-40B4-BE49-F238E27FC236}">
              <a16:creationId xmlns:a16="http://schemas.microsoft.com/office/drawing/2014/main" id="{00000000-0008-0000-2000-00001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4" name="Text Box 5">
          <a:extLst>
            <a:ext uri="{FF2B5EF4-FFF2-40B4-BE49-F238E27FC236}">
              <a16:creationId xmlns:a16="http://schemas.microsoft.com/office/drawing/2014/main" id="{00000000-0008-0000-2000-00002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5" name="Text Box 6">
          <a:extLst>
            <a:ext uri="{FF2B5EF4-FFF2-40B4-BE49-F238E27FC236}">
              <a16:creationId xmlns:a16="http://schemas.microsoft.com/office/drawing/2014/main" id="{00000000-0008-0000-2000-00002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6" name="Text Box 8">
          <a:extLst>
            <a:ext uri="{FF2B5EF4-FFF2-40B4-BE49-F238E27FC236}">
              <a16:creationId xmlns:a16="http://schemas.microsoft.com/office/drawing/2014/main" id="{00000000-0008-0000-2000-00002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7" name="Text Box 9">
          <a:extLst>
            <a:ext uri="{FF2B5EF4-FFF2-40B4-BE49-F238E27FC236}">
              <a16:creationId xmlns:a16="http://schemas.microsoft.com/office/drawing/2014/main" id="{00000000-0008-0000-2000-00002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8" name="Text Box 10">
          <a:extLst>
            <a:ext uri="{FF2B5EF4-FFF2-40B4-BE49-F238E27FC236}">
              <a16:creationId xmlns:a16="http://schemas.microsoft.com/office/drawing/2014/main" id="{00000000-0008-0000-2000-00002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29" name="Text Box 1">
          <a:extLst>
            <a:ext uri="{FF2B5EF4-FFF2-40B4-BE49-F238E27FC236}">
              <a16:creationId xmlns:a16="http://schemas.microsoft.com/office/drawing/2014/main" id="{00000000-0008-0000-2000-00002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0" name="Text Box 2">
          <a:extLst>
            <a:ext uri="{FF2B5EF4-FFF2-40B4-BE49-F238E27FC236}">
              <a16:creationId xmlns:a16="http://schemas.microsoft.com/office/drawing/2014/main" id="{00000000-0008-0000-2000-00002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1" name="Text Box 8">
          <a:extLst>
            <a:ext uri="{FF2B5EF4-FFF2-40B4-BE49-F238E27FC236}">
              <a16:creationId xmlns:a16="http://schemas.microsoft.com/office/drawing/2014/main" id="{00000000-0008-0000-2000-00002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2" name="Text Box 1">
          <a:extLst>
            <a:ext uri="{FF2B5EF4-FFF2-40B4-BE49-F238E27FC236}">
              <a16:creationId xmlns:a16="http://schemas.microsoft.com/office/drawing/2014/main" id="{00000000-0008-0000-2000-00002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3" name="Text Box 2">
          <a:extLst>
            <a:ext uri="{FF2B5EF4-FFF2-40B4-BE49-F238E27FC236}">
              <a16:creationId xmlns:a16="http://schemas.microsoft.com/office/drawing/2014/main" id="{00000000-0008-0000-2000-00002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4" name="Text Box 3">
          <a:extLst>
            <a:ext uri="{FF2B5EF4-FFF2-40B4-BE49-F238E27FC236}">
              <a16:creationId xmlns:a16="http://schemas.microsoft.com/office/drawing/2014/main" id="{00000000-0008-0000-2000-00002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5" name="Text Box 4">
          <a:extLst>
            <a:ext uri="{FF2B5EF4-FFF2-40B4-BE49-F238E27FC236}">
              <a16:creationId xmlns:a16="http://schemas.microsoft.com/office/drawing/2014/main" id="{00000000-0008-0000-2000-00002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6" name="Text Box 5">
          <a:extLst>
            <a:ext uri="{FF2B5EF4-FFF2-40B4-BE49-F238E27FC236}">
              <a16:creationId xmlns:a16="http://schemas.microsoft.com/office/drawing/2014/main" id="{00000000-0008-0000-2000-00002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7" name="Text Box 6">
          <a:extLst>
            <a:ext uri="{FF2B5EF4-FFF2-40B4-BE49-F238E27FC236}">
              <a16:creationId xmlns:a16="http://schemas.microsoft.com/office/drawing/2014/main" id="{00000000-0008-0000-2000-00002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8" name="Text Box 8">
          <a:extLst>
            <a:ext uri="{FF2B5EF4-FFF2-40B4-BE49-F238E27FC236}">
              <a16:creationId xmlns:a16="http://schemas.microsoft.com/office/drawing/2014/main" id="{00000000-0008-0000-2000-00002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39" name="Text Box 9">
          <a:extLst>
            <a:ext uri="{FF2B5EF4-FFF2-40B4-BE49-F238E27FC236}">
              <a16:creationId xmlns:a16="http://schemas.microsoft.com/office/drawing/2014/main" id="{00000000-0008-0000-2000-00002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0" name="Text Box 10">
          <a:extLst>
            <a:ext uri="{FF2B5EF4-FFF2-40B4-BE49-F238E27FC236}">
              <a16:creationId xmlns:a16="http://schemas.microsoft.com/office/drawing/2014/main" id="{00000000-0008-0000-2000-00003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1" name="Text Box 1">
          <a:extLst>
            <a:ext uri="{FF2B5EF4-FFF2-40B4-BE49-F238E27FC236}">
              <a16:creationId xmlns:a16="http://schemas.microsoft.com/office/drawing/2014/main" id="{00000000-0008-0000-2000-00003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2" name="Text Box 2">
          <a:extLst>
            <a:ext uri="{FF2B5EF4-FFF2-40B4-BE49-F238E27FC236}">
              <a16:creationId xmlns:a16="http://schemas.microsoft.com/office/drawing/2014/main" id="{00000000-0008-0000-2000-00003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3" name="Text Box 8">
          <a:extLst>
            <a:ext uri="{FF2B5EF4-FFF2-40B4-BE49-F238E27FC236}">
              <a16:creationId xmlns:a16="http://schemas.microsoft.com/office/drawing/2014/main" id="{00000000-0008-0000-2000-00003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4" name="Text Box 8">
          <a:extLst>
            <a:ext uri="{FF2B5EF4-FFF2-40B4-BE49-F238E27FC236}">
              <a16:creationId xmlns:a16="http://schemas.microsoft.com/office/drawing/2014/main" id="{00000000-0008-0000-2000-00003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5" name="Text Box 1">
          <a:extLst>
            <a:ext uri="{FF2B5EF4-FFF2-40B4-BE49-F238E27FC236}">
              <a16:creationId xmlns:a16="http://schemas.microsoft.com/office/drawing/2014/main" id="{00000000-0008-0000-2000-00003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6" name="Text Box 2">
          <a:extLst>
            <a:ext uri="{FF2B5EF4-FFF2-40B4-BE49-F238E27FC236}">
              <a16:creationId xmlns:a16="http://schemas.microsoft.com/office/drawing/2014/main" id="{00000000-0008-0000-2000-00003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7" name="Text Box 3">
          <a:extLst>
            <a:ext uri="{FF2B5EF4-FFF2-40B4-BE49-F238E27FC236}">
              <a16:creationId xmlns:a16="http://schemas.microsoft.com/office/drawing/2014/main" id="{00000000-0008-0000-2000-00003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8" name="Text Box 4">
          <a:extLst>
            <a:ext uri="{FF2B5EF4-FFF2-40B4-BE49-F238E27FC236}">
              <a16:creationId xmlns:a16="http://schemas.microsoft.com/office/drawing/2014/main" id="{00000000-0008-0000-2000-00003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49" name="Text Box 5">
          <a:extLst>
            <a:ext uri="{FF2B5EF4-FFF2-40B4-BE49-F238E27FC236}">
              <a16:creationId xmlns:a16="http://schemas.microsoft.com/office/drawing/2014/main" id="{00000000-0008-0000-2000-00003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0" name="Text Box 6">
          <a:extLst>
            <a:ext uri="{FF2B5EF4-FFF2-40B4-BE49-F238E27FC236}">
              <a16:creationId xmlns:a16="http://schemas.microsoft.com/office/drawing/2014/main" id="{00000000-0008-0000-2000-00003A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1" name="Text Box 8">
          <a:extLst>
            <a:ext uri="{FF2B5EF4-FFF2-40B4-BE49-F238E27FC236}">
              <a16:creationId xmlns:a16="http://schemas.microsoft.com/office/drawing/2014/main" id="{00000000-0008-0000-2000-00003B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2" name="Text Box 9">
          <a:extLst>
            <a:ext uri="{FF2B5EF4-FFF2-40B4-BE49-F238E27FC236}">
              <a16:creationId xmlns:a16="http://schemas.microsoft.com/office/drawing/2014/main" id="{00000000-0008-0000-2000-00003C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3" name="Text Box 10">
          <a:extLst>
            <a:ext uri="{FF2B5EF4-FFF2-40B4-BE49-F238E27FC236}">
              <a16:creationId xmlns:a16="http://schemas.microsoft.com/office/drawing/2014/main" id="{00000000-0008-0000-2000-00003D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4" name="Text Box 1">
          <a:extLst>
            <a:ext uri="{FF2B5EF4-FFF2-40B4-BE49-F238E27FC236}">
              <a16:creationId xmlns:a16="http://schemas.microsoft.com/office/drawing/2014/main" id="{00000000-0008-0000-2000-00003E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5" name="Text Box 2">
          <a:extLst>
            <a:ext uri="{FF2B5EF4-FFF2-40B4-BE49-F238E27FC236}">
              <a16:creationId xmlns:a16="http://schemas.microsoft.com/office/drawing/2014/main" id="{00000000-0008-0000-2000-00003F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6" name="Text Box 8">
          <a:extLst>
            <a:ext uri="{FF2B5EF4-FFF2-40B4-BE49-F238E27FC236}">
              <a16:creationId xmlns:a16="http://schemas.microsoft.com/office/drawing/2014/main" id="{00000000-0008-0000-2000-000040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7" name="Text Box 1">
          <a:extLst>
            <a:ext uri="{FF2B5EF4-FFF2-40B4-BE49-F238E27FC236}">
              <a16:creationId xmlns:a16="http://schemas.microsoft.com/office/drawing/2014/main" id="{00000000-0008-0000-2000-000041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8" name="Text Box 2">
          <a:extLst>
            <a:ext uri="{FF2B5EF4-FFF2-40B4-BE49-F238E27FC236}">
              <a16:creationId xmlns:a16="http://schemas.microsoft.com/office/drawing/2014/main" id="{00000000-0008-0000-2000-000042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59" name="Text Box 3">
          <a:extLst>
            <a:ext uri="{FF2B5EF4-FFF2-40B4-BE49-F238E27FC236}">
              <a16:creationId xmlns:a16="http://schemas.microsoft.com/office/drawing/2014/main" id="{00000000-0008-0000-2000-000043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0" name="Text Box 4">
          <a:extLst>
            <a:ext uri="{FF2B5EF4-FFF2-40B4-BE49-F238E27FC236}">
              <a16:creationId xmlns:a16="http://schemas.microsoft.com/office/drawing/2014/main" id="{00000000-0008-0000-2000-000044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1" name="Text Box 5">
          <a:extLst>
            <a:ext uri="{FF2B5EF4-FFF2-40B4-BE49-F238E27FC236}">
              <a16:creationId xmlns:a16="http://schemas.microsoft.com/office/drawing/2014/main" id="{00000000-0008-0000-2000-000045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2" name="Text Box 6">
          <a:extLst>
            <a:ext uri="{FF2B5EF4-FFF2-40B4-BE49-F238E27FC236}">
              <a16:creationId xmlns:a16="http://schemas.microsoft.com/office/drawing/2014/main" id="{00000000-0008-0000-2000-000046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3" name="Text Box 8">
          <a:extLst>
            <a:ext uri="{FF2B5EF4-FFF2-40B4-BE49-F238E27FC236}">
              <a16:creationId xmlns:a16="http://schemas.microsoft.com/office/drawing/2014/main" id="{00000000-0008-0000-2000-000047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4" name="Text Box 9">
          <a:extLst>
            <a:ext uri="{FF2B5EF4-FFF2-40B4-BE49-F238E27FC236}">
              <a16:creationId xmlns:a16="http://schemas.microsoft.com/office/drawing/2014/main" id="{00000000-0008-0000-2000-000048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114300" cy="285750"/>
    <xdr:sp macro="" textlink="">
      <xdr:nvSpPr>
        <xdr:cNvPr id="1865" name="Text Box 10">
          <a:extLst>
            <a:ext uri="{FF2B5EF4-FFF2-40B4-BE49-F238E27FC236}">
              <a16:creationId xmlns:a16="http://schemas.microsoft.com/office/drawing/2014/main" id="{00000000-0008-0000-2000-000049070000}"/>
            </a:ext>
          </a:extLst>
        </xdr:cNvPr>
        <xdr:cNvSpPr txBox="1">
          <a:spLocks noChangeArrowheads="1"/>
        </xdr:cNvSpPr>
      </xdr:nvSpPr>
      <xdr:spPr bwMode="auto">
        <a:xfrm>
          <a:off x="624840" y="8595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6" name="Text Box 1">
          <a:extLst>
            <a:ext uri="{FF2B5EF4-FFF2-40B4-BE49-F238E27FC236}">
              <a16:creationId xmlns:a16="http://schemas.microsoft.com/office/drawing/2014/main" id="{00000000-0008-0000-2000-00004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7" name="Text Box 2">
          <a:extLst>
            <a:ext uri="{FF2B5EF4-FFF2-40B4-BE49-F238E27FC236}">
              <a16:creationId xmlns:a16="http://schemas.microsoft.com/office/drawing/2014/main" id="{00000000-0008-0000-2000-00004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8" name="Text Box 3">
          <a:extLst>
            <a:ext uri="{FF2B5EF4-FFF2-40B4-BE49-F238E27FC236}">
              <a16:creationId xmlns:a16="http://schemas.microsoft.com/office/drawing/2014/main" id="{00000000-0008-0000-2000-00004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69" name="Text Box 4">
          <a:extLst>
            <a:ext uri="{FF2B5EF4-FFF2-40B4-BE49-F238E27FC236}">
              <a16:creationId xmlns:a16="http://schemas.microsoft.com/office/drawing/2014/main" id="{00000000-0008-0000-2000-00004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0" name="Text Box 5">
          <a:extLst>
            <a:ext uri="{FF2B5EF4-FFF2-40B4-BE49-F238E27FC236}">
              <a16:creationId xmlns:a16="http://schemas.microsoft.com/office/drawing/2014/main" id="{00000000-0008-0000-2000-00004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1" name="Text Box 6">
          <a:extLst>
            <a:ext uri="{FF2B5EF4-FFF2-40B4-BE49-F238E27FC236}">
              <a16:creationId xmlns:a16="http://schemas.microsoft.com/office/drawing/2014/main" id="{00000000-0008-0000-2000-00004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2" name="Text Box 8">
          <a:extLst>
            <a:ext uri="{FF2B5EF4-FFF2-40B4-BE49-F238E27FC236}">
              <a16:creationId xmlns:a16="http://schemas.microsoft.com/office/drawing/2014/main" id="{00000000-0008-0000-2000-00005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3" name="Text Box 9">
          <a:extLst>
            <a:ext uri="{FF2B5EF4-FFF2-40B4-BE49-F238E27FC236}">
              <a16:creationId xmlns:a16="http://schemas.microsoft.com/office/drawing/2014/main" id="{00000000-0008-0000-2000-00005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4" name="Text Box 10">
          <a:extLst>
            <a:ext uri="{FF2B5EF4-FFF2-40B4-BE49-F238E27FC236}">
              <a16:creationId xmlns:a16="http://schemas.microsoft.com/office/drawing/2014/main" id="{00000000-0008-0000-2000-00005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5" name="Text Box 1">
          <a:extLst>
            <a:ext uri="{FF2B5EF4-FFF2-40B4-BE49-F238E27FC236}">
              <a16:creationId xmlns:a16="http://schemas.microsoft.com/office/drawing/2014/main" id="{00000000-0008-0000-2000-00005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6" name="Text Box 2">
          <a:extLst>
            <a:ext uri="{FF2B5EF4-FFF2-40B4-BE49-F238E27FC236}">
              <a16:creationId xmlns:a16="http://schemas.microsoft.com/office/drawing/2014/main" id="{00000000-0008-0000-2000-00005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7" name="Text Box 1">
          <a:extLst>
            <a:ext uri="{FF2B5EF4-FFF2-40B4-BE49-F238E27FC236}">
              <a16:creationId xmlns:a16="http://schemas.microsoft.com/office/drawing/2014/main" id="{00000000-0008-0000-2000-00005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8" name="Text Box 2">
          <a:extLst>
            <a:ext uri="{FF2B5EF4-FFF2-40B4-BE49-F238E27FC236}">
              <a16:creationId xmlns:a16="http://schemas.microsoft.com/office/drawing/2014/main" id="{00000000-0008-0000-2000-00005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79" name="Text Box 3">
          <a:extLst>
            <a:ext uri="{FF2B5EF4-FFF2-40B4-BE49-F238E27FC236}">
              <a16:creationId xmlns:a16="http://schemas.microsoft.com/office/drawing/2014/main" id="{00000000-0008-0000-2000-00005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0" name="Text Box 4">
          <a:extLst>
            <a:ext uri="{FF2B5EF4-FFF2-40B4-BE49-F238E27FC236}">
              <a16:creationId xmlns:a16="http://schemas.microsoft.com/office/drawing/2014/main" id="{00000000-0008-0000-2000-00005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1" name="Text Box 5">
          <a:extLst>
            <a:ext uri="{FF2B5EF4-FFF2-40B4-BE49-F238E27FC236}">
              <a16:creationId xmlns:a16="http://schemas.microsoft.com/office/drawing/2014/main" id="{00000000-0008-0000-2000-00005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2" name="Text Box 6">
          <a:extLst>
            <a:ext uri="{FF2B5EF4-FFF2-40B4-BE49-F238E27FC236}">
              <a16:creationId xmlns:a16="http://schemas.microsoft.com/office/drawing/2014/main" id="{00000000-0008-0000-2000-00005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3" name="Text Box 8">
          <a:extLst>
            <a:ext uri="{FF2B5EF4-FFF2-40B4-BE49-F238E27FC236}">
              <a16:creationId xmlns:a16="http://schemas.microsoft.com/office/drawing/2014/main" id="{00000000-0008-0000-2000-00005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4" name="Text Box 9">
          <a:extLst>
            <a:ext uri="{FF2B5EF4-FFF2-40B4-BE49-F238E27FC236}">
              <a16:creationId xmlns:a16="http://schemas.microsoft.com/office/drawing/2014/main" id="{00000000-0008-0000-2000-00005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5" name="Text Box 10">
          <a:extLst>
            <a:ext uri="{FF2B5EF4-FFF2-40B4-BE49-F238E27FC236}">
              <a16:creationId xmlns:a16="http://schemas.microsoft.com/office/drawing/2014/main" id="{00000000-0008-0000-2000-00005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6" name="Text Box 1">
          <a:extLst>
            <a:ext uri="{FF2B5EF4-FFF2-40B4-BE49-F238E27FC236}">
              <a16:creationId xmlns:a16="http://schemas.microsoft.com/office/drawing/2014/main" id="{00000000-0008-0000-2000-00005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7" name="Text Box 2">
          <a:extLst>
            <a:ext uri="{FF2B5EF4-FFF2-40B4-BE49-F238E27FC236}">
              <a16:creationId xmlns:a16="http://schemas.microsoft.com/office/drawing/2014/main" id="{00000000-0008-0000-2000-00005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8" name="Text Box 1">
          <a:extLst>
            <a:ext uri="{FF2B5EF4-FFF2-40B4-BE49-F238E27FC236}">
              <a16:creationId xmlns:a16="http://schemas.microsoft.com/office/drawing/2014/main" id="{00000000-0008-0000-2000-00006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89" name="Text Box 2">
          <a:extLst>
            <a:ext uri="{FF2B5EF4-FFF2-40B4-BE49-F238E27FC236}">
              <a16:creationId xmlns:a16="http://schemas.microsoft.com/office/drawing/2014/main" id="{00000000-0008-0000-2000-00006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0" name="Text Box 3">
          <a:extLst>
            <a:ext uri="{FF2B5EF4-FFF2-40B4-BE49-F238E27FC236}">
              <a16:creationId xmlns:a16="http://schemas.microsoft.com/office/drawing/2014/main" id="{00000000-0008-0000-2000-00006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1" name="Text Box 4">
          <a:extLst>
            <a:ext uri="{FF2B5EF4-FFF2-40B4-BE49-F238E27FC236}">
              <a16:creationId xmlns:a16="http://schemas.microsoft.com/office/drawing/2014/main" id="{00000000-0008-0000-2000-00006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2" name="Text Box 5">
          <a:extLst>
            <a:ext uri="{FF2B5EF4-FFF2-40B4-BE49-F238E27FC236}">
              <a16:creationId xmlns:a16="http://schemas.microsoft.com/office/drawing/2014/main" id="{00000000-0008-0000-2000-00006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3" name="Text Box 6">
          <a:extLst>
            <a:ext uri="{FF2B5EF4-FFF2-40B4-BE49-F238E27FC236}">
              <a16:creationId xmlns:a16="http://schemas.microsoft.com/office/drawing/2014/main" id="{00000000-0008-0000-2000-00006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4" name="Text Box 8">
          <a:extLst>
            <a:ext uri="{FF2B5EF4-FFF2-40B4-BE49-F238E27FC236}">
              <a16:creationId xmlns:a16="http://schemas.microsoft.com/office/drawing/2014/main" id="{00000000-0008-0000-2000-00006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5" name="Text Box 9">
          <a:extLst>
            <a:ext uri="{FF2B5EF4-FFF2-40B4-BE49-F238E27FC236}">
              <a16:creationId xmlns:a16="http://schemas.microsoft.com/office/drawing/2014/main" id="{00000000-0008-0000-2000-00006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6" name="Text Box 10">
          <a:extLst>
            <a:ext uri="{FF2B5EF4-FFF2-40B4-BE49-F238E27FC236}">
              <a16:creationId xmlns:a16="http://schemas.microsoft.com/office/drawing/2014/main" id="{00000000-0008-0000-2000-00006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7" name="Text Box 1">
          <a:extLst>
            <a:ext uri="{FF2B5EF4-FFF2-40B4-BE49-F238E27FC236}">
              <a16:creationId xmlns:a16="http://schemas.microsoft.com/office/drawing/2014/main" id="{00000000-0008-0000-2000-00006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8" name="Text Box 2">
          <a:extLst>
            <a:ext uri="{FF2B5EF4-FFF2-40B4-BE49-F238E27FC236}">
              <a16:creationId xmlns:a16="http://schemas.microsoft.com/office/drawing/2014/main" id="{00000000-0008-0000-2000-00006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899" name="Text Box 1">
          <a:extLst>
            <a:ext uri="{FF2B5EF4-FFF2-40B4-BE49-F238E27FC236}">
              <a16:creationId xmlns:a16="http://schemas.microsoft.com/office/drawing/2014/main" id="{00000000-0008-0000-2000-00006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0" name="Text Box 2">
          <a:extLst>
            <a:ext uri="{FF2B5EF4-FFF2-40B4-BE49-F238E27FC236}">
              <a16:creationId xmlns:a16="http://schemas.microsoft.com/office/drawing/2014/main" id="{00000000-0008-0000-2000-00006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1" name="Text Box 3">
          <a:extLst>
            <a:ext uri="{FF2B5EF4-FFF2-40B4-BE49-F238E27FC236}">
              <a16:creationId xmlns:a16="http://schemas.microsoft.com/office/drawing/2014/main" id="{00000000-0008-0000-2000-00006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2" name="Text Box 4">
          <a:extLst>
            <a:ext uri="{FF2B5EF4-FFF2-40B4-BE49-F238E27FC236}">
              <a16:creationId xmlns:a16="http://schemas.microsoft.com/office/drawing/2014/main" id="{00000000-0008-0000-2000-00006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3" name="Text Box 5">
          <a:extLst>
            <a:ext uri="{FF2B5EF4-FFF2-40B4-BE49-F238E27FC236}">
              <a16:creationId xmlns:a16="http://schemas.microsoft.com/office/drawing/2014/main" id="{00000000-0008-0000-2000-00006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4" name="Text Box 6">
          <a:extLst>
            <a:ext uri="{FF2B5EF4-FFF2-40B4-BE49-F238E27FC236}">
              <a16:creationId xmlns:a16="http://schemas.microsoft.com/office/drawing/2014/main" id="{00000000-0008-0000-2000-00007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5" name="Text Box 8">
          <a:extLst>
            <a:ext uri="{FF2B5EF4-FFF2-40B4-BE49-F238E27FC236}">
              <a16:creationId xmlns:a16="http://schemas.microsoft.com/office/drawing/2014/main" id="{00000000-0008-0000-2000-00007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6" name="Text Box 9">
          <a:extLst>
            <a:ext uri="{FF2B5EF4-FFF2-40B4-BE49-F238E27FC236}">
              <a16:creationId xmlns:a16="http://schemas.microsoft.com/office/drawing/2014/main" id="{00000000-0008-0000-2000-00007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7" name="Text Box 10">
          <a:extLst>
            <a:ext uri="{FF2B5EF4-FFF2-40B4-BE49-F238E27FC236}">
              <a16:creationId xmlns:a16="http://schemas.microsoft.com/office/drawing/2014/main" id="{00000000-0008-0000-2000-00007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8" name="Text Box 1">
          <a:extLst>
            <a:ext uri="{FF2B5EF4-FFF2-40B4-BE49-F238E27FC236}">
              <a16:creationId xmlns:a16="http://schemas.microsoft.com/office/drawing/2014/main" id="{00000000-0008-0000-2000-00007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09" name="Text Box 2">
          <a:extLst>
            <a:ext uri="{FF2B5EF4-FFF2-40B4-BE49-F238E27FC236}">
              <a16:creationId xmlns:a16="http://schemas.microsoft.com/office/drawing/2014/main" id="{00000000-0008-0000-2000-00007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0" name="Text Box 1">
          <a:extLst>
            <a:ext uri="{FF2B5EF4-FFF2-40B4-BE49-F238E27FC236}">
              <a16:creationId xmlns:a16="http://schemas.microsoft.com/office/drawing/2014/main" id="{00000000-0008-0000-2000-00007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1" name="Text Box 2">
          <a:extLst>
            <a:ext uri="{FF2B5EF4-FFF2-40B4-BE49-F238E27FC236}">
              <a16:creationId xmlns:a16="http://schemas.microsoft.com/office/drawing/2014/main" id="{00000000-0008-0000-2000-00007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2" name="Text Box 3">
          <a:extLst>
            <a:ext uri="{FF2B5EF4-FFF2-40B4-BE49-F238E27FC236}">
              <a16:creationId xmlns:a16="http://schemas.microsoft.com/office/drawing/2014/main" id="{00000000-0008-0000-2000-000078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3" name="Text Box 4">
          <a:extLst>
            <a:ext uri="{FF2B5EF4-FFF2-40B4-BE49-F238E27FC236}">
              <a16:creationId xmlns:a16="http://schemas.microsoft.com/office/drawing/2014/main" id="{00000000-0008-0000-2000-000079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4" name="Text Box 5">
          <a:extLst>
            <a:ext uri="{FF2B5EF4-FFF2-40B4-BE49-F238E27FC236}">
              <a16:creationId xmlns:a16="http://schemas.microsoft.com/office/drawing/2014/main" id="{00000000-0008-0000-2000-00007A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5" name="Text Box 6">
          <a:extLst>
            <a:ext uri="{FF2B5EF4-FFF2-40B4-BE49-F238E27FC236}">
              <a16:creationId xmlns:a16="http://schemas.microsoft.com/office/drawing/2014/main" id="{00000000-0008-0000-2000-00007B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6" name="Text Box 8">
          <a:extLst>
            <a:ext uri="{FF2B5EF4-FFF2-40B4-BE49-F238E27FC236}">
              <a16:creationId xmlns:a16="http://schemas.microsoft.com/office/drawing/2014/main" id="{00000000-0008-0000-2000-00007C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7" name="Text Box 9">
          <a:extLst>
            <a:ext uri="{FF2B5EF4-FFF2-40B4-BE49-F238E27FC236}">
              <a16:creationId xmlns:a16="http://schemas.microsoft.com/office/drawing/2014/main" id="{00000000-0008-0000-2000-00007D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8" name="Text Box 10">
          <a:extLst>
            <a:ext uri="{FF2B5EF4-FFF2-40B4-BE49-F238E27FC236}">
              <a16:creationId xmlns:a16="http://schemas.microsoft.com/office/drawing/2014/main" id="{00000000-0008-0000-2000-00007E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19" name="Text Box 1">
          <a:extLst>
            <a:ext uri="{FF2B5EF4-FFF2-40B4-BE49-F238E27FC236}">
              <a16:creationId xmlns:a16="http://schemas.microsoft.com/office/drawing/2014/main" id="{00000000-0008-0000-2000-00007F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0" name="Text Box 2">
          <a:extLst>
            <a:ext uri="{FF2B5EF4-FFF2-40B4-BE49-F238E27FC236}">
              <a16:creationId xmlns:a16="http://schemas.microsoft.com/office/drawing/2014/main" id="{00000000-0008-0000-2000-000080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1" name="Text Box 1">
          <a:extLst>
            <a:ext uri="{FF2B5EF4-FFF2-40B4-BE49-F238E27FC236}">
              <a16:creationId xmlns:a16="http://schemas.microsoft.com/office/drawing/2014/main" id="{00000000-0008-0000-2000-000081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2" name="Text Box 2">
          <a:extLst>
            <a:ext uri="{FF2B5EF4-FFF2-40B4-BE49-F238E27FC236}">
              <a16:creationId xmlns:a16="http://schemas.microsoft.com/office/drawing/2014/main" id="{00000000-0008-0000-2000-000082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3" name="Text Box 3">
          <a:extLst>
            <a:ext uri="{FF2B5EF4-FFF2-40B4-BE49-F238E27FC236}">
              <a16:creationId xmlns:a16="http://schemas.microsoft.com/office/drawing/2014/main" id="{00000000-0008-0000-2000-000083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4" name="Text Box 4">
          <a:extLst>
            <a:ext uri="{FF2B5EF4-FFF2-40B4-BE49-F238E27FC236}">
              <a16:creationId xmlns:a16="http://schemas.microsoft.com/office/drawing/2014/main" id="{00000000-0008-0000-2000-000084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5" name="Text Box 5">
          <a:extLst>
            <a:ext uri="{FF2B5EF4-FFF2-40B4-BE49-F238E27FC236}">
              <a16:creationId xmlns:a16="http://schemas.microsoft.com/office/drawing/2014/main" id="{00000000-0008-0000-2000-000085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6" name="Text Box 6">
          <a:extLst>
            <a:ext uri="{FF2B5EF4-FFF2-40B4-BE49-F238E27FC236}">
              <a16:creationId xmlns:a16="http://schemas.microsoft.com/office/drawing/2014/main" id="{00000000-0008-0000-2000-000086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46</xdr:row>
      <xdr:rowOff>0</xdr:rowOff>
    </xdr:from>
    <xdr:ext cx="114300" cy="285750"/>
    <xdr:sp macro="" textlink="">
      <xdr:nvSpPr>
        <xdr:cNvPr id="1927" name="Text Box 8">
          <a:extLst>
            <a:ext uri="{FF2B5EF4-FFF2-40B4-BE49-F238E27FC236}">
              <a16:creationId xmlns:a16="http://schemas.microsoft.com/office/drawing/2014/main" id="{00000000-0008-0000-2000-000087070000}"/>
            </a:ext>
          </a:extLst>
        </xdr:cNvPr>
        <xdr:cNvSpPr txBox="1">
          <a:spLocks noChangeArrowheads="1"/>
        </xdr:cNvSpPr>
      </xdr:nvSpPr>
      <xdr:spPr bwMode="auto">
        <a:xfrm>
          <a:off x="624840" y="8412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28575</xdr:colOff>
      <xdr:row>47</xdr:row>
      <xdr:rowOff>114300</xdr:rowOff>
    </xdr:from>
    <xdr:ext cx="114300" cy="285750"/>
    <xdr:sp macro="" textlink="">
      <xdr:nvSpPr>
        <xdr:cNvPr id="1928" name="Text Box 9">
          <a:extLst>
            <a:ext uri="{FF2B5EF4-FFF2-40B4-BE49-F238E27FC236}">
              <a16:creationId xmlns:a16="http://schemas.microsoft.com/office/drawing/2014/main" id="{00000000-0008-0000-2000-000088070000}"/>
            </a:ext>
          </a:extLst>
        </xdr:cNvPr>
        <xdr:cNvSpPr txBox="1">
          <a:spLocks noChangeArrowheads="1"/>
        </xdr:cNvSpPr>
      </xdr:nvSpPr>
      <xdr:spPr bwMode="auto">
        <a:xfrm>
          <a:off x="653415" y="87096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929" name="Text Box 8">
          <a:extLst>
            <a:ext uri="{FF2B5EF4-FFF2-40B4-BE49-F238E27FC236}">
              <a16:creationId xmlns:a16="http://schemas.microsoft.com/office/drawing/2014/main" id="{00000000-0008-0000-2000-00008907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45</xdr:row>
      <xdr:rowOff>0</xdr:rowOff>
    </xdr:from>
    <xdr:ext cx="114300" cy="285750"/>
    <xdr:sp macro="" textlink="">
      <xdr:nvSpPr>
        <xdr:cNvPr id="1930" name="Text Box 8">
          <a:extLst>
            <a:ext uri="{FF2B5EF4-FFF2-40B4-BE49-F238E27FC236}">
              <a16:creationId xmlns:a16="http://schemas.microsoft.com/office/drawing/2014/main" id="{00000000-0008-0000-2000-00008A070000}"/>
            </a:ext>
          </a:extLst>
        </xdr:cNvPr>
        <xdr:cNvSpPr txBox="1">
          <a:spLocks noChangeArrowheads="1"/>
        </xdr:cNvSpPr>
      </xdr:nvSpPr>
      <xdr:spPr bwMode="auto">
        <a:xfrm>
          <a:off x="624840" y="8229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2047875</xdr:colOff>
      <xdr:row>46</xdr:row>
      <xdr:rowOff>14817</xdr:rowOff>
    </xdr:from>
    <xdr:ext cx="114300" cy="285750"/>
    <xdr:sp macro="" textlink="">
      <xdr:nvSpPr>
        <xdr:cNvPr id="1931" name="Text Box 8">
          <a:extLst>
            <a:ext uri="{FF2B5EF4-FFF2-40B4-BE49-F238E27FC236}">
              <a16:creationId xmlns:a16="http://schemas.microsoft.com/office/drawing/2014/main" id="{00000000-0008-0000-2000-00008B070000}"/>
            </a:ext>
          </a:extLst>
        </xdr:cNvPr>
        <xdr:cNvSpPr txBox="1">
          <a:spLocks noChangeArrowheads="1"/>
        </xdr:cNvSpPr>
      </xdr:nvSpPr>
      <xdr:spPr bwMode="auto">
        <a:xfrm>
          <a:off x="622935" y="8427297"/>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2" name="Text Box 1">
          <a:extLst>
            <a:ext uri="{FF2B5EF4-FFF2-40B4-BE49-F238E27FC236}">
              <a16:creationId xmlns:a16="http://schemas.microsoft.com/office/drawing/2014/main" id="{00000000-0008-0000-2000-00008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3" name="Text Box 2">
          <a:extLst>
            <a:ext uri="{FF2B5EF4-FFF2-40B4-BE49-F238E27FC236}">
              <a16:creationId xmlns:a16="http://schemas.microsoft.com/office/drawing/2014/main" id="{00000000-0008-0000-2000-00008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4" name="Text Box 3">
          <a:extLst>
            <a:ext uri="{FF2B5EF4-FFF2-40B4-BE49-F238E27FC236}">
              <a16:creationId xmlns:a16="http://schemas.microsoft.com/office/drawing/2014/main" id="{00000000-0008-0000-2000-00008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5" name="Text Box 4">
          <a:extLst>
            <a:ext uri="{FF2B5EF4-FFF2-40B4-BE49-F238E27FC236}">
              <a16:creationId xmlns:a16="http://schemas.microsoft.com/office/drawing/2014/main" id="{00000000-0008-0000-2000-00008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6" name="Text Box 5">
          <a:extLst>
            <a:ext uri="{FF2B5EF4-FFF2-40B4-BE49-F238E27FC236}">
              <a16:creationId xmlns:a16="http://schemas.microsoft.com/office/drawing/2014/main" id="{00000000-0008-0000-2000-00009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7" name="Text Box 6">
          <a:extLst>
            <a:ext uri="{FF2B5EF4-FFF2-40B4-BE49-F238E27FC236}">
              <a16:creationId xmlns:a16="http://schemas.microsoft.com/office/drawing/2014/main" id="{00000000-0008-0000-2000-00009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8" name="Text Box 8">
          <a:extLst>
            <a:ext uri="{FF2B5EF4-FFF2-40B4-BE49-F238E27FC236}">
              <a16:creationId xmlns:a16="http://schemas.microsoft.com/office/drawing/2014/main" id="{00000000-0008-0000-2000-00009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39" name="Text Box 9">
          <a:extLst>
            <a:ext uri="{FF2B5EF4-FFF2-40B4-BE49-F238E27FC236}">
              <a16:creationId xmlns:a16="http://schemas.microsoft.com/office/drawing/2014/main" id="{00000000-0008-0000-2000-00009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0" name="Text Box 10">
          <a:extLst>
            <a:ext uri="{FF2B5EF4-FFF2-40B4-BE49-F238E27FC236}">
              <a16:creationId xmlns:a16="http://schemas.microsoft.com/office/drawing/2014/main" id="{00000000-0008-0000-2000-00009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1" name="Text Box 1">
          <a:extLst>
            <a:ext uri="{FF2B5EF4-FFF2-40B4-BE49-F238E27FC236}">
              <a16:creationId xmlns:a16="http://schemas.microsoft.com/office/drawing/2014/main" id="{00000000-0008-0000-2000-00009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2" name="Text Box 2">
          <a:extLst>
            <a:ext uri="{FF2B5EF4-FFF2-40B4-BE49-F238E27FC236}">
              <a16:creationId xmlns:a16="http://schemas.microsoft.com/office/drawing/2014/main" id="{00000000-0008-0000-2000-00009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3" name="Text Box 1">
          <a:extLst>
            <a:ext uri="{FF2B5EF4-FFF2-40B4-BE49-F238E27FC236}">
              <a16:creationId xmlns:a16="http://schemas.microsoft.com/office/drawing/2014/main" id="{00000000-0008-0000-2000-00009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4" name="Text Box 2">
          <a:extLst>
            <a:ext uri="{FF2B5EF4-FFF2-40B4-BE49-F238E27FC236}">
              <a16:creationId xmlns:a16="http://schemas.microsoft.com/office/drawing/2014/main" id="{00000000-0008-0000-2000-00009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5" name="Text Box 3">
          <a:extLst>
            <a:ext uri="{FF2B5EF4-FFF2-40B4-BE49-F238E27FC236}">
              <a16:creationId xmlns:a16="http://schemas.microsoft.com/office/drawing/2014/main" id="{00000000-0008-0000-2000-00009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6" name="Text Box 4">
          <a:extLst>
            <a:ext uri="{FF2B5EF4-FFF2-40B4-BE49-F238E27FC236}">
              <a16:creationId xmlns:a16="http://schemas.microsoft.com/office/drawing/2014/main" id="{00000000-0008-0000-2000-00009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7" name="Text Box 5">
          <a:extLst>
            <a:ext uri="{FF2B5EF4-FFF2-40B4-BE49-F238E27FC236}">
              <a16:creationId xmlns:a16="http://schemas.microsoft.com/office/drawing/2014/main" id="{00000000-0008-0000-2000-00009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8" name="Text Box 6">
          <a:extLst>
            <a:ext uri="{FF2B5EF4-FFF2-40B4-BE49-F238E27FC236}">
              <a16:creationId xmlns:a16="http://schemas.microsoft.com/office/drawing/2014/main" id="{00000000-0008-0000-2000-00009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49" name="Text Box 8">
          <a:extLst>
            <a:ext uri="{FF2B5EF4-FFF2-40B4-BE49-F238E27FC236}">
              <a16:creationId xmlns:a16="http://schemas.microsoft.com/office/drawing/2014/main" id="{00000000-0008-0000-2000-00009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0" name="Text Box 9">
          <a:extLst>
            <a:ext uri="{FF2B5EF4-FFF2-40B4-BE49-F238E27FC236}">
              <a16:creationId xmlns:a16="http://schemas.microsoft.com/office/drawing/2014/main" id="{00000000-0008-0000-2000-00009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1" name="Text Box 10">
          <a:extLst>
            <a:ext uri="{FF2B5EF4-FFF2-40B4-BE49-F238E27FC236}">
              <a16:creationId xmlns:a16="http://schemas.microsoft.com/office/drawing/2014/main" id="{00000000-0008-0000-2000-00009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2" name="Text Box 1">
          <a:extLst>
            <a:ext uri="{FF2B5EF4-FFF2-40B4-BE49-F238E27FC236}">
              <a16:creationId xmlns:a16="http://schemas.microsoft.com/office/drawing/2014/main" id="{00000000-0008-0000-2000-0000A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3" name="Text Box 2">
          <a:extLst>
            <a:ext uri="{FF2B5EF4-FFF2-40B4-BE49-F238E27FC236}">
              <a16:creationId xmlns:a16="http://schemas.microsoft.com/office/drawing/2014/main" id="{00000000-0008-0000-2000-0000A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4" name="Text Box 1">
          <a:extLst>
            <a:ext uri="{FF2B5EF4-FFF2-40B4-BE49-F238E27FC236}">
              <a16:creationId xmlns:a16="http://schemas.microsoft.com/office/drawing/2014/main" id="{00000000-0008-0000-2000-0000A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5" name="Text Box 2">
          <a:extLst>
            <a:ext uri="{FF2B5EF4-FFF2-40B4-BE49-F238E27FC236}">
              <a16:creationId xmlns:a16="http://schemas.microsoft.com/office/drawing/2014/main" id="{00000000-0008-0000-2000-0000A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6" name="Text Box 3">
          <a:extLst>
            <a:ext uri="{FF2B5EF4-FFF2-40B4-BE49-F238E27FC236}">
              <a16:creationId xmlns:a16="http://schemas.microsoft.com/office/drawing/2014/main" id="{00000000-0008-0000-2000-0000A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7" name="Text Box 4">
          <a:extLst>
            <a:ext uri="{FF2B5EF4-FFF2-40B4-BE49-F238E27FC236}">
              <a16:creationId xmlns:a16="http://schemas.microsoft.com/office/drawing/2014/main" id="{00000000-0008-0000-2000-0000A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8" name="Text Box 5">
          <a:extLst>
            <a:ext uri="{FF2B5EF4-FFF2-40B4-BE49-F238E27FC236}">
              <a16:creationId xmlns:a16="http://schemas.microsoft.com/office/drawing/2014/main" id="{00000000-0008-0000-2000-0000A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59" name="Text Box 6">
          <a:extLst>
            <a:ext uri="{FF2B5EF4-FFF2-40B4-BE49-F238E27FC236}">
              <a16:creationId xmlns:a16="http://schemas.microsoft.com/office/drawing/2014/main" id="{00000000-0008-0000-2000-0000A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0" name="Text Box 8">
          <a:extLst>
            <a:ext uri="{FF2B5EF4-FFF2-40B4-BE49-F238E27FC236}">
              <a16:creationId xmlns:a16="http://schemas.microsoft.com/office/drawing/2014/main" id="{00000000-0008-0000-2000-0000A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1" name="Text Box 9">
          <a:extLst>
            <a:ext uri="{FF2B5EF4-FFF2-40B4-BE49-F238E27FC236}">
              <a16:creationId xmlns:a16="http://schemas.microsoft.com/office/drawing/2014/main" id="{00000000-0008-0000-2000-0000A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2" name="Text Box 10">
          <a:extLst>
            <a:ext uri="{FF2B5EF4-FFF2-40B4-BE49-F238E27FC236}">
              <a16:creationId xmlns:a16="http://schemas.microsoft.com/office/drawing/2014/main" id="{00000000-0008-0000-2000-0000A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3" name="Text Box 1">
          <a:extLst>
            <a:ext uri="{FF2B5EF4-FFF2-40B4-BE49-F238E27FC236}">
              <a16:creationId xmlns:a16="http://schemas.microsoft.com/office/drawing/2014/main" id="{00000000-0008-0000-2000-0000A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4" name="Text Box 2">
          <a:extLst>
            <a:ext uri="{FF2B5EF4-FFF2-40B4-BE49-F238E27FC236}">
              <a16:creationId xmlns:a16="http://schemas.microsoft.com/office/drawing/2014/main" id="{00000000-0008-0000-2000-0000A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5" name="Text Box 1">
          <a:extLst>
            <a:ext uri="{FF2B5EF4-FFF2-40B4-BE49-F238E27FC236}">
              <a16:creationId xmlns:a16="http://schemas.microsoft.com/office/drawing/2014/main" id="{00000000-0008-0000-2000-0000A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6" name="Text Box 2">
          <a:extLst>
            <a:ext uri="{FF2B5EF4-FFF2-40B4-BE49-F238E27FC236}">
              <a16:creationId xmlns:a16="http://schemas.microsoft.com/office/drawing/2014/main" id="{00000000-0008-0000-2000-0000A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7" name="Text Box 3">
          <a:extLst>
            <a:ext uri="{FF2B5EF4-FFF2-40B4-BE49-F238E27FC236}">
              <a16:creationId xmlns:a16="http://schemas.microsoft.com/office/drawing/2014/main" id="{00000000-0008-0000-2000-0000A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8" name="Text Box 4">
          <a:extLst>
            <a:ext uri="{FF2B5EF4-FFF2-40B4-BE49-F238E27FC236}">
              <a16:creationId xmlns:a16="http://schemas.microsoft.com/office/drawing/2014/main" id="{00000000-0008-0000-2000-0000B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69" name="Text Box 5">
          <a:extLst>
            <a:ext uri="{FF2B5EF4-FFF2-40B4-BE49-F238E27FC236}">
              <a16:creationId xmlns:a16="http://schemas.microsoft.com/office/drawing/2014/main" id="{00000000-0008-0000-2000-0000B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0" name="Text Box 6">
          <a:extLst>
            <a:ext uri="{FF2B5EF4-FFF2-40B4-BE49-F238E27FC236}">
              <a16:creationId xmlns:a16="http://schemas.microsoft.com/office/drawing/2014/main" id="{00000000-0008-0000-2000-0000B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1" name="Text Box 8">
          <a:extLst>
            <a:ext uri="{FF2B5EF4-FFF2-40B4-BE49-F238E27FC236}">
              <a16:creationId xmlns:a16="http://schemas.microsoft.com/office/drawing/2014/main" id="{00000000-0008-0000-2000-0000B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2" name="Text Box 9">
          <a:extLst>
            <a:ext uri="{FF2B5EF4-FFF2-40B4-BE49-F238E27FC236}">
              <a16:creationId xmlns:a16="http://schemas.microsoft.com/office/drawing/2014/main" id="{00000000-0008-0000-2000-0000B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3" name="Text Box 10">
          <a:extLst>
            <a:ext uri="{FF2B5EF4-FFF2-40B4-BE49-F238E27FC236}">
              <a16:creationId xmlns:a16="http://schemas.microsoft.com/office/drawing/2014/main" id="{00000000-0008-0000-2000-0000B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4" name="Text Box 1">
          <a:extLst>
            <a:ext uri="{FF2B5EF4-FFF2-40B4-BE49-F238E27FC236}">
              <a16:creationId xmlns:a16="http://schemas.microsoft.com/office/drawing/2014/main" id="{00000000-0008-0000-2000-0000B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5" name="Text Box 2">
          <a:extLst>
            <a:ext uri="{FF2B5EF4-FFF2-40B4-BE49-F238E27FC236}">
              <a16:creationId xmlns:a16="http://schemas.microsoft.com/office/drawing/2014/main" id="{00000000-0008-0000-2000-0000B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6" name="Text Box 1">
          <a:extLst>
            <a:ext uri="{FF2B5EF4-FFF2-40B4-BE49-F238E27FC236}">
              <a16:creationId xmlns:a16="http://schemas.microsoft.com/office/drawing/2014/main" id="{00000000-0008-0000-2000-0000B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7" name="Text Box 2">
          <a:extLst>
            <a:ext uri="{FF2B5EF4-FFF2-40B4-BE49-F238E27FC236}">
              <a16:creationId xmlns:a16="http://schemas.microsoft.com/office/drawing/2014/main" id="{00000000-0008-0000-2000-0000B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8" name="Text Box 3">
          <a:extLst>
            <a:ext uri="{FF2B5EF4-FFF2-40B4-BE49-F238E27FC236}">
              <a16:creationId xmlns:a16="http://schemas.microsoft.com/office/drawing/2014/main" id="{00000000-0008-0000-2000-0000B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79" name="Text Box 4">
          <a:extLst>
            <a:ext uri="{FF2B5EF4-FFF2-40B4-BE49-F238E27FC236}">
              <a16:creationId xmlns:a16="http://schemas.microsoft.com/office/drawing/2014/main" id="{00000000-0008-0000-2000-0000B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0" name="Text Box 5">
          <a:extLst>
            <a:ext uri="{FF2B5EF4-FFF2-40B4-BE49-F238E27FC236}">
              <a16:creationId xmlns:a16="http://schemas.microsoft.com/office/drawing/2014/main" id="{00000000-0008-0000-2000-0000BC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1" name="Text Box 6">
          <a:extLst>
            <a:ext uri="{FF2B5EF4-FFF2-40B4-BE49-F238E27FC236}">
              <a16:creationId xmlns:a16="http://schemas.microsoft.com/office/drawing/2014/main" id="{00000000-0008-0000-2000-0000BD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2" name="Text Box 8">
          <a:extLst>
            <a:ext uri="{FF2B5EF4-FFF2-40B4-BE49-F238E27FC236}">
              <a16:creationId xmlns:a16="http://schemas.microsoft.com/office/drawing/2014/main" id="{00000000-0008-0000-2000-0000BE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3" name="Text Box 9">
          <a:extLst>
            <a:ext uri="{FF2B5EF4-FFF2-40B4-BE49-F238E27FC236}">
              <a16:creationId xmlns:a16="http://schemas.microsoft.com/office/drawing/2014/main" id="{00000000-0008-0000-2000-0000BF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4" name="Text Box 10">
          <a:extLst>
            <a:ext uri="{FF2B5EF4-FFF2-40B4-BE49-F238E27FC236}">
              <a16:creationId xmlns:a16="http://schemas.microsoft.com/office/drawing/2014/main" id="{00000000-0008-0000-2000-0000C0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5" name="Text Box 1">
          <a:extLst>
            <a:ext uri="{FF2B5EF4-FFF2-40B4-BE49-F238E27FC236}">
              <a16:creationId xmlns:a16="http://schemas.microsoft.com/office/drawing/2014/main" id="{00000000-0008-0000-2000-0000C1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6" name="Text Box 2">
          <a:extLst>
            <a:ext uri="{FF2B5EF4-FFF2-40B4-BE49-F238E27FC236}">
              <a16:creationId xmlns:a16="http://schemas.microsoft.com/office/drawing/2014/main" id="{00000000-0008-0000-2000-0000C2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7" name="Text Box 1">
          <a:extLst>
            <a:ext uri="{FF2B5EF4-FFF2-40B4-BE49-F238E27FC236}">
              <a16:creationId xmlns:a16="http://schemas.microsoft.com/office/drawing/2014/main" id="{00000000-0008-0000-2000-0000C3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8" name="Text Box 2">
          <a:extLst>
            <a:ext uri="{FF2B5EF4-FFF2-40B4-BE49-F238E27FC236}">
              <a16:creationId xmlns:a16="http://schemas.microsoft.com/office/drawing/2014/main" id="{00000000-0008-0000-2000-0000C4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89" name="Text Box 3">
          <a:extLst>
            <a:ext uri="{FF2B5EF4-FFF2-40B4-BE49-F238E27FC236}">
              <a16:creationId xmlns:a16="http://schemas.microsoft.com/office/drawing/2014/main" id="{00000000-0008-0000-2000-0000C5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0" name="Text Box 4">
          <a:extLst>
            <a:ext uri="{FF2B5EF4-FFF2-40B4-BE49-F238E27FC236}">
              <a16:creationId xmlns:a16="http://schemas.microsoft.com/office/drawing/2014/main" id="{00000000-0008-0000-2000-0000C6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1" name="Text Box 5">
          <a:extLst>
            <a:ext uri="{FF2B5EF4-FFF2-40B4-BE49-F238E27FC236}">
              <a16:creationId xmlns:a16="http://schemas.microsoft.com/office/drawing/2014/main" id="{00000000-0008-0000-2000-0000C7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2" name="Text Box 6">
          <a:extLst>
            <a:ext uri="{FF2B5EF4-FFF2-40B4-BE49-F238E27FC236}">
              <a16:creationId xmlns:a16="http://schemas.microsoft.com/office/drawing/2014/main" id="{00000000-0008-0000-2000-0000C8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3" name="Text Box 8">
          <a:extLst>
            <a:ext uri="{FF2B5EF4-FFF2-40B4-BE49-F238E27FC236}">
              <a16:creationId xmlns:a16="http://schemas.microsoft.com/office/drawing/2014/main" id="{00000000-0008-0000-2000-0000C9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4" name="Text Box 9">
          <a:extLst>
            <a:ext uri="{FF2B5EF4-FFF2-40B4-BE49-F238E27FC236}">
              <a16:creationId xmlns:a16="http://schemas.microsoft.com/office/drawing/2014/main" id="{00000000-0008-0000-2000-0000CA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50</xdr:row>
      <xdr:rowOff>0</xdr:rowOff>
    </xdr:from>
    <xdr:ext cx="114300" cy="285750"/>
    <xdr:sp macro="" textlink="">
      <xdr:nvSpPr>
        <xdr:cNvPr id="1995" name="Text Box 10">
          <a:extLst>
            <a:ext uri="{FF2B5EF4-FFF2-40B4-BE49-F238E27FC236}">
              <a16:creationId xmlns:a16="http://schemas.microsoft.com/office/drawing/2014/main" id="{00000000-0008-0000-2000-0000CB070000}"/>
            </a:ext>
          </a:extLst>
        </xdr:cNvPr>
        <xdr:cNvSpPr txBox="1">
          <a:spLocks noChangeArrowheads="1"/>
        </xdr:cNvSpPr>
      </xdr:nvSpPr>
      <xdr:spPr bwMode="auto">
        <a:xfrm>
          <a:off x="624840" y="91440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6" name="Text Box 1">
          <a:extLst>
            <a:ext uri="{FF2B5EF4-FFF2-40B4-BE49-F238E27FC236}">
              <a16:creationId xmlns:a16="http://schemas.microsoft.com/office/drawing/2014/main" id="{00000000-0008-0000-2000-0000CC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7" name="Text Box 2">
          <a:extLst>
            <a:ext uri="{FF2B5EF4-FFF2-40B4-BE49-F238E27FC236}">
              <a16:creationId xmlns:a16="http://schemas.microsoft.com/office/drawing/2014/main" id="{00000000-0008-0000-2000-0000CD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8" name="Text Box 3">
          <a:extLst>
            <a:ext uri="{FF2B5EF4-FFF2-40B4-BE49-F238E27FC236}">
              <a16:creationId xmlns:a16="http://schemas.microsoft.com/office/drawing/2014/main" id="{00000000-0008-0000-2000-0000CE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1999" name="Text Box 4">
          <a:extLst>
            <a:ext uri="{FF2B5EF4-FFF2-40B4-BE49-F238E27FC236}">
              <a16:creationId xmlns:a16="http://schemas.microsoft.com/office/drawing/2014/main" id="{00000000-0008-0000-2000-0000CF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0" name="Text Box 5">
          <a:extLst>
            <a:ext uri="{FF2B5EF4-FFF2-40B4-BE49-F238E27FC236}">
              <a16:creationId xmlns:a16="http://schemas.microsoft.com/office/drawing/2014/main" id="{00000000-0008-0000-2000-0000D0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1" name="Text Box 6">
          <a:extLst>
            <a:ext uri="{FF2B5EF4-FFF2-40B4-BE49-F238E27FC236}">
              <a16:creationId xmlns:a16="http://schemas.microsoft.com/office/drawing/2014/main" id="{00000000-0008-0000-2000-0000D1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2" name="Text Box 8">
          <a:extLst>
            <a:ext uri="{FF2B5EF4-FFF2-40B4-BE49-F238E27FC236}">
              <a16:creationId xmlns:a16="http://schemas.microsoft.com/office/drawing/2014/main" id="{00000000-0008-0000-2000-0000D2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3" name="Text Box 9">
          <a:extLst>
            <a:ext uri="{FF2B5EF4-FFF2-40B4-BE49-F238E27FC236}">
              <a16:creationId xmlns:a16="http://schemas.microsoft.com/office/drawing/2014/main" id="{00000000-0008-0000-2000-0000D3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4" name="Text Box 10">
          <a:extLst>
            <a:ext uri="{FF2B5EF4-FFF2-40B4-BE49-F238E27FC236}">
              <a16:creationId xmlns:a16="http://schemas.microsoft.com/office/drawing/2014/main" id="{00000000-0008-0000-2000-0000D4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05" name="Text Box 11">
          <a:extLst>
            <a:ext uri="{FF2B5EF4-FFF2-40B4-BE49-F238E27FC236}">
              <a16:creationId xmlns:a16="http://schemas.microsoft.com/office/drawing/2014/main" id="{00000000-0008-0000-2000-0000D5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06" name="Text Box 12">
          <a:extLst>
            <a:ext uri="{FF2B5EF4-FFF2-40B4-BE49-F238E27FC236}">
              <a16:creationId xmlns:a16="http://schemas.microsoft.com/office/drawing/2014/main" id="{00000000-0008-0000-2000-0000D6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7" name="Text Box 1">
          <a:extLst>
            <a:ext uri="{FF2B5EF4-FFF2-40B4-BE49-F238E27FC236}">
              <a16:creationId xmlns:a16="http://schemas.microsoft.com/office/drawing/2014/main" id="{00000000-0008-0000-2000-0000D7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08" name="Text Box 2">
          <a:extLst>
            <a:ext uri="{FF2B5EF4-FFF2-40B4-BE49-F238E27FC236}">
              <a16:creationId xmlns:a16="http://schemas.microsoft.com/office/drawing/2014/main" id="{00000000-0008-0000-2000-0000D8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09" name="Text Box 1">
          <a:extLst>
            <a:ext uri="{FF2B5EF4-FFF2-40B4-BE49-F238E27FC236}">
              <a16:creationId xmlns:a16="http://schemas.microsoft.com/office/drawing/2014/main" id="{00000000-0008-0000-2000-0000D9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0" name="Text Box 2">
          <a:extLst>
            <a:ext uri="{FF2B5EF4-FFF2-40B4-BE49-F238E27FC236}">
              <a16:creationId xmlns:a16="http://schemas.microsoft.com/office/drawing/2014/main" id="{00000000-0008-0000-2000-0000DA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1" name="Text Box 3">
          <a:extLst>
            <a:ext uri="{FF2B5EF4-FFF2-40B4-BE49-F238E27FC236}">
              <a16:creationId xmlns:a16="http://schemas.microsoft.com/office/drawing/2014/main" id="{00000000-0008-0000-2000-0000DB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2" name="Text Box 4">
          <a:extLst>
            <a:ext uri="{FF2B5EF4-FFF2-40B4-BE49-F238E27FC236}">
              <a16:creationId xmlns:a16="http://schemas.microsoft.com/office/drawing/2014/main" id="{00000000-0008-0000-2000-0000D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3" name="Text Box 5">
          <a:extLst>
            <a:ext uri="{FF2B5EF4-FFF2-40B4-BE49-F238E27FC236}">
              <a16:creationId xmlns:a16="http://schemas.microsoft.com/office/drawing/2014/main" id="{00000000-0008-0000-2000-0000DD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4" name="Text Box 6">
          <a:extLst>
            <a:ext uri="{FF2B5EF4-FFF2-40B4-BE49-F238E27FC236}">
              <a16:creationId xmlns:a16="http://schemas.microsoft.com/office/drawing/2014/main" id="{00000000-0008-0000-2000-0000DE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5" name="Text Box 8">
          <a:extLst>
            <a:ext uri="{FF2B5EF4-FFF2-40B4-BE49-F238E27FC236}">
              <a16:creationId xmlns:a16="http://schemas.microsoft.com/office/drawing/2014/main" id="{00000000-0008-0000-2000-0000DF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6" name="Text Box 9">
          <a:extLst>
            <a:ext uri="{FF2B5EF4-FFF2-40B4-BE49-F238E27FC236}">
              <a16:creationId xmlns:a16="http://schemas.microsoft.com/office/drawing/2014/main" id="{00000000-0008-0000-2000-0000E0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17" name="Text Box 10">
          <a:extLst>
            <a:ext uri="{FF2B5EF4-FFF2-40B4-BE49-F238E27FC236}">
              <a16:creationId xmlns:a16="http://schemas.microsoft.com/office/drawing/2014/main" id="{00000000-0008-0000-2000-0000E1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18" name="Text Box 11">
          <a:extLst>
            <a:ext uri="{FF2B5EF4-FFF2-40B4-BE49-F238E27FC236}">
              <a16:creationId xmlns:a16="http://schemas.microsoft.com/office/drawing/2014/main" id="{00000000-0008-0000-2000-0000E2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19" name="Text Box 12">
          <a:extLst>
            <a:ext uri="{FF2B5EF4-FFF2-40B4-BE49-F238E27FC236}">
              <a16:creationId xmlns:a16="http://schemas.microsoft.com/office/drawing/2014/main" id="{00000000-0008-0000-2000-0000E3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0" name="Text Box 1">
          <a:extLst>
            <a:ext uri="{FF2B5EF4-FFF2-40B4-BE49-F238E27FC236}">
              <a16:creationId xmlns:a16="http://schemas.microsoft.com/office/drawing/2014/main" id="{00000000-0008-0000-2000-0000E4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1" name="Text Box 2">
          <a:extLst>
            <a:ext uri="{FF2B5EF4-FFF2-40B4-BE49-F238E27FC236}">
              <a16:creationId xmlns:a16="http://schemas.microsoft.com/office/drawing/2014/main" id="{00000000-0008-0000-2000-0000E5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2" name="Text Box 1">
          <a:extLst>
            <a:ext uri="{FF2B5EF4-FFF2-40B4-BE49-F238E27FC236}">
              <a16:creationId xmlns:a16="http://schemas.microsoft.com/office/drawing/2014/main" id="{00000000-0008-0000-2000-0000E6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3" name="Text Box 2">
          <a:extLst>
            <a:ext uri="{FF2B5EF4-FFF2-40B4-BE49-F238E27FC236}">
              <a16:creationId xmlns:a16="http://schemas.microsoft.com/office/drawing/2014/main" id="{00000000-0008-0000-2000-0000E7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4" name="Text Box 3">
          <a:extLst>
            <a:ext uri="{FF2B5EF4-FFF2-40B4-BE49-F238E27FC236}">
              <a16:creationId xmlns:a16="http://schemas.microsoft.com/office/drawing/2014/main" id="{00000000-0008-0000-2000-0000E8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5" name="Text Box 4">
          <a:extLst>
            <a:ext uri="{FF2B5EF4-FFF2-40B4-BE49-F238E27FC236}">
              <a16:creationId xmlns:a16="http://schemas.microsoft.com/office/drawing/2014/main" id="{00000000-0008-0000-2000-0000E9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6" name="Text Box 5">
          <a:extLst>
            <a:ext uri="{FF2B5EF4-FFF2-40B4-BE49-F238E27FC236}">
              <a16:creationId xmlns:a16="http://schemas.microsoft.com/office/drawing/2014/main" id="{00000000-0008-0000-2000-0000EA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7" name="Text Box 6">
          <a:extLst>
            <a:ext uri="{FF2B5EF4-FFF2-40B4-BE49-F238E27FC236}">
              <a16:creationId xmlns:a16="http://schemas.microsoft.com/office/drawing/2014/main" id="{00000000-0008-0000-2000-0000EB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8" name="Text Box 8">
          <a:extLst>
            <a:ext uri="{FF2B5EF4-FFF2-40B4-BE49-F238E27FC236}">
              <a16:creationId xmlns:a16="http://schemas.microsoft.com/office/drawing/2014/main" id="{00000000-0008-0000-2000-0000EC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29" name="Text Box 9">
          <a:extLst>
            <a:ext uri="{FF2B5EF4-FFF2-40B4-BE49-F238E27FC236}">
              <a16:creationId xmlns:a16="http://schemas.microsoft.com/office/drawing/2014/main" id="{00000000-0008-0000-2000-0000ED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0" name="Text Box 10">
          <a:extLst>
            <a:ext uri="{FF2B5EF4-FFF2-40B4-BE49-F238E27FC236}">
              <a16:creationId xmlns:a16="http://schemas.microsoft.com/office/drawing/2014/main" id="{00000000-0008-0000-2000-0000EE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31" name="Text Box 11">
          <a:extLst>
            <a:ext uri="{FF2B5EF4-FFF2-40B4-BE49-F238E27FC236}">
              <a16:creationId xmlns:a16="http://schemas.microsoft.com/office/drawing/2014/main" id="{00000000-0008-0000-2000-0000EF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32" name="Text Box 12">
          <a:extLst>
            <a:ext uri="{FF2B5EF4-FFF2-40B4-BE49-F238E27FC236}">
              <a16:creationId xmlns:a16="http://schemas.microsoft.com/office/drawing/2014/main" id="{00000000-0008-0000-2000-0000F007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3" name="Text Box 1">
          <a:extLst>
            <a:ext uri="{FF2B5EF4-FFF2-40B4-BE49-F238E27FC236}">
              <a16:creationId xmlns:a16="http://schemas.microsoft.com/office/drawing/2014/main" id="{00000000-0008-0000-2000-0000F1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34" name="Text Box 2">
          <a:extLst>
            <a:ext uri="{FF2B5EF4-FFF2-40B4-BE49-F238E27FC236}">
              <a16:creationId xmlns:a16="http://schemas.microsoft.com/office/drawing/2014/main" id="{00000000-0008-0000-2000-0000F207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72</xdr:row>
      <xdr:rowOff>0</xdr:rowOff>
    </xdr:from>
    <xdr:ext cx="114300" cy="285750"/>
    <xdr:sp macro="" textlink="">
      <xdr:nvSpPr>
        <xdr:cNvPr id="2035" name="Text Box 13">
          <a:extLst>
            <a:ext uri="{FF2B5EF4-FFF2-40B4-BE49-F238E27FC236}">
              <a16:creationId xmlns:a16="http://schemas.microsoft.com/office/drawing/2014/main" id="{00000000-0008-0000-2000-0000F3070000}"/>
            </a:ext>
          </a:extLst>
        </xdr:cNvPr>
        <xdr:cNvSpPr txBox="1">
          <a:spLocks noChangeArrowheads="1"/>
        </xdr:cNvSpPr>
      </xdr:nvSpPr>
      <xdr:spPr bwMode="auto">
        <a:xfrm>
          <a:off x="187452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7" name="Text Box 1">
          <a:extLst>
            <a:ext uri="{FF2B5EF4-FFF2-40B4-BE49-F238E27FC236}">
              <a16:creationId xmlns:a16="http://schemas.microsoft.com/office/drawing/2014/main" id="{00000000-0008-0000-2000-0000F5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8" name="Text Box 2">
          <a:extLst>
            <a:ext uri="{FF2B5EF4-FFF2-40B4-BE49-F238E27FC236}">
              <a16:creationId xmlns:a16="http://schemas.microsoft.com/office/drawing/2014/main" id="{00000000-0008-0000-2000-0000F6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39" name="Text Box 3">
          <a:extLst>
            <a:ext uri="{FF2B5EF4-FFF2-40B4-BE49-F238E27FC236}">
              <a16:creationId xmlns:a16="http://schemas.microsoft.com/office/drawing/2014/main" id="{00000000-0008-0000-2000-0000F7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0" name="Text Box 4">
          <a:extLst>
            <a:ext uri="{FF2B5EF4-FFF2-40B4-BE49-F238E27FC236}">
              <a16:creationId xmlns:a16="http://schemas.microsoft.com/office/drawing/2014/main" id="{00000000-0008-0000-2000-0000F8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1" name="Text Box 5">
          <a:extLst>
            <a:ext uri="{FF2B5EF4-FFF2-40B4-BE49-F238E27FC236}">
              <a16:creationId xmlns:a16="http://schemas.microsoft.com/office/drawing/2014/main" id="{00000000-0008-0000-2000-0000F9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2" name="Text Box 6">
          <a:extLst>
            <a:ext uri="{FF2B5EF4-FFF2-40B4-BE49-F238E27FC236}">
              <a16:creationId xmlns:a16="http://schemas.microsoft.com/office/drawing/2014/main" id="{00000000-0008-0000-2000-0000FA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3" name="Text Box 8">
          <a:extLst>
            <a:ext uri="{FF2B5EF4-FFF2-40B4-BE49-F238E27FC236}">
              <a16:creationId xmlns:a16="http://schemas.microsoft.com/office/drawing/2014/main" id="{00000000-0008-0000-2000-0000FB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4" name="Text Box 9">
          <a:extLst>
            <a:ext uri="{FF2B5EF4-FFF2-40B4-BE49-F238E27FC236}">
              <a16:creationId xmlns:a16="http://schemas.microsoft.com/office/drawing/2014/main" id="{00000000-0008-0000-2000-0000FC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5" name="Text Box 10">
          <a:extLst>
            <a:ext uri="{FF2B5EF4-FFF2-40B4-BE49-F238E27FC236}">
              <a16:creationId xmlns:a16="http://schemas.microsoft.com/office/drawing/2014/main" id="{00000000-0008-0000-2000-0000FD07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46" name="Text Box 11">
          <a:extLst>
            <a:ext uri="{FF2B5EF4-FFF2-40B4-BE49-F238E27FC236}">
              <a16:creationId xmlns:a16="http://schemas.microsoft.com/office/drawing/2014/main" id="{00000000-0008-0000-2000-0000FE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70</xdr:row>
      <xdr:rowOff>0</xdr:rowOff>
    </xdr:from>
    <xdr:ext cx="114300" cy="285750"/>
    <xdr:sp macro="" textlink="">
      <xdr:nvSpPr>
        <xdr:cNvPr id="2047" name="Text Box 12">
          <a:extLst>
            <a:ext uri="{FF2B5EF4-FFF2-40B4-BE49-F238E27FC236}">
              <a16:creationId xmlns:a16="http://schemas.microsoft.com/office/drawing/2014/main" id="{00000000-0008-0000-2000-0000FF070000}"/>
            </a:ext>
          </a:extLst>
        </xdr:cNvPr>
        <xdr:cNvSpPr txBox="1">
          <a:spLocks noChangeArrowheads="1"/>
        </xdr:cNvSpPr>
      </xdr:nvSpPr>
      <xdr:spPr bwMode="auto">
        <a:xfrm>
          <a:off x="187452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8" name="Text Box 1">
          <a:extLst>
            <a:ext uri="{FF2B5EF4-FFF2-40B4-BE49-F238E27FC236}">
              <a16:creationId xmlns:a16="http://schemas.microsoft.com/office/drawing/2014/main" id="{00000000-0008-0000-2000-00000008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68</xdr:row>
      <xdr:rowOff>0</xdr:rowOff>
    </xdr:from>
    <xdr:ext cx="114300" cy="285750"/>
    <xdr:sp macro="" textlink="">
      <xdr:nvSpPr>
        <xdr:cNvPr id="2049" name="Text Box 2">
          <a:extLst>
            <a:ext uri="{FF2B5EF4-FFF2-40B4-BE49-F238E27FC236}">
              <a16:creationId xmlns:a16="http://schemas.microsoft.com/office/drawing/2014/main" id="{00000000-0008-0000-2000-000001080000}"/>
            </a:ext>
          </a:extLst>
        </xdr:cNvPr>
        <xdr:cNvSpPr txBox="1">
          <a:spLocks noChangeArrowheads="1"/>
        </xdr:cNvSpPr>
      </xdr:nvSpPr>
      <xdr:spPr bwMode="auto">
        <a:xfrm>
          <a:off x="187452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0" name="Text Box 1">
          <a:extLst>
            <a:ext uri="{FF2B5EF4-FFF2-40B4-BE49-F238E27FC236}">
              <a16:creationId xmlns:a16="http://schemas.microsoft.com/office/drawing/2014/main" id="{00000000-0008-0000-2000-000002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1" name="Text Box 2">
          <a:extLst>
            <a:ext uri="{FF2B5EF4-FFF2-40B4-BE49-F238E27FC236}">
              <a16:creationId xmlns:a16="http://schemas.microsoft.com/office/drawing/2014/main" id="{00000000-0008-0000-2000-000003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2" name="Text Box 3">
          <a:extLst>
            <a:ext uri="{FF2B5EF4-FFF2-40B4-BE49-F238E27FC236}">
              <a16:creationId xmlns:a16="http://schemas.microsoft.com/office/drawing/2014/main" id="{00000000-0008-0000-2000-000004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3" name="Text Box 4">
          <a:extLst>
            <a:ext uri="{FF2B5EF4-FFF2-40B4-BE49-F238E27FC236}">
              <a16:creationId xmlns:a16="http://schemas.microsoft.com/office/drawing/2014/main" id="{00000000-0008-0000-2000-000005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4" name="Text Box 5">
          <a:extLst>
            <a:ext uri="{FF2B5EF4-FFF2-40B4-BE49-F238E27FC236}">
              <a16:creationId xmlns:a16="http://schemas.microsoft.com/office/drawing/2014/main" id="{00000000-0008-0000-2000-000006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5" name="Text Box 6">
          <a:extLst>
            <a:ext uri="{FF2B5EF4-FFF2-40B4-BE49-F238E27FC236}">
              <a16:creationId xmlns:a16="http://schemas.microsoft.com/office/drawing/2014/main" id="{00000000-0008-0000-2000-000007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6" name="Text Box 8">
          <a:extLst>
            <a:ext uri="{FF2B5EF4-FFF2-40B4-BE49-F238E27FC236}">
              <a16:creationId xmlns:a16="http://schemas.microsoft.com/office/drawing/2014/main" id="{00000000-0008-0000-2000-000008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7" name="Text Box 9">
          <a:extLst>
            <a:ext uri="{FF2B5EF4-FFF2-40B4-BE49-F238E27FC236}">
              <a16:creationId xmlns:a16="http://schemas.microsoft.com/office/drawing/2014/main" id="{00000000-0008-0000-2000-000009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58" name="Text Box 10">
          <a:extLst>
            <a:ext uri="{FF2B5EF4-FFF2-40B4-BE49-F238E27FC236}">
              <a16:creationId xmlns:a16="http://schemas.microsoft.com/office/drawing/2014/main" id="{00000000-0008-0000-2000-00000A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59" name="Text Box 11">
          <a:extLst>
            <a:ext uri="{FF2B5EF4-FFF2-40B4-BE49-F238E27FC236}">
              <a16:creationId xmlns:a16="http://schemas.microsoft.com/office/drawing/2014/main" id="{00000000-0008-0000-2000-00000B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60" name="Text Box 12">
          <a:extLst>
            <a:ext uri="{FF2B5EF4-FFF2-40B4-BE49-F238E27FC236}">
              <a16:creationId xmlns:a16="http://schemas.microsoft.com/office/drawing/2014/main" id="{00000000-0008-0000-2000-00000C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1" name="Text Box 1">
          <a:extLst>
            <a:ext uri="{FF2B5EF4-FFF2-40B4-BE49-F238E27FC236}">
              <a16:creationId xmlns:a16="http://schemas.microsoft.com/office/drawing/2014/main" id="{00000000-0008-0000-2000-00000D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2" name="Text Box 2">
          <a:extLst>
            <a:ext uri="{FF2B5EF4-FFF2-40B4-BE49-F238E27FC236}">
              <a16:creationId xmlns:a16="http://schemas.microsoft.com/office/drawing/2014/main" id="{00000000-0008-0000-2000-00000E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3" name="Text Box 1">
          <a:extLst>
            <a:ext uri="{FF2B5EF4-FFF2-40B4-BE49-F238E27FC236}">
              <a16:creationId xmlns:a16="http://schemas.microsoft.com/office/drawing/2014/main" id="{00000000-0008-0000-2000-00000F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4" name="Text Box 2">
          <a:extLst>
            <a:ext uri="{FF2B5EF4-FFF2-40B4-BE49-F238E27FC236}">
              <a16:creationId xmlns:a16="http://schemas.microsoft.com/office/drawing/2014/main" id="{00000000-0008-0000-2000-000010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5" name="Text Box 3">
          <a:extLst>
            <a:ext uri="{FF2B5EF4-FFF2-40B4-BE49-F238E27FC236}">
              <a16:creationId xmlns:a16="http://schemas.microsoft.com/office/drawing/2014/main" id="{00000000-0008-0000-2000-000011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6" name="Text Box 4">
          <a:extLst>
            <a:ext uri="{FF2B5EF4-FFF2-40B4-BE49-F238E27FC236}">
              <a16:creationId xmlns:a16="http://schemas.microsoft.com/office/drawing/2014/main" id="{00000000-0008-0000-2000-000012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7" name="Text Box 5">
          <a:extLst>
            <a:ext uri="{FF2B5EF4-FFF2-40B4-BE49-F238E27FC236}">
              <a16:creationId xmlns:a16="http://schemas.microsoft.com/office/drawing/2014/main" id="{00000000-0008-0000-2000-000013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8" name="Text Box 6">
          <a:extLst>
            <a:ext uri="{FF2B5EF4-FFF2-40B4-BE49-F238E27FC236}">
              <a16:creationId xmlns:a16="http://schemas.microsoft.com/office/drawing/2014/main" id="{00000000-0008-0000-2000-000014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69" name="Text Box 8">
          <a:extLst>
            <a:ext uri="{FF2B5EF4-FFF2-40B4-BE49-F238E27FC236}">
              <a16:creationId xmlns:a16="http://schemas.microsoft.com/office/drawing/2014/main" id="{00000000-0008-0000-2000-000015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70" name="Text Box 9">
          <a:extLst>
            <a:ext uri="{FF2B5EF4-FFF2-40B4-BE49-F238E27FC236}">
              <a16:creationId xmlns:a16="http://schemas.microsoft.com/office/drawing/2014/main" id="{00000000-0008-0000-2000-000016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71" name="Text Box 10">
          <a:extLst>
            <a:ext uri="{FF2B5EF4-FFF2-40B4-BE49-F238E27FC236}">
              <a16:creationId xmlns:a16="http://schemas.microsoft.com/office/drawing/2014/main" id="{00000000-0008-0000-2000-000017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72" name="Text Box 11">
          <a:extLst>
            <a:ext uri="{FF2B5EF4-FFF2-40B4-BE49-F238E27FC236}">
              <a16:creationId xmlns:a16="http://schemas.microsoft.com/office/drawing/2014/main" id="{00000000-0008-0000-2000-000018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71</xdr:row>
      <xdr:rowOff>0</xdr:rowOff>
    </xdr:from>
    <xdr:ext cx="114300" cy="285750"/>
    <xdr:sp macro="" textlink="">
      <xdr:nvSpPr>
        <xdr:cNvPr id="2073" name="Text Box 12">
          <a:extLst>
            <a:ext uri="{FF2B5EF4-FFF2-40B4-BE49-F238E27FC236}">
              <a16:creationId xmlns:a16="http://schemas.microsoft.com/office/drawing/2014/main" id="{00000000-0008-0000-2000-000019080000}"/>
            </a:ext>
          </a:extLst>
        </xdr:cNvPr>
        <xdr:cNvSpPr txBox="1">
          <a:spLocks noChangeArrowheads="1"/>
        </xdr:cNvSpPr>
      </xdr:nvSpPr>
      <xdr:spPr bwMode="auto">
        <a:xfrm>
          <a:off x="187452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0</xdr:colOff>
      <xdr:row>69</xdr:row>
      <xdr:rowOff>0</xdr:rowOff>
    </xdr:from>
    <xdr:ext cx="114300" cy="285750"/>
    <xdr:sp macro="" textlink="">
      <xdr:nvSpPr>
        <xdr:cNvPr id="2074" name="Text Box 1">
          <a:extLst>
            <a:ext uri="{FF2B5EF4-FFF2-40B4-BE49-F238E27FC236}">
              <a16:creationId xmlns:a16="http://schemas.microsoft.com/office/drawing/2014/main" id="{00000000-0008-0000-2000-00001A080000}"/>
            </a:ext>
          </a:extLst>
        </xdr:cNvPr>
        <xdr:cNvSpPr txBox="1">
          <a:spLocks noChangeArrowheads="1"/>
        </xdr:cNvSpPr>
      </xdr:nvSpPr>
      <xdr:spPr bwMode="auto">
        <a:xfrm>
          <a:off x="187452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5" name="Text Box 1">
          <a:extLst>
            <a:ext uri="{FF2B5EF4-FFF2-40B4-BE49-F238E27FC236}">
              <a16:creationId xmlns:a16="http://schemas.microsoft.com/office/drawing/2014/main" id="{00000000-0008-0000-2000-00001B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6" name="Text Box 2">
          <a:extLst>
            <a:ext uri="{FF2B5EF4-FFF2-40B4-BE49-F238E27FC236}">
              <a16:creationId xmlns:a16="http://schemas.microsoft.com/office/drawing/2014/main" id="{00000000-0008-0000-2000-00001C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7" name="Text Box 3">
          <a:extLst>
            <a:ext uri="{FF2B5EF4-FFF2-40B4-BE49-F238E27FC236}">
              <a16:creationId xmlns:a16="http://schemas.microsoft.com/office/drawing/2014/main" id="{00000000-0008-0000-2000-00001D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8" name="Text Box 4">
          <a:extLst>
            <a:ext uri="{FF2B5EF4-FFF2-40B4-BE49-F238E27FC236}">
              <a16:creationId xmlns:a16="http://schemas.microsoft.com/office/drawing/2014/main" id="{00000000-0008-0000-2000-00001E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79" name="Text Box 5">
          <a:extLst>
            <a:ext uri="{FF2B5EF4-FFF2-40B4-BE49-F238E27FC236}">
              <a16:creationId xmlns:a16="http://schemas.microsoft.com/office/drawing/2014/main" id="{00000000-0008-0000-2000-00001F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0" name="Text Box 6">
          <a:extLst>
            <a:ext uri="{FF2B5EF4-FFF2-40B4-BE49-F238E27FC236}">
              <a16:creationId xmlns:a16="http://schemas.microsoft.com/office/drawing/2014/main" id="{00000000-0008-0000-2000-000020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1" name="Text Box 8">
          <a:extLst>
            <a:ext uri="{FF2B5EF4-FFF2-40B4-BE49-F238E27FC236}">
              <a16:creationId xmlns:a16="http://schemas.microsoft.com/office/drawing/2014/main" id="{00000000-0008-0000-2000-000021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2" name="Text Box 9">
          <a:extLst>
            <a:ext uri="{FF2B5EF4-FFF2-40B4-BE49-F238E27FC236}">
              <a16:creationId xmlns:a16="http://schemas.microsoft.com/office/drawing/2014/main" id="{00000000-0008-0000-2000-000022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3" name="Text Box 10">
          <a:extLst>
            <a:ext uri="{FF2B5EF4-FFF2-40B4-BE49-F238E27FC236}">
              <a16:creationId xmlns:a16="http://schemas.microsoft.com/office/drawing/2014/main" id="{00000000-0008-0000-2000-000023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4" name="Text Box 11">
          <a:extLst>
            <a:ext uri="{FF2B5EF4-FFF2-40B4-BE49-F238E27FC236}">
              <a16:creationId xmlns:a16="http://schemas.microsoft.com/office/drawing/2014/main" id="{00000000-0008-0000-2000-000024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085" name="Text Box 12">
          <a:extLst>
            <a:ext uri="{FF2B5EF4-FFF2-40B4-BE49-F238E27FC236}">
              <a16:creationId xmlns:a16="http://schemas.microsoft.com/office/drawing/2014/main" id="{00000000-0008-0000-2000-000025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6" name="Text Box 1">
          <a:extLst>
            <a:ext uri="{FF2B5EF4-FFF2-40B4-BE49-F238E27FC236}">
              <a16:creationId xmlns:a16="http://schemas.microsoft.com/office/drawing/2014/main" id="{00000000-0008-0000-2000-000026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087" name="Text Box 2">
          <a:extLst>
            <a:ext uri="{FF2B5EF4-FFF2-40B4-BE49-F238E27FC236}">
              <a16:creationId xmlns:a16="http://schemas.microsoft.com/office/drawing/2014/main" id="{00000000-0008-0000-2000-000027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8" name="Text Box 1">
          <a:extLst>
            <a:ext uri="{FF2B5EF4-FFF2-40B4-BE49-F238E27FC236}">
              <a16:creationId xmlns:a16="http://schemas.microsoft.com/office/drawing/2014/main" id="{00000000-0008-0000-2000-00002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89" name="Text Box 2">
          <a:extLst>
            <a:ext uri="{FF2B5EF4-FFF2-40B4-BE49-F238E27FC236}">
              <a16:creationId xmlns:a16="http://schemas.microsoft.com/office/drawing/2014/main" id="{00000000-0008-0000-2000-00002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0" name="Text Box 3">
          <a:extLst>
            <a:ext uri="{FF2B5EF4-FFF2-40B4-BE49-F238E27FC236}">
              <a16:creationId xmlns:a16="http://schemas.microsoft.com/office/drawing/2014/main" id="{00000000-0008-0000-2000-00002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1" name="Text Box 4">
          <a:extLst>
            <a:ext uri="{FF2B5EF4-FFF2-40B4-BE49-F238E27FC236}">
              <a16:creationId xmlns:a16="http://schemas.microsoft.com/office/drawing/2014/main" id="{00000000-0008-0000-2000-00002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2" name="Text Box 5">
          <a:extLst>
            <a:ext uri="{FF2B5EF4-FFF2-40B4-BE49-F238E27FC236}">
              <a16:creationId xmlns:a16="http://schemas.microsoft.com/office/drawing/2014/main" id="{00000000-0008-0000-2000-00002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3" name="Text Box 6">
          <a:extLst>
            <a:ext uri="{FF2B5EF4-FFF2-40B4-BE49-F238E27FC236}">
              <a16:creationId xmlns:a16="http://schemas.microsoft.com/office/drawing/2014/main" id="{00000000-0008-0000-2000-00002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4" name="Text Box 8">
          <a:extLst>
            <a:ext uri="{FF2B5EF4-FFF2-40B4-BE49-F238E27FC236}">
              <a16:creationId xmlns:a16="http://schemas.microsoft.com/office/drawing/2014/main" id="{00000000-0008-0000-2000-00002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5" name="Text Box 9">
          <a:extLst>
            <a:ext uri="{FF2B5EF4-FFF2-40B4-BE49-F238E27FC236}">
              <a16:creationId xmlns:a16="http://schemas.microsoft.com/office/drawing/2014/main" id="{00000000-0008-0000-2000-00002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6" name="Text Box 10">
          <a:extLst>
            <a:ext uri="{FF2B5EF4-FFF2-40B4-BE49-F238E27FC236}">
              <a16:creationId xmlns:a16="http://schemas.microsoft.com/office/drawing/2014/main" id="{00000000-0008-0000-2000-00003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97" name="Text Box 11">
          <a:extLst>
            <a:ext uri="{FF2B5EF4-FFF2-40B4-BE49-F238E27FC236}">
              <a16:creationId xmlns:a16="http://schemas.microsoft.com/office/drawing/2014/main" id="{00000000-0008-0000-2000-000031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098" name="Text Box 12">
          <a:extLst>
            <a:ext uri="{FF2B5EF4-FFF2-40B4-BE49-F238E27FC236}">
              <a16:creationId xmlns:a16="http://schemas.microsoft.com/office/drawing/2014/main" id="{00000000-0008-0000-2000-000032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099" name="Text Box 1">
          <a:extLst>
            <a:ext uri="{FF2B5EF4-FFF2-40B4-BE49-F238E27FC236}">
              <a16:creationId xmlns:a16="http://schemas.microsoft.com/office/drawing/2014/main" id="{00000000-0008-0000-2000-00003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0" name="Text Box 2">
          <a:extLst>
            <a:ext uri="{FF2B5EF4-FFF2-40B4-BE49-F238E27FC236}">
              <a16:creationId xmlns:a16="http://schemas.microsoft.com/office/drawing/2014/main" id="{00000000-0008-0000-2000-00003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1" name="Text Box 1">
          <a:extLst>
            <a:ext uri="{FF2B5EF4-FFF2-40B4-BE49-F238E27FC236}">
              <a16:creationId xmlns:a16="http://schemas.microsoft.com/office/drawing/2014/main" id="{00000000-0008-0000-2000-00003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2" name="Text Box 2">
          <a:extLst>
            <a:ext uri="{FF2B5EF4-FFF2-40B4-BE49-F238E27FC236}">
              <a16:creationId xmlns:a16="http://schemas.microsoft.com/office/drawing/2014/main" id="{00000000-0008-0000-2000-00003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3" name="Text Box 3">
          <a:extLst>
            <a:ext uri="{FF2B5EF4-FFF2-40B4-BE49-F238E27FC236}">
              <a16:creationId xmlns:a16="http://schemas.microsoft.com/office/drawing/2014/main" id="{00000000-0008-0000-2000-00003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4" name="Text Box 4">
          <a:extLst>
            <a:ext uri="{FF2B5EF4-FFF2-40B4-BE49-F238E27FC236}">
              <a16:creationId xmlns:a16="http://schemas.microsoft.com/office/drawing/2014/main" id="{00000000-0008-0000-2000-00003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5" name="Text Box 5">
          <a:extLst>
            <a:ext uri="{FF2B5EF4-FFF2-40B4-BE49-F238E27FC236}">
              <a16:creationId xmlns:a16="http://schemas.microsoft.com/office/drawing/2014/main" id="{00000000-0008-0000-2000-00003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6" name="Text Box 6">
          <a:extLst>
            <a:ext uri="{FF2B5EF4-FFF2-40B4-BE49-F238E27FC236}">
              <a16:creationId xmlns:a16="http://schemas.microsoft.com/office/drawing/2014/main" id="{00000000-0008-0000-2000-00003A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7" name="Text Box 8">
          <a:extLst>
            <a:ext uri="{FF2B5EF4-FFF2-40B4-BE49-F238E27FC236}">
              <a16:creationId xmlns:a16="http://schemas.microsoft.com/office/drawing/2014/main" id="{00000000-0008-0000-2000-00003B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8" name="Text Box 9">
          <a:extLst>
            <a:ext uri="{FF2B5EF4-FFF2-40B4-BE49-F238E27FC236}">
              <a16:creationId xmlns:a16="http://schemas.microsoft.com/office/drawing/2014/main" id="{00000000-0008-0000-2000-00003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09" name="Text Box 10">
          <a:extLst>
            <a:ext uri="{FF2B5EF4-FFF2-40B4-BE49-F238E27FC236}">
              <a16:creationId xmlns:a16="http://schemas.microsoft.com/office/drawing/2014/main" id="{00000000-0008-0000-2000-00003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10" name="Text Box 11">
          <a:extLst>
            <a:ext uri="{FF2B5EF4-FFF2-40B4-BE49-F238E27FC236}">
              <a16:creationId xmlns:a16="http://schemas.microsoft.com/office/drawing/2014/main" id="{00000000-0008-0000-2000-00003E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11" name="Text Box 12">
          <a:extLst>
            <a:ext uri="{FF2B5EF4-FFF2-40B4-BE49-F238E27FC236}">
              <a16:creationId xmlns:a16="http://schemas.microsoft.com/office/drawing/2014/main" id="{00000000-0008-0000-2000-00003F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2" name="Text Box 1">
          <a:extLst>
            <a:ext uri="{FF2B5EF4-FFF2-40B4-BE49-F238E27FC236}">
              <a16:creationId xmlns:a16="http://schemas.microsoft.com/office/drawing/2014/main" id="{00000000-0008-0000-2000-00004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13" name="Text Box 2">
          <a:extLst>
            <a:ext uri="{FF2B5EF4-FFF2-40B4-BE49-F238E27FC236}">
              <a16:creationId xmlns:a16="http://schemas.microsoft.com/office/drawing/2014/main" id="{00000000-0008-0000-2000-00004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4" name="Text Box 13">
          <a:extLst>
            <a:ext uri="{FF2B5EF4-FFF2-40B4-BE49-F238E27FC236}">
              <a16:creationId xmlns:a16="http://schemas.microsoft.com/office/drawing/2014/main" id="{00000000-0008-0000-2000-000042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72</xdr:row>
      <xdr:rowOff>0</xdr:rowOff>
    </xdr:from>
    <xdr:ext cx="114300" cy="285750"/>
    <xdr:sp macro="" textlink="">
      <xdr:nvSpPr>
        <xdr:cNvPr id="2115" name="Text Box 14">
          <a:extLst>
            <a:ext uri="{FF2B5EF4-FFF2-40B4-BE49-F238E27FC236}">
              <a16:creationId xmlns:a16="http://schemas.microsoft.com/office/drawing/2014/main" id="{00000000-0008-0000-2000-000043080000}"/>
            </a:ext>
          </a:extLst>
        </xdr:cNvPr>
        <xdr:cNvSpPr txBox="1">
          <a:spLocks noChangeArrowheads="1"/>
        </xdr:cNvSpPr>
      </xdr:nvSpPr>
      <xdr:spPr bwMode="auto">
        <a:xfrm>
          <a:off x="3124200" y="1316736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6" name="Text Box 1">
          <a:extLst>
            <a:ext uri="{FF2B5EF4-FFF2-40B4-BE49-F238E27FC236}">
              <a16:creationId xmlns:a16="http://schemas.microsoft.com/office/drawing/2014/main" id="{00000000-0008-0000-2000-000044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7" name="Text Box 2">
          <a:extLst>
            <a:ext uri="{FF2B5EF4-FFF2-40B4-BE49-F238E27FC236}">
              <a16:creationId xmlns:a16="http://schemas.microsoft.com/office/drawing/2014/main" id="{00000000-0008-0000-2000-000045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8" name="Text Box 3">
          <a:extLst>
            <a:ext uri="{FF2B5EF4-FFF2-40B4-BE49-F238E27FC236}">
              <a16:creationId xmlns:a16="http://schemas.microsoft.com/office/drawing/2014/main" id="{00000000-0008-0000-2000-000046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19" name="Text Box 4">
          <a:extLst>
            <a:ext uri="{FF2B5EF4-FFF2-40B4-BE49-F238E27FC236}">
              <a16:creationId xmlns:a16="http://schemas.microsoft.com/office/drawing/2014/main" id="{00000000-0008-0000-2000-000047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0" name="Text Box 5">
          <a:extLst>
            <a:ext uri="{FF2B5EF4-FFF2-40B4-BE49-F238E27FC236}">
              <a16:creationId xmlns:a16="http://schemas.microsoft.com/office/drawing/2014/main" id="{00000000-0008-0000-2000-000048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1" name="Text Box 6">
          <a:extLst>
            <a:ext uri="{FF2B5EF4-FFF2-40B4-BE49-F238E27FC236}">
              <a16:creationId xmlns:a16="http://schemas.microsoft.com/office/drawing/2014/main" id="{00000000-0008-0000-2000-000049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2" name="Text Box 8">
          <a:extLst>
            <a:ext uri="{FF2B5EF4-FFF2-40B4-BE49-F238E27FC236}">
              <a16:creationId xmlns:a16="http://schemas.microsoft.com/office/drawing/2014/main" id="{00000000-0008-0000-2000-00004A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3" name="Text Box 9">
          <a:extLst>
            <a:ext uri="{FF2B5EF4-FFF2-40B4-BE49-F238E27FC236}">
              <a16:creationId xmlns:a16="http://schemas.microsoft.com/office/drawing/2014/main" id="{00000000-0008-0000-2000-00004B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4" name="Text Box 10">
          <a:extLst>
            <a:ext uri="{FF2B5EF4-FFF2-40B4-BE49-F238E27FC236}">
              <a16:creationId xmlns:a16="http://schemas.microsoft.com/office/drawing/2014/main" id="{00000000-0008-0000-2000-00004C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25" name="Text Box 11">
          <a:extLst>
            <a:ext uri="{FF2B5EF4-FFF2-40B4-BE49-F238E27FC236}">
              <a16:creationId xmlns:a16="http://schemas.microsoft.com/office/drawing/2014/main" id="{00000000-0008-0000-2000-00004D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70</xdr:row>
      <xdr:rowOff>0</xdr:rowOff>
    </xdr:from>
    <xdr:ext cx="114300" cy="285750"/>
    <xdr:sp macro="" textlink="">
      <xdr:nvSpPr>
        <xdr:cNvPr id="2126" name="Text Box 12">
          <a:extLst>
            <a:ext uri="{FF2B5EF4-FFF2-40B4-BE49-F238E27FC236}">
              <a16:creationId xmlns:a16="http://schemas.microsoft.com/office/drawing/2014/main" id="{00000000-0008-0000-2000-00004E080000}"/>
            </a:ext>
          </a:extLst>
        </xdr:cNvPr>
        <xdr:cNvSpPr txBox="1">
          <a:spLocks noChangeArrowheads="1"/>
        </xdr:cNvSpPr>
      </xdr:nvSpPr>
      <xdr:spPr bwMode="auto">
        <a:xfrm>
          <a:off x="3124200" y="1280160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7" name="Text Box 1">
          <a:extLst>
            <a:ext uri="{FF2B5EF4-FFF2-40B4-BE49-F238E27FC236}">
              <a16:creationId xmlns:a16="http://schemas.microsoft.com/office/drawing/2014/main" id="{00000000-0008-0000-2000-00004F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68</xdr:row>
      <xdr:rowOff>0</xdr:rowOff>
    </xdr:from>
    <xdr:ext cx="114300" cy="285750"/>
    <xdr:sp macro="" textlink="">
      <xdr:nvSpPr>
        <xdr:cNvPr id="2128" name="Text Box 2">
          <a:extLst>
            <a:ext uri="{FF2B5EF4-FFF2-40B4-BE49-F238E27FC236}">
              <a16:creationId xmlns:a16="http://schemas.microsoft.com/office/drawing/2014/main" id="{00000000-0008-0000-2000-000050080000}"/>
            </a:ext>
          </a:extLst>
        </xdr:cNvPr>
        <xdr:cNvSpPr txBox="1">
          <a:spLocks noChangeArrowheads="1"/>
        </xdr:cNvSpPr>
      </xdr:nvSpPr>
      <xdr:spPr bwMode="auto">
        <a:xfrm>
          <a:off x="3124200" y="1243584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29" name="Text Box 1">
          <a:extLst>
            <a:ext uri="{FF2B5EF4-FFF2-40B4-BE49-F238E27FC236}">
              <a16:creationId xmlns:a16="http://schemas.microsoft.com/office/drawing/2014/main" id="{00000000-0008-0000-2000-00005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0" name="Text Box 2">
          <a:extLst>
            <a:ext uri="{FF2B5EF4-FFF2-40B4-BE49-F238E27FC236}">
              <a16:creationId xmlns:a16="http://schemas.microsoft.com/office/drawing/2014/main" id="{00000000-0008-0000-2000-00005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1" name="Text Box 3">
          <a:extLst>
            <a:ext uri="{FF2B5EF4-FFF2-40B4-BE49-F238E27FC236}">
              <a16:creationId xmlns:a16="http://schemas.microsoft.com/office/drawing/2014/main" id="{00000000-0008-0000-2000-00005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2" name="Text Box 4">
          <a:extLst>
            <a:ext uri="{FF2B5EF4-FFF2-40B4-BE49-F238E27FC236}">
              <a16:creationId xmlns:a16="http://schemas.microsoft.com/office/drawing/2014/main" id="{00000000-0008-0000-2000-00005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3" name="Text Box 5">
          <a:extLst>
            <a:ext uri="{FF2B5EF4-FFF2-40B4-BE49-F238E27FC236}">
              <a16:creationId xmlns:a16="http://schemas.microsoft.com/office/drawing/2014/main" id="{00000000-0008-0000-2000-00005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4" name="Text Box 6">
          <a:extLst>
            <a:ext uri="{FF2B5EF4-FFF2-40B4-BE49-F238E27FC236}">
              <a16:creationId xmlns:a16="http://schemas.microsoft.com/office/drawing/2014/main" id="{00000000-0008-0000-2000-00005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5" name="Text Box 8">
          <a:extLst>
            <a:ext uri="{FF2B5EF4-FFF2-40B4-BE49-F238E27FC236}">
              <a16:creationId xmlns:a16="http://schemas.microsoft.com/office/drawing/2014/main" id="{00000000-0008-0000-2000-000057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6" name="Text Box 9">
          <a:extLst>
            <a:ext uri="{FF2B5EF4-FFF2-40B4-BE49-F238E27FC236}">
              <a16:creationId xmlns:a16="http://schemas.microsoft.com/office/drawing/2014/main" id="{00000000-0008-0000-2000-000058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37" name="Text Box 10">
          <a:extLst>
            <a:ext uri="{FF2B5EF4-FFF2-40B4-BE49-F238E27FC236}">
              <a16:creationId xmlns:a16="http://schemas.microsoft.com/office/drawing/2014/main" id="{00000000-0008-0000-2000-00005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38" name="Text Box 11">
          <a:extLst>
            <a:ext uri="{FF2B5EF4-FFF2-40B4-BE49-F238E27FC236}">
              <a16:creationId xmlns:a16="http://schemas.microsoft.com/office/drawing/2014/main" id="{00000000-0008-0000-2000-00005A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39" name="Text Box 12">
          <a:extLst>
            <a:ext uri="{FF2B5EF4-FFF2-40B4-BE49-F238E27FC236}">
              <a16:creationId xmlns:a16="http://schemas.microsoft.com/office/drawing/2014/main" id="{00000000-0008-0000-2000-00005B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0" name="Text Box 1">
          <a:extLst>
            <a:ext uri="{FF2B5EF4-FFF2-40B4-BE49-F238E27FC236}">
              <a16:creationId xmlns:a16="http://schemas.microsoft.com/office/drawing/2014/main" id="{00000000-0008-0000-2000-00005C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1" name="Text Box 2">
          <a:extLst>
            <a:ext uri="{FF2B5EF4-FFF2-40B4-BE49-F238E27FC236}">
              <a16:creationId xmlns:a16="http://schemas.microsoft.com/office/drawing/2014/main" id="{00000000-0008-0000-2000-00005D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2" name="Text Box 1">
          <a:extLst>
            <a:ext uri="{FF2B5EF4-FFF2-40B4-BE49-F238E27FC236}">
              <a16:creationId xmlns:a16="http://schemas.microsoft.com/office/drawing/2014/main" id="{00000000-0008-0000-2000-00005E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3" name="Text Box 2">
          <a:extLst>
            <a:ext uri="{FF2B5EF4-FFF2-40B4-BE49-F238E27FC236}">
              <a16:creationId xmlns:a16="http://schemas.microsoft.com/office/drawing/2014/main" id="{00000000-0008-0000-2000-00005F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4" name="Text Box 3">
          <a:extLst>
            <a:ext uri="{FF2B5EF4-FFF2-40B4-BE49-F238E27FC236}">
              <a16:creationId xmlns:a16="http://schemas.microsoft.com/office/drawing/2014/main" id="{00000000-0008-0000-2000-000060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5" name="Text Box 4">
          <a:extLst>
            <a:ext uri="{FF2B5EF4-FFF2-40B4-BE49-F238E27FC236}">
              <a16:creationId xmlns:a16="http://schemas.microsoft.com/office/drawing/2014/main" id="{00000000-0008-0000-2000-000061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6" name="Text Box 5">
          <a:extLst>
            <a:ext uri="{FF2B5EF4-FFF2-40B4-BE49-F238E27FC236}">
              <a16:creationId xmlns:a16="http://schemas.microsoft.com/office/drawing/2014/main" id="{00000000-0008-0000-2000-000062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7" name="Text Box 6">
          <a:extLst>
            <a:ext uri="{FF2B5EF4-FFF2-40B4-BE49-F238E27FC236}">
              <a16:creationId xmlns:a16="http://schemas.microsoft.com/office/drawing/2014/main" id="{00000000-0008-0000-2000-000063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8" name="Text Box 8">
          <a:extLst>
            <a:ext uri="{FF2B5EF4-FFF2-40B4-BE49-F238E27FC236}">
              <a16:creationId xmlns:a16="http://schemas.microsoft.com/office/drawing/2014/main" id="{00000000-0008-0000-2000-000064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49" name="Text Box 9">
          <a:extLst>
            <a:ext uri="{FF2B5EF4-FFF2-40B4-BE49-F238E27FC236}">
              <a16:creationId xmlns:a16="http://schemas.microsoft.com/office/drawing/2014/main" id="{00000000-0008-0000-2000-000065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50" name="Text Box 10">
          <a:extLst>
            <a:ext uri="{FF2B5EF4-FFF2-40B4-BE49-F238E27FC236}">
              <a16:creationId xmlns:a16="http://schemas.microsoft.com/office/drawing/2014/main" id="{00000000-0008-0000-2000-000066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51" name="Text Box 11">
          <a:extLst>
            <a:ext uri="{FF2B5EF4-FFF2-40B4-BE49-F238E27FC236}">
              <a16:creationId xmlns:a16="http://schemas.microsoft.com/office/drawing/2014/main" id="{00000000-0008-0000-2000-000067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71</xdr:row>
      <xdr:rowOff>0</xdr:rowOff>
    </xdr:from>
    <xdr:ext cx="114300" cy="285750"/>
    <xdr:sp macro="" textlink="">
      <xdr:nvSpPr>
        <xdr:cNvPr id="2152" name="Text Box 12">
          <a:extLst>
            <a:ext uri="{FF2B5EF4-FFF2-40B4-BE49-F238E27FC236}">
              <a16:creationId xmlns:a16="http://schemas.microsoft.com/office/drawing/2014/main" id="{00000000-0008-0000-2000-000068080000}"/>
            </a:ext>
          </a:extLst>
        </xdr:cNvPr>
        <xdr:cNvSpPr txBox="1">
          <a:spLocks noChangeArrowheads="1"/>
        </xdr:cNvSpPr>
      </xdr:nvSpPr>
      <xdr:spPr bwMode="auto">
        <a:xfrm>
          <a:off x="3124200" y="1298448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0</xdr:colOff>
      <xdr:row>69</xdr:row>
      <xdr:rowOff>0</xdr:rowOff>
    </xdr:from>
    <xdr:ext cx="114300" cy="285750"/>
    <xdr:sp macro="" textlink="">
      <xdr:nvSpPr>
        <xdr:cNvPr id="2153" name="Text Box 1">
          <a:extLst>
            <a:ext uri="{FF2B5EF4-FFF2-40B4-BE49-F238E27FC236}">
              <a16:creationId xmlns:a16="http://schemas.microsoft.com/office/drawing/2014/main" id="{00000000-0008-0000-2000-000069080000}"/>
            </a:ext>
          </a:extLst>
        </xdr:cNvPr>
        <xdr:cNvSpPr txBox="1">
          <a:spLocks noChangeArrowheads="1"/>
        </xdr:cNvSpPr>
      </xdr:nvSpPr>
      <xdr:spPr bwMode="auto">
        <a:xfrm>
          <a:off x="3124200" y="12618720"/>
          <a:ext cx="114300" cy="2857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20</xdr:row>
      <xdr:rowOff>22226</xdr:rowOff>
    </xdr:from>
    <xdr:to>
      <xdr:col>6</xdr:col>
      <xdr:colOff>398029</xdr:colOff>
      <xdr:row>43</xdr:row>
      <xdr:rowOff>66676</xdr:rowOff>
    </xdr:to>
    <xdr:graphicFrame macro="">
      <xdr:nvGraphicFramePr>
        <xdr:cNvPr id="2" name="Chart 1">
          <a:extLst>
            <a:ext uri="{FF2B5EF4-FFF2-40B4-BE49-F238E27FC236}">
              <a16:creationId xmlns:a16="http://schemas.microsoft.com/office/drawing/2014/main" id="{00000000-0008-0000-2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44825</xdr:colOff>
      <xdr:row>5</xdr:row>
      <xdr:rowOff>0</xdr:rowOff>
    </xdr:from>
    <xdr:to>
      <xdr:col>8</xdr:col>
      <xdr:colOff>197224</xdr:colOff>
      <xdr:row>23</xdr:row>
      <xdr:rowOff>80682</xdr:rowOff>
    </xdr:to>
    <xdr:graphicFrame macro="">
      <xdr:nvGraphicFramePr>
        <xdr:cNvPr id="7" name="Chart 6">
          <a:extLst>
            <a:ext uri="{FF2B5EF4-FFF2-40B4-BE49-F238E27FC236}">
              <a16:creationId xmlns:a16="http://schemas.microsoft.com/office/drawing/2014/main" id="{00000000-0008-0000-25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44825</xdr:colOff>
      <xdr:row>28</xdr:row>
      <xdr:rowOff>17917</xdr:rowOff>
    </xdr:from>
    <xdr:to>
      <xdr:col>8</xdr:col>
      <xdr:colOff>170330</xdr:colOff>
      <xdr:row>49</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2"/>
        <a:stretch>
          <a:fillRect/>
        </a:stretch>
      </xdr:blipFill>
      <xdr:spPr>
        <a:xfrm>
          <a:off x="44825" y="4742317"/>
          <a:ext cx="5298140" cy="355900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1228725</xdr:colOff>
      <xdr:row>6</xdr:row>
      <xdr:rowOff>15241</xdr:rowOff>
    </xdr:from>
    <xdr:to>
      <xdr:col>2</xdr:col>
      <xdr:colOff>731520</xdr:colOff>
      <xdr:row>24</xdr:row>
      <xdr:rowOff>129541</xdr:rowOff>
    </xdr:to>
    <xdr:graphicFrame macro="">
      <xdr:nvGraphicFramePr>
        <xdr:cNvPr id="7" name="Chart 2">
          <a:extLst>
            <a:ext uri="{FF2B5EF4-FFF2-40B4-BE49-F238E27FC236}">
              <a16:creationId xmlns:a16="http://schemas.microsoft.com/office/drawing/2014/main" id="{00000000-0008-0000-3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99060</xdr:colOff>
      <xdr:row>30</xdr:row>
      <xdr:rowOff>0</xdr:rowOff>
    </xdr:from>
    <xdr:to>
      <xdr:col>3</xdr:col>
      <xdr:colOff>199635</xdr:colOff>
      <xdr:row>42</xdr:row>
      <xdr:rowOff>141990</xdr:rowOff>
    </xdr:to>
    <xdr:graphicFrame macro="">
      <xdr:nvGraphicFramePr>
        <xdr:cNvPr id="8" name="Chart 7">
          <a:extLst>
            <a:ext uri="{FF2B5EF4-FFF2-40B4-BE49-F238E27FC236}">
              <a16:creationId xmlns:a16="http://schemas.microsoft.com/office/drawing/2014/main" id="{00000000-0008-0000-3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129540</xdr:colOff>
      <xdr:row>52</xdr:row>
      <xdr:rowOff>0</xdr:rowOff>
    </xdr:from>
    <xdr:to>
      <xdr:col>3</xdr:col>
      <xdr:colOff>215715</xdr:colOff>
      <xdr:row>63</xdr:row>
      <xdr:rowOff>179880</xdr:rowOff>
    </xdr:to>
    <xdr:graphicFrame macro="">
      <xdr:nvGraphicFramePr>
        <xdr:cNvPr id="9" name="Chart 8">
          <a:extLst>
            <a:ext uri="{FF2B5EF4-FFF2-40B4-BE49-F238E27FC236}">
              <a16:creationId xmlns:a16="http://schemas.microsoft.com/office/drawing/2014/main" id="{00000000-0008-0000-3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0.95994</cdr:x>
      <cdr:y>0.91239</cdr:y>
    </cdr:from>
    <cdr:to>
      <cdr:x>0.97886</cdr:x>
      <cdr:y>1</cdr:y>
    </cdr:to>
    <cdr:sp macro="" textlink="">
      <cdr:nvSpPr>
        <cdr:cNvPr id="941057" name="Text Box 1"/>
        <cdr:cNvSpPr txBox="1">
          <a:spLocks xmlns:a="http://schemas.openxmlformats.org/drawingml/2006/main" noChangeArrowheads="1"/>
        </cdr:cNvSpPr>
      </cdr:nvSpPr>
      <cdr:spPr bwMode="auto">
        <a:xfrm xmlns:a="http://schemas.openxmlformats.org/drawingml/2006/main">
          <a:off x="5315534" y="5836228"/>
          <a:ext cx="104697" cy="28539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a:lstStyle xmlns:a="http://schemas.openxmlformats.org/drawingml/2006/main"/>
        <a:p xmlns:a="http://schemas.openxmlformats.org/drawingml/2006/main">
          <a:endParaRPr lang="en-US"/>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0</xdr:col>
      <xdr:colOff>171450</xdr:colOff>
      <xdr:row>1</xdr:row>
      <xdr:rowOff>19051</xdr:rowOff>
    </xdr:from>
    <xdr:to>
      <xdr:col>10</xdr:col>
      <xdr:colOff>517948</xdr:colOff>
      <xdr:row>48</xdr:row>
      <xdr:rowOff>172085</xdr:rowOff>
    </xdr:to>
    <xdr:pic>
      <xdr:nvPicPr>
        <xdr:cNvPr id="3" name="Picture 2">
          <a:extLst>
            <a:ext uri="{FF2B5EF4-FFF2-40B4-BE49-F238E27FC236}">
              <a16:creationId xmlns:a16="http://schemas.microsoft.com/office/drawing/2014/main" id="{00000000-0008-0000-3500-000003000000}"/>
            </a:ext>
          </a:extLst>
        </xdr:cNvPr>
        <xdr:cNvPicPr>
          <a:picLocks noChangeAspect="1"/>
        </xdr:cNvPicPr>
      </xdr:nvPicPr>
      <xdr:blipFill>
        <a:blip xmlns:r="http://schemas.openxmlformats.org/officeDocument/2006/relationships" r:embed="rId1"/>
        <a:stretch>
          <a:fillRect/>
        </a:stretch>
      </xdr:blipFill>
      <xdr:spPr>
        <a:xfrm>
          <a:off x="171450" y="209551"/>
          <a:ext cx="6071023" cy="910653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xdr:colOff>
          <xdr:row>143</xdr:row>
          <xdr:rowOff>30480</xdr:rowOff>
        </xdr:from>
        <xdr:to>
          <xdr:col>5</xdr:col>
          <xdr:colOff>411480</xdr:colOff>
          <xdr:row>159</xdr:row>
          <xdr:rowOff>106680</xdr:rowOff>
        </xdr:to>
        <xdr:sp macro="" textlink="">
          <xdr:nvSpPr>
            <xdr:cNvPr id="773121" name="Object 1" hidden="1">
              <a:extLst>
                <a:ext uri="{63B3BB69-23CF-44E3-9099-C40C66FF867C}">
                  <a14:compatExt spid="_x0000_s773121"/>
                </a:ext>
                <a:ext uri="{FF2B5EF4-FFF2-40B4-BE49-F238E27FC236}">
                  <a16:creationId xmlns:a16="http://schemas.microsoft.com/office/drawing/2014/main" id="{00000000-0008-0000-3600-000001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37</xdr:row>
          <xdr:rowOff>83820</xdr:rowOff>
        </xdr:from>
        <xdr:to>
          <xdr:col>5</xdr:col>
          <xdr:colOff>472440</xdr:colOff>
          <xdr:row>51</xdr:row>
          <xdr:rowOff>121920</xdr:rowOff>
        </xdr:to>
        <xdr:sp macro="" textlink="">
          <xdr:nvSpPr>
            <xdr:cNvPr id="773123" name="Object 3" hidden="1">
              <a:extLst>
                <a:ext uri="{63B3BB69-23CF-44E3-9099-C40C66FF867C}">
                  <a14:compatExt spid="_x0000_s773123"/>
                </a:ext>
                <a:ext uri="{FF2B5EF4-FFF2-40B4-BE49-F238E27FC236}">
                  <a16:creationId xmlns:a16="http://schemas.microsoft.com/office/drawing/2014/main" id="{00000000-0008-0000-3600-000003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0</xdr:rowOff>
        </xdr:from>
        <xdr:to>
          <xdr:col>5</xdr:col>
          <xdr:colOff>495300</xdr:colOff>
          <xdr:row>92</xdr:row>
          <xdr:rowOff>121920</xdr:rowOff>
        </xdr:to>
        <xdr:sp macro="" textlink="">
          <xdr:nvSpPr>
            <xdr:cNvPr id="773124" name="Object 4" hidden="1">
              <a:extLst>
                <a:ext uri="{63B3BB69-23CF-44E3-9099-C40C66FF867C}">
                  <a14:compatExt spid="_x0000_s773124"/>
                </a:ext>
                <a:ext uri="{FF2B5EF4-FFF2-40B4-BE49-F238E27FC236}">
                  <a16:creationId xmlns:a16="http://schemas.microsoft.com/office/drawing/2014/main" id="{00000000-0008-0000-3600-000004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100</xdr:row>
          <xdr:rowOff>0</xdr:rowOff>
        </xdr:from>
        <xdr:to>
          <xdr:col>5</xdr:col>
          <xdr:colOff>525780</xdr:colOff>
          <xdr:row>116</xdr:row>
          <xdr:rowOff>45720</xdr:rowOff>
        </xdr:to>
        <xdr:sp macro="" textlink="">
          <xdr:nvSpPr>
            <xdr:cNvPr id="773125" name="Object 5" hidden="1">
              <a:extLst>
                <a:ext uri="{63B3BB69-23CF-44E3-9099-C40C66FF867C}">
                  <a14:compatExt spid="_x0000_s773125"/>
                </a:ext>
                <a:ext uri="{FF2B5EF4-FFF2-40B4-BE49-F238E27FC236}">
                  <a16:creationId xmlns:a16="http://schemas.microsoft.com/office/drawing/2014/main" id="{00000000-0008-0000-3600-000005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121</xdr:row>
          <xdr:rowOff>0</xdr:rowOff>
        </xdr:from>
        <xdr:to>
          <xdr:col>5</xdr:col>
          <xdr:colOff>548640</xdr:colOff>
          <xdr:row>137</xdr:row>
          <xdr:rowOff>45720</xdr:rowOff>
        </xdr:to>
        <xdr:sp macro="" textlink="">
          <xdr:nvSpPr>
            <xdr:cNvPr id="773126" name="Object 6" hidden="1">
              <a:extLst>
                <a:ext uri="{63B3BB69-23CF-44E3-9099-C40C66FF867C}">
                  <a14:compatExt spid="_x0000_s773126"/>
                </a:ext>
                <a:ext uri="{FF2B5EF4-FFF2-40B4-BE49-F238E27FC236}">
                  <a16:creationId xmlns:a16="http://schemas.microsoft.com/office/drawing/2014/main" id="{00000000-0008-0000-3600-000006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173</xdr:row>
          <xdr:rowOff>0</xdr:rowOff>
        </xdr:from>
        <xdr:to>
          <xdr:col>5</xdr:col>
          <xdr:colOff>403860</xdr:colOff>
          <xdr:row>189</xdr:row>
          <xdr:rowOff>45720</xdr:rowOff>
        </xdr:to>
        <xdr:sp macro="" textlink="">
          <xdr:nvSpPr>
            <xdr:cNvPr id="773127" name="Object 7" hidden="1">
              <a:extLst>
                <a:ext uri="{63B3BB69-23CF-44E3-9099-C40C66FF867C}">
                  <a14:compatExt spid="_x0000_s773127"/>
                </a:ext>
                <a:ext uri="{FF2B5EF4-FFF2-40B4-BE49-F238E27FC236}">
                  <a16:creationId xmlns:a16="http://schemas.microsoft.com/office/drawing/2014/main" id="{00000000-0008-0000-3600-000007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215</xdr:row>
          <xdr:rowOff>121920</xdr:rowOff>
        </xdr:from>
        <xdr:to>
          <xdr:col>5</xdr:col>
          <xdr:colOff>495300</xdr:colOff>
          <xdr:row>230</xdr:row>
          <xdr:rowOff>121920</xdr:rowOff>
        </xdr:to>
        <xdr:sp macro="" textlink="">
          <xdr:nvSpPr>
            <xdr:cNvPr id="773129" name="Object 9" hidden="1">
              <a:extLst>
                <a:ext uri="{63B3BB69-23CF-44E3-9099-C40C66FF867C}">
                  <a14:compatExt spid="_x0000_s773129"/>
                </a:ext>
                <a:ext uri="{FF2B5EF4-FFF2-40B4-BE49-F238E27FC236}">
                  <a16:creationId xmlns:a16="http://schemas.microsoft.com/office/drawing/2014/main" id="{00000000-0008-0000-3600-000009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xdr:colOff>
          <xdr:row>194</xdr:row>
          <xdr:rowOff>53340</xdr:rowOff>
        </xdr:from>
        <xdr:to>
          <xdr:col>5</xdr:col>
          <xdr:colOff>495300</xdr:colOff>
          <xdr:row>211</xdr:row>
          <xdr:rowOff>0</xdr:rowOff>
        </xdr:to>
        <xdr:sp macro="" textlink="">
          <xdr:nvSpPr>
            <xdr:cNvPr id="773130" name="Object 10" hidden="1">
              <a:extLst>
                <a:ext uri="{63B3BB69-23CF-44E3-9099-C40C66FF867C}">
                  <a14:compatExt spid="_x0000_s773130"/>
                </a:ext>
                <a:ext uri="{FF2B5EF4-FFF2-40B4-BE49-F238E27FC236}">
                  <a16:creationId xmlns:a16="http://schemas.microsoft.com/office/drawing/2014/main" id="{00000000-0008-0000-3600-00000A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57</xdr:row>
          <xdr:rowOff>15240</xdr:rowOff>
        </xdr:from>
        <xdr:to>
          <xdr:col>5</xdr:col>
          <xdr:colOff>495300</xdr:colOff>
          <xdr:row>74</xdr:row>
          <xdr:rowOff>22860</xdr:rowOff>
        </xdr:to>
        <xdr:sp macro="" textlink="">
          <xdr:nvSpPr>
            <xdr:cNvPr id="773131" name="Object 11" hidden="1">
              <a:extLst>
                <a:ext uri="{63B3BB69-23CF-44E3-9099-C40C66FF867C}">
                  <a14:compatExt spid="_x0000_s773131"/>
                </a:ext>
                <a:ext uri="{FF2B5EF4-FFF2-40B4-BE49-F238E27FC236}">
                  <a16:creationId xmlns:a16="http://schemas.microsoft.com/office/drawing/2014/main" id="{00000000-0008-0000-3600-00000BCC0B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oneCellAnchor>
    <xdr:from>
      <xdr:col>1</xdr:col>
      <xdr:colOff>85725</xdr:colOff>
      <xdr:row>29</xdr:row>
      <xdr:rowOff>123825</xdr:rowOff>
    </xdr:from>
    <xdr:ext cx="2238375" cy="784041"/>
    <xdr:pic>
      <xdr:nvPicPr>
        <xdr:cNvPr id="2" name="Picture 1">
          <a:extLst>
            <a:ext uri="{FF2B5EF4-FFF2-40B4-BE49-F238E27FC236}">
              <a16:creationId xmlns:a16="http://schemas.microsoft.com/office/drawing/2014/main" id="{00000000-0008-0000-3700-000002000000}"/>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1714500" y="6496050"/>
          <a:ext cx="2238375" cy="784041"/>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BSC\Forecast\Q4%202002\RFF%20Denmark%20Q4%2020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kd1xc8005\DFS\BSC\Forecast\Q4%202002\RFF%20Denmark%20Q4%202002-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ordea.sharepoint.com/BSC/Forecast/Q4%202002/RFF%20Denmark%20Q4%202002-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BSC\Forecast\Q4%202002\RFF%20Denmark%20Q4%202002-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d1xs0009\InvestorRelations\BSC\Forecast\Q4%202002\RFF%20Denmark%20Q4%202002-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_FRA_S62A2B7_DOK_F&#198;L_9220\Team%20CIB\Add3_ACTUALRATE\ADDr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kd1xc8005\DFS\DATA_FRA_S62A2B7_DOK_F&#198;L_9220\Team%20CIB\Add3_ACTUALRATE\ADDrp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nordea.sharepoint.com/DATA_FRA_S62A2B7_DOK_F&#198;L_9220/Team%20CIB/Add3_ACTUALRATE/ADDrp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DATA_FRA_S62A2B7_DOK_F&#198;L_9220\Team%20CIB\Add3_ACTUALRATE\ADDrp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md1xs0009\InvestorRelations\DATA_FRA_S62A2B7_DOK_F&#198;L_9220\Team%20CIB\Add3_ACTUALRATE\ADDrp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ly\alla\Documents%20and%20Settings\avovst\My%20Documents\RDE%20Division\Reports\Internal%20Profit%20calculation%20-%20STOCK%20&amp;%20HFL\0203\IP0203%20-%20per%20FAM%20-%20TMG%20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TEMP\1998\1998-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kd1xc8005\DFS\TEMP\1998\1998-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nordea.sharepoint.com/TEMP/1998/1998-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Z:\TEMP\1998\1998-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md1xs0009\InvestorRelations\TEMP\1998\1998-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Documents%20and%20Settings\p040400\My%20Documents\Regioner.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Regioner.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nordea.sharepoint.com/Documents%20and%20Settings/p040400/My%20Documents/Region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Documents%20and%20Settings\p040400\My%20Documents\Region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Region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ocuments%20and%20Settings\p040400\My%20Documents\Cockpit%20JR%209%20jan.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kd1xc8005\DFS\Documents%20and%20Settings\p040400\My%20Documents\Cockpit%20JR%209%20ja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nordea.sharepoint.com/Documents%20and%20Settings/p040400/My%20Documents/Cockpit%20JR%209%20jan.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Z:\Documents%20and%20Settings\p040400\My%20Documents\Cockpit%20JR%209%20jan.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p040400\My%20Documents\Cockpit%20JR%209%20jan.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Rolling%20Financial%20Forecast\September%202005\Regional%20banks\RFF%20Sep%202005%20210920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kd1xc8005\DFS\Rolling%20Financial%20Forecast\September%202005\Regional%20banks\RFF%20Sep%202005%2021092005.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nordea.sharepoint.com/Rolling%20Financial%20Forecast/September%202005/Regional%20banks/RFF%20Sep%202005%2021092005.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Rolling%20Financial%20Forecast\September%202005\Regional%20banks\RFF%20Sep%202005%2021092005.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d1xs0009\InvestorRelations\Rolling%20Financial%20Forecast\September%202005\Regional%20banks\RFF%20Sep%202005%202109200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G:\Documents%20and%20Settings\G35591\Local%20Settings\Temporary%20Internet%20Files\OLKF8\Investment%20and%20AuM.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kd1xc8005\DFS\Documents%20and%20Settings\G35591\Local%20Settings\Temporary%20Internet%20Files\OLKF8\Investment%20and%20AuM.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nordea.sharepoint.com/Documents%20and%20Settings/G35591/Local%20Settings/Temporary%20Internet%20Files/OLKF8/Investment%20and%20AuM.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Z:\Documents%20and%20Settings\G35591\Local%20Settings\Temporary%20Internet%20Files\OLKF8\Investment%20and%20AuM.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G35591\Local%20Settings\Temporary%20Internet%20Files\OLKF8\Investment%20and%20AuM.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HKT03\SYS\DATA\FONDS\EXCEL\JERRIK\SM&#197;_OPG\INDEKSER.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DATA\XLS\BUDJETTI\KK-raportti\NPB%20Report%2012%202000.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kd1xc8005\DFS\DATA\XLS\BUDJETTI\KK-raportti\NPB%20Report%2012%2020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nordea.sharepoint.com/DATA/XLS/BUDJETTI/KK-raportti/NPB%20Report%2012%20200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Z:\DATA\XLS\BUDJETTI\KK-raportti\NPB%20Report%2012%20200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d1xs0009\InvestorRelations\DATA\XLS\BUDJETTI\KK-raportti\NPB%20Report%2012%20200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March%202009\Interim%20report\NB%20tables%20Q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kd1xc8005\DFS\March%202009\Interim%20report\NB%20tables%20Q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nordea.sharepoint.com/March%202009/Interim%20report/NB%20tables%20Q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Z:\March%202009\Interim%20report\NB%20tables%20Q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md1xs0009\InvestorRelations\March%202009\Interim%20report\NB%20tables%20Q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G:\September%202008\Interim%20report\NB%20tables%20Q3.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kd1xc8005\DFS\September%202008\Interim%20report\NB%20tables%20Q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nordea.sharepoint.com/September%202008/Interim%20report/NB%20tables%20Q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Z:\September%202008\Interim%20report\NB%20tables%20Q3.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md1xs0009\InvestorRelations\September%202008\Interim%20report\NB%20tables%20Q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G:\Reporting%202002\02%20July\AM&amp;L%20consolidation0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kd1xc8005\DFS\Reporting%202002\02%20July\AM&amp;L%20consolidation0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https://nordea.sharepoint.com/Reporting%202002/02%20July/AM&amp;L%20consolidation0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Z:\Reporting%202002\02%20July\AM&amp;L%20consolidation07.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md1xs0009\InvestorRelations\Reporting%202002\02%20July\AM&amp;L%20consolidation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WINNT\Profiles\Z173401\Temporary%20Internet%20Files\OLK3E\PB%20Swe%2001%20200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kd1xc8005\DFS\WINNT\Profiles\Z173401\Temporary%20Internet%20Files\OLK3E\PB%20Swe%2001%202001.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https://nordea.sharepoint.com/WINNT/Profiles/Z173401/Temporary%20Internet%20Files/OLK3E/PB%20Swe%2001%202001.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Z:\WINNT\Profiles\Z173401\Temporary%20Internet%20Files\OLK3E\PB%20Swe%2001%202001.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cmd1xs0009\InvestorRelations\WINNT\Profiles\Z173401\Temporary%20Internet%20Files\OLK3E\PB%20Swe%2001%202001.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G:\WINNT\Profiles\z105826\Temporary%20Internet%20Files\OLK16\Income%20development%201997-2001%20ver101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kd1xc8005\DFS\WINNT\Profiles\z105826\Temporary%20Internet%20Files\OLK16\Income%20development%201997-2001%20ver101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https://nordea.sharepoint.com/WINNT/Profiles/z105826/Temporary%20Internet%20Files/OLK16/Income%20development%201997-2001%20ver101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Z:\WINNT\Profiles\z105826\Temporary%20Internet%20Files\OLK16\Income%20development%201997-2001%20ver101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cmd1xs0009\InvestorRelations\WINNT\Profiles\z105826\Temporary%20Internet%20Files\OLK16\Income%20development%201997-2001%20ver1019.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G:\Annual%20Report%202001\figures%20for%20annual%20report%20ver4%20incl%20changed%20PBDK%20figures%2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kd1xc8005\DFS\Annual%20Report%202001\figures%20for%20annual%20report%20ver4%20incl%20changed%20PBDK%20figures%2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https://nordea.sharepoint.com/Annual%20Report%202001/figures%20for%20annual%20report%20ver4%20incl%20changed%20PBDK%20figures%20.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Z:\Annual%20Report%202001\figures%20for%20annual%20report%20ver4%20incl%20changed%20PBDK%20figures%2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md1xs0009\InvestorRelations\Annual%20Report%202001\figures%20for%20annual%20report%20ver4%20incl%20changed%20PBDK%20figures%20.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G:\GROUP\Group_Finance\Koncred\2005\Interim%20report%20Q1\translation\Model%20Interim%20Denmark%20from%20translators.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kd1xc8005\DFS\GROUP\Group_Finance\Koncred\2005\Interim%20report%20Q1\translation\Model%20Interim%20Denmark%20from%20translators.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https://nordea.sharepoint.com/GROUP/Group_Finance/Koncred/2005/Interim%20report%20Q1/translation/Model%20Interim%20Denmark%20from%20translator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Z:\GROUP\Group_Finance\Koncred\2005\Interim%20report%20Q1\translation\Model%20Interim%20Denmark%20from%20translator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md1xs0009\InvestorRelations\GROUP\Group_Finance\Koncred\2005\Interim%20report%20Q1\translation\Model%20Interim%20Denmark%20from%20translators.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G:\MERI\VAHO\2741\YKSIKKO\HALLINTO\LASKENTA\BUDJETTI\1998\B2F47.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kd1xc8005\DFS\MERI\VAHO\2741\YKSIKKO\HALLINTO\LASKENTA\BUDJETTI\1998\B2F4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https://nordea.sharepoint.com/MERI/VAHO/2741/YKSIKKO/HALLINTO/LASKENTA/BUDJETTI/1998/B2F4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Z:\MERI\VAHO\2741\YKSIKKO\HALLINTO\LASKENTA\BUDJETTI\1998\B2F4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md1xs0009\InvestorRelations\MERI\VAHO\2741\YKSIKKO\HALLINTO\LASKENTA\BUDJETTI\1998\B2F47.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kap\Asset%20Management\MNB%20lux%201Q%20199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kd1xc8005\DFS\$kap\Asset%20Management\MNB%20lux%201Q%201999.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https://nordea.sharepoint.com/$kap/Asset%20Management/MNB%20lux%201Q%2019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Z:\$kap\Asset%20Management\MNB%20lux%201Q%20199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md1xs0009\InvestorRelations\$kap\Asset%20Management\MNB%20lux%201Q%201999.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G:\OKONOMI\liv-skade\Liv\Liv%20Vesta%20Liv%20koncernen\RFF%20NOK%20Skemakontrol%20Vesta%20Liv%20koncerner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kd1xc8005\DFS\OKONOMI\liv-skade\Liv\Liv%20Vesta%20Liv%20koncernen\RFF%20NOK%20Skemakontrol%20Vesta%20Liv%20koncernern.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https://nordea.sharepoint.com/OKONOMI/liv-skade/Liv/Liv%20Vesta%20Liv%20koncernen/RFF%20NOK%20Skemakontrol%20Vesta%20Liv%20koncernern.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Z:\OKONOMI\liv-skade\Liv\Liv%20Vesta%20Liv%20koncernen\RFF%20NOK%20Skemakontrol%20Vesta%20Liv%20koncernern.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md1xs0009\InvestorRelations\OKONOMI\liv-skade\Liv\Liv%20Vesta%20Liv%20koncernen\RFF%20NOK%20Skemakontrol%20Vesta%20Liv%20koncernern.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G:\Reporting%202003\RFF%2003%20Q4\Life\EC%2031-03-2003%20RFF%20ver.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kd1xc8005\DFS\Reporting%202003\RFF%2003%20Q4\Life\EC%2031-03-2003%20RFF%20ver.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https://nordea.sharepoint.com/Reporting%202003/RFF%2003%20Q4/Life/EC%2031-03-2003%20RFF%20ver.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Z:\Reporting%202003\RFF%2003%20Q4\Life\EC%2031-03-2003%20RFF%20ver.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cmd1xs0009\InvestorRelations\Reporting%202003\RFF%2003%20Q4\Life\EC%2031-03-2003%20RFF%20ver.2.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G:\Documents%20and%20Settings\z982224\Local%20Settings\Temporary%20Internet%20Files\OLK6B\3.2%20Monthly%20%20quarterly%20reporting%20packag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kd1xc8005\DFS\Documents%20and%20Settings\z982224\Local%20Settings\Temporary%20Internet%20Files\OLK6B\3.2%20Monthly%20%20quarterly%20reporting%20package.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https://nordea.sharepoint.com/Documents%20and%20Settings/z982224/Local%20Settings/Temporary%20Internet%20Files/OLK6B/3.2%20Monthly%20%20quarterly%20reporting%20package.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Z:\Documents%20and%20Settings\z982224\Local%20Settings\Temporary%20Internet%20Files\OLK6B\3.2%20Monthly%20%20quarterly%20reporting%20package.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cmd1xs0009\InvestorRelations\Documents%20and%20Settings\z982224\Local%20Settings\Temporary%20Internet%20Files\OLK6B\3.2%20Monthly%20%20quarterly%20reporting%20package.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Documents%20and%20Settings/z982224/Local%20Settings/Temporary%20Internet%20Files/OLK6B/3.2%20Monthly%20%20quarterly%20reporting%20package.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Users/n301800/AppData/Local/Microsoft/Windows/INetCache/Content.Outlook/WRO04XV2/5000G%20-%20Corporate%20-%20Rating%20distribution%20-%20Q3%202021%20(003).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G:\Capital%20Production\2021\09\Investor%20relations%20material\Factbook\Working%20file\Factbook_Capital%20Q3.2021%20v1.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CMD1XS0009\fts\Treasury\ALM\Working%20papers\short%20term%20funding%20report\2021\STF%20report%202021%2009\Fact%20book\Funding%20pictures%20Q3%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Final output"/>
      <sheetName val="Adjustments"/>
      <sheetName val="Calculated forecast"/>
      <sheetName val="AuM"/>
      <sheetName val=" Income"/>
      <sheetName val="Income deduction"/>
      <sheetName val=" Personnel"/>
      <sheetName val="Other Opex"/>
    </sheetNames>
    <sheetDataSet>
      <sheetData sheetId="0"/>
      <sheetData sheetId="1"/>
      <sheetData sheetId="2" refreshError="1">
        <row r="2">
          <cell r="O2">
            <v>7.44</v>
          </cell>
        </row>
      </sheetData>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
      <sheetName val="Report menu"/>
      <sheetName val="X"/>
      <sheetName val="Y"/>
      <sheetName val="1"/>
      <sheetName val="2"/>
      <sheetName val="4"/>
      <sheetName val="5"/>
      <sheetName val="6"/>
      <sheetName val="7"/>
      <sheetName val="8"/>
      <sheetName val="9"/>
      <sheetName val="10"/>
      <sheetName val="11"/>
      <sheetName val="20"/>
      <sheetName val="21"/>
      <sheetName val="20 org"/>
      <sheetName val="S"/>
      <sheetName val="F"/>
      <sheetName val="N"/>
      <sheetName val="D"/>
      <sheetName val="L"/>
      <sheetName val="SI"/>
      <sheetName val="NY"/>
      <sheetName val="FR"/>
      <sheetName val="Total actual"/>
      <sheetName val="TS"/>
      <sheetName val="TF"/>
      <sheetName val="TN"/>
      <sheetName val="TD"/>
      <sheetName val="TL"/>
      <sheetName val="TSI"/>
      <sheetName val="TNY"/>
      <sheetName val="TFR"/>
      <sheetName val="Total target"/>
      <sheetName val="RFF"/>
      <sheetName val="12"/>
      <sheetName val="13"/>
      <sheetName val="14"/>
      <sheetName val="15"/>
      <sheetName val="17"/>
      <sheetName val="18"/>
      <sheetName val="19"/>
      <sheetName val="22"/>
      <sheetName val="23"/>
      <sheetName val="24"/>
      <sheetName val="25"/>
      <sheetName val="26"/>
      <sheetName val="Prefixes"/>
    </sheetNames>
    <sheetDataSet>
      <sheetData sheetId="0" refreshError="1">
        <row r="26">
          <cell r="C26" t="str">
            <v>2005</v>
          </cell>
        </row>
        <row r="27">
          <cell r="C27" t="str">
            <v>March</v>
          </cell>
        </row>
        <row r="34">
          <cell r="C34" t="str">
            <v>Emerging Markets</v>
          </cell>
        </row>
        <row r="36">
          <cell r="C36">
            <v>2005</v>
          </cell>
        </row>
        <row r="37">
          <cell r="C37">
            <v>3</v>
          </cell>
        </row>
        <row r="38">
          <cell r="C38">
            <v>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RESPGAC"/>
      <sheetName val="IPGAC"/>
      <sheetName val="Work Sheet"/>
      <sheetName val="TMG FIGURES"/>
      <sheetName val="PC 8MCO"/>
      <sheetName val="Enclosure A"/>
      <sheetName val="Enclosure B"/>
      <sheetName val="Summary1"/>
      <sheetName val="Summary2"/>
      <sheetName val="HFL"/>
      <sheetName val="HFL adj"/>
      <sheetName val="Man 6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4 mån TOT, res"/>
      <sheetName val="14 mån SE, res"/>
      <sheetName val="14 mån FI, res"/>
      <sheetName val="14 mån SE, kostn"/>
      <sheetName val="14 mån FI, kostn(SEK)"/>
      <sheetName val="Förändringar"/>
      <sheetName val="Personal"/>
      <sheetName val="Nycklar"/>
      <sheetName val="Budget 1998, T-FOND"/>
      <sheetName val="Budget 1998, AffO TOTAL"/>
      <sheetName val="Stig Nordek"/>
      <sheetName val="Budget 1998, KONCERN"/>
      <sheetName val="Löner"/>
      <sheetName val="Budget 1998, sales"/>
      <sheetName val="Budget 1998, Förvaltning"/>
      <sheetName val="Budget 1998, Admin"/>
      <sheetName val="Budget 1998, Central F"/>
      <sheetName val="Investeringar -98"/>
      <sheetName val="TAB-98"/>
      <sheetName val="Budget 1998, OH Affo (PE+PS)"/>
      <sheetName val="Driftsres"/>
      <sheetName val="Nyckeltal"/>
      <sheetName val="Nyckeltal (D)"/>
      <sheetName val="Int-stuktur"/>
      <sheetName val="Konto koncern"/>
      <sheetName val="Antaganden-98"/>
      <sheetName val="TMS2000"/>
      <sheetName val="Bilar"/>
      <sheetName val="Försäkringar"/>
      <sheetName val="Lokalhyra "/>
      <sheetName val="Ledning"/>
      <sheetName val="Styrelser"/>
      <sheetName val="Revision"/>
      <sheetName val="Räntenetto"/>
      <sheetName val="M&amp;I,T-FOND"/>
      <sheetName val="M&amp;I, T-KAP"/>
      <sheetName val="M&amp;I, T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row r="3">
          <cell r="A3" t="str">
            <v>Bolag</v>
          </cell>
          <cell r="B3" t="str">
            <v>Konto</v>
          </cell>
          <cell r="C3" t="str">
            <v>Namn</v>
          </cell>
          <cell r="D3">
            <v>1</v>
          </cell>
          <cell r="E3">
            <v>2</v>
          </cell>
          <cell r="F3">
            <v>3</v>
          </cell>
          <cell r="G3">
            <v>4</v>
          </cell>
          <cell r="H3">
            <v>5</v>
          </cell>
          <cell r="I3">
            <v>6</v>
          </cell>
          <cell r="J3">
            <v>7</v>
          </cell>
          <cell r="K3">
            <v>8</v>
          </cell>
          <cell r="L3">
            <v>9</v>
          </cell>
          <cell r="M3">
            <v>10</v>
          </cell>
          <cell r="N3">
            <v>11</v>
          </cell>
          <cell r="O3">
            <v>12</v>
          </cell>
        </row>
        <row r="4">
          <cell r="A4" t="str">
            <v>T-KAP</v>
          </cell>
          <cell r="B4">
            <v>3011</v>
          </cell>
          <cell r="C4" t="str">
            <v>Förvaltningsintäkter, momspl.</v>
          </cell>
          <cell r="D4">
            <v>259.7</v>
          </cell>
          <cell r="E4">
            <v>490</v>
          </cell>
          <cell r="F4">
            <v>7.8</v>
          </cell>
          <cell r="G4">
            <v>3.3</v>
          </cell>
          <cell r="H4">
            <v>42.8</v>
          </cell>
          <cell r="I4">
            <v>56.3</v>
          </cell>
          <cell r="J4">
            <v>969.1</v>
          </cell>
          <cell r="K4">
            <v>0</v>
          </cell>
          <cell r="L4">
            <v>-75</v>
          </cell>
          <cell r="M4">
            <v>0</v>
          </cell>
          <cell r="N4">
            <v>0</v>
          </cell>
          <cell r="O4">
            <v>0</v>
          </cell>
        </row>
        <row r="5">
          <cell r="B5" t="str">
            <v>3011 Totalt</v>
          </cell>
          <cell r="D5">
            <v>259.7</v>
          </cell>
          <cell r="E5">
            <v>490</v>
          </cell>
          <cell r="F5">
            <v>7.8</v>
          </cell>
          <cell r="G5">
            <v>3.3</v>
          </cell>
          <cell r="H5">
            <v>42.8</v>
          </cell>
          <cell r="I5">
            <v>56.3</v>
          </cell>
          <cell r="J5">
            <v>969.1</v>
          </cell>
          <cell r="K5">
            <v>0</v>
          </cell>
          <cell r="L5">
            <v>-75</v>
          </cell>
          <cell r="O5">
            <v>0</v>
          </cell>
        </row>
        <row r="6">
          <cell r="A6" t="str">
            <v>T-KAP</v>
          </cell>
          <cell r="B6">
            <v>3016</v>
          </cell>
          <cell r="C6" t="str">
            <v>CMI Insurance, provisioner</v>
          </cell>
          <cell r="D6">
            <v>0.1</v>
          </cell>
          <cell r="E6">
            <v>0</v>
          </cell>
          <cell r="F6">
            <v>0</v>
          </cell>
          <cell r="G6">
            <v>6.6</v>
          </cell>
          <cell r="H6">
            <v>16.2</v>
          </cell>
          <cell r="I6">
            <v>5</v>
          </cell>
          <cell r="J6">
            <v>0</v>
          </cell>
          <cell r="K6">
            <v>2.8</v>
          </cell>
          <cell r="L6">
            <v>0</v>
          </cell>
          <cell r="M6">
            <v>0</v>
          </cell>
          <cell r="N6">
            <v>0</v>
          </cell>
          <cell r="O6">
            <v>0</v>
          </cell>
        </row>
        <row r="7">
          <cell r="B7" t="str">
            <v>3016 Totalt</v>
          </cell>
          <cell r="D7">
            <v>0.1</v>
          </cell>
          <cell r="E7">
            <v>0</v>
          </cell>
          <cell r="F7">
            <v>0</v>
          </cell>
          <cell r="G7">
            <v>6.6</v>
          </cell>
          <cell r="H7">
            <v>16.2</v>
          </cell>
          <cell r="I7">
            <v>5</v>
          </cell>
          <cell r="J7">
            <v>0</v>
          </cell>
          <cell r="K7">
            <v>2.8</v>
          </cell>
          <cell r="L7">
            <v>0</v>
          </cell>
          <cell r="O7">
            <v>0</v>
          </cell>
        </row>
        <row r="8">
          <cell r="A8" t="str">
            <v>T-KAP</v>
          </cell>
          <cell r="B8">
            <v>3017</v>
          </cell>
          <cell r="C8" t="str">
            <v>Lombard, provisioner</v>
          </cell>
          <cell r="D8">
            <v>60.5</v>
          </cell>
          <cell r="E8">
            <v>21.1</v>
          </cell>
          <cell r="F8">
            <v>37.4</v>
          </cell>
          <cell r="G8">
            <v>37.5</v>
          </cell>
          <cell r="H8">
            <v>69.400000000000006</v>
          </cell>
          <cell r="I8">
            <v>37.700000000000003</v>
          </cell>
          <cell r="J8">
            <v>38.4</v>
          </cell>
          <cell r="K8">
            <v>69.099999999999994</v>
          </cell>
          <cell r="L8">
            <v>37.9</v>
          </cell>
          <cell r="M8">
            <v>0</v>
          </cell>
          <cell r="N8">
            <v>0</v>
          </cell>
          <cell r="O8">
            <v>0</v>
          </cell>
        </row>
        <row r="9">
          <cell r="B9" t="str">
            <v>3017 Totalt</v>
          </cell>
          <cell r="D9">
            <v>60.5</v>
          </cell>
          <cell r="E9">
            <v>21.1</v>
          </cell>
          <cell r="F9">
            <v>37.4</v>
          </cell>
          <cell r="G9">
            <v>37.5</v>
          </cell>
          <cell r="H9">
            <v>69.400000000000006</v>
          </cell>
          <cell r="I9">
            <v>37.700000000000003</v>
          </cell>
          <cell r="J9">
            <v>38.4</v>
          </cell>
          <cell r="K9">
            <v>69.099999999999994</v>
          </cell>
          <cell r="L9">
            <v>37.9</v>
          </cell>
          <cell r="O9">
            <v>0</v>
          </cell>
        </row>
        <row r="10">
          <cell r="A10" t="str">
            <v>T-KAP</v>
          </cell>
          <cell r="B10">
            <v>3018</v>
          </cell>
          <cell r="C10" t="str">
            <v>Merrill Lynch, Börsobligation</v>
          </cell>
          <cell r="D10">
            <v>0</v>
          </cell>
          <cell r="E10">
            <v>0</v>
          </cell>
          <cell r="F10">
            <v>0</v>
          </cell>
          <cell r="G10">
            <v>1215.4000000000001</v>
          </cell>
          <cell r="H10">
            <v>0</v>
          </cell>
          <cell r="I10">
            <v>4490.5</v>
          </cell>
          <cell r="J10">
            <v>0</v>
          </cell>
          <cell r="K10">
            <v>0</v>
          </cell>
          <cell r="L10">
            <v>0</v>
          </cell>
          <cell r="M10">
            <v>0</v>
          </cell>
          <cell r="N10">
            <v>0</v>
          </cell>
          <cell r="O10">
            <v>0</v>
          </cell>
        </row>
        <row r="11">
          <cell r="B11" t="str">
            <v>3018 Totalt</v>
          </cell>
          <cell r="D11">
            <v>0</v>
          </cell>
          <cell r="E11">
            <v>0</v>
          </cell>
          <cell r="F11">
            <v>0</v>
          </cell>
          <cell r="G11">
            <v>1215.4000000000001</v>
          </cell>
          <cell r="H11">
            <v>0</v>
          </cell>
          <cell r="I11">
            <v>4490.5</v>
          </cell>
          <cell r="J11">
            <v>0</v>
          </cell>
          <cell r="K11">
            <v>0</v>
          </cell>
          <cell r="L11">
            <v>0</v>
          </cell>
          <cell r="O11">
            <v>0</v>
          </cell>
        </row>
        <row r="12">
          <cell r="A12" t="str">
            <v>T-KAP</v>
          </cell>
          <cell r="B12">
            <v>3019</v>
          </cell>
          <cell r="C12" t="str">
            <v>Bankers Trust, börsobligation</v>
          </cell>
          <cell r="D12">
            <v>614.5</v>
          </cell>
          <cell r="E12">
            <v>469.8</v>
          </cell>
          <cell r="F12">
            <v>0</v>
          </cell>
          <cell r="G12">
            <v>0</v>
          </cell>
          <cell r="H12">
            <v>0</v>
          </cell>
          <cell r="I12">
            <v>0</v>
          </cell>
          <cell r="J12">
            <v>0</v>
          </cell>
          <cell r="K12">
            <v>0</v>
          </cell>
          <cell r="L12">
            <v>0</v>
          </cell>
          <cell r="M12">
            <v>0</v>
          </cell>
          <cell r="N12">
            <v>0</v>
          </cell>
          <cell r="O12">
            <v>0</v>
          </cell>
        </row>
        <row r="13">
          <cell r="B13" t="str">
            <v>3019 Totalt</v>
          </cell>
          <cell r="D13">
            <v>614.5</v>
          </cell>
          <cell r="E13">
            <v>469.8</v>
          </cell>
          <cell r="F13">
            <v>0</v>
          </cell>
          <cell r="G13">
            <v>0</v>
          </cell>
          <cell r="H13">
            <v>0</v>
          </cell>
          <cell r="I13">
            <v>0</v>
          </cell>
          <cell r="J13">
            <v>0</v>
          </cell>
          <cell r="K13">
            <v>0</v>
          </cell>
          <cell r="L13">
            <v>0</v>
          </cell>
          <cell r="O13">
            <v>0</v>
          </cell>
        </row>
        <row r="14">
          <cell r="A14" t="str">
            <v>TAB</v>
          </cell>
          <cell r="B14">
            <v>3026</v>
          </cell>
          <cell r="C14" t="str">
            <v>Courtage Skandiabanken</v>
          </cell>
          <cell r="D14">
            <v>122.7</v>
          </cell>
          <cell r="E14">
            <v>87.9</v>
          </cell>
          <cell r="F14">
            <v>82.6</v>
          </cell>
          <cell r="G14">
            <v>78.5</v>
          </cell>
          <cell r="H14">
            <v>122.9</v>
          </cell>
          <cell r="I14">
            <v>93.1</v>
          </cell>
          <cell r="J14">
            <v>0</v>
          </cell>
          <cell r="K14">
            <v>126.5</v>
          </cell>
          <cell r="L14">
            <v>72.2</v>
          </cell>
          <cell r="M14">
            <v>0</v>
          </cell>
          <cell r="N14">
            <v>0</v>
          </cell>
          <cell r="O14">
            <v>0</v>
          </cell>
        </row>
        <row r="15">
          <cell r="B15" t="str">
            <v>3026 Totalt</v>
          </cell>
          <cell r="D15">
            <v>122.7</v>
          </cell>
          <cell r="E15">
            <v>87.9</v>
          </cell>
          <cell r="F15">
            <v>82.6</v>
          </cell>
          <cell r="G15">
            <v>78.5</v>
          </cell>
          <cell r="H15">
            <v>122.9</v>
          </cell>
          <cell r="I15">
            <v>93.1</v>
          </cell>
          <cell r="J15">
            <v>0</v>
          </cell>
          <cell r="K15">
            <v>126.5</v>
          </cell>
          <cell r="L15">
            <v>72.2</v>
          </cell>
          <cell r="O15">
            <v>0</v>
          </cell>
        </row>
        <row r="16">
          <cell r="A16" t="str">
            <v>T-FOND</v>
          </cell>
          <cell r="B16">
            <v>3113</v>
          </cell>
          <cell r="C16" t="str">
            <v>Förvaltning Tillväxtfond</v>
          </cell>
          <cell r="D16">
            <v>323.10000000000002</v>
          </cell>
          <cell r="E16">
            <v>362.1</v>
          </cell>
          <cell r="F16">
            <v>388.9</v>
          </cell>
          <cell r="G16">
            <v>425.4</v>
          </cell>
          <cell r="H16">
            <v>449.2</v>
          </cell>
          <cell r="I16">
            <v>450.2</v>
          </cell>
          <cell r="J16">
            <v>468.3</v>
          </cell>
          <cell r="K16">
            <v>479.4</v>
          </cell>
          <cell r="L16">
            <v>535.5</v>
          </cell>
          <cell r="M16">
            <v>0</v>
          </cell>
          <cell r="N16">
            <v>0</v>
          </cell>
          <cell r="O16">
            <v>0</v>
          </cell>
        </row>
        <row r="17">
          <cell r="B17" t="str">
            <v>3113 Totalt</v>
          </cell>
          <cell r="D17">
            <v>323.10000000000002</v>
          </cell>
          <cell r="E17">
            <v>362.1</v>
          </cell>
          <cell r="F17">
            <v>388.9</v>
          </cell>
          <cell r="G17">
            <v>425.4</v>
          </cell>
          <cell r="H17">
            <v>449.2</v>
          </cell>
          <cell r="I17">
            <v>450.2</v>
          </cell>
          <cell r="J17">
            <v>468.3</v>
          </cell>
          <cell r="K17">
            <v>479.4</v>
          </cell>
          <cell r="L17">
            <v>535.5</v>
          </cell>
          <cell r="O17">
            <v>0</v>
          </cell>
        </row>
        <row r="18">
          <cell r="A18" t="str">
            <v>T-FOND</v>
          </cell>
          <cell r="B18">
            <v>3114</v>
          </cell>
          <cell r="C18" t="str">
            <v>Förvaltning SSVX-fond</v>
          </cell>
          <cell r="D18">
            <v>300.39999999999998</v>
          </cell>
          <cell r="E18">
            <v>297.10000000000002</v>
          </cell>
          <cell r="F18">
            <v>333.2</v>
          </cell>
          <cell r="G18">
            <v>366.3</v>
          </cell>
          <cell r="H18">
            <v>392.8</v>
          </cell>
          <cell r="I18">
            <v>427.8</v>
          </cell>
          <cell r="J18">
            <v>493.5</v>
          </cell>
          <cell r="K18">
            <v>506.7</v>
          </cell>
          <cell r="L18">
            <v>521.79999999999995</v>
          </cell>
          <cell r="M18">
            <v>0</v>
          </cell>
          <cell r="N18">
            <v>0</v>
          </cell>
          <cell r="O18">
            <v>0</v>
          </cell>
        </row>
        <row r="19">
          <cell r="B19" t="str">
            <v>3114 Totalt</v>
          </cell>
          <cell r="D19">
            <v>300.39999999999998</v>
          </cell>
          <cell r="E19">
            <v>297.10000000000002</v>
          </cell>
          <cell r="F19">
            <v>333.2</v>
          </cell>
          <cell r="G19">
            <v>366.3</v>
          </cell>
          <cell r="H19">
            <v>392.8</v>
          </cell>
          <cell r="I19">
            <v>427.8</v>
          </cell>
          <cell r="J19">
            <v>493.5</v>
          </cell>
          <cell r="K19">
            <v>506.7</v>
          </cell>
          <cell r="L19">
            <v>521.79999999999995</v>
          </cell>
          <cell r="O19">
            <v>0</v>
          </cell>
        </row>
        <row r="20">
          <cell r="A20" t="str">
            <v>T-FOND</v>
          </cell>
          <cell r="B20">
            <v>3115</v>
          </cell>
          <cell r="C20" t="str">
            <v>Förvaltning SOBL-fond</v>
          </cell>
          <cell r="D20">
            <v>103.6</v>
          </cell>
          <cell r="E20">
            <v>93.7</v>
          </cell>
          <cell r="F20">
            <v>84.7</v>
          </cell>
          <cell r="G20">
            <v>80.2</v>
          </cell>
          <cell r="H20">
            <v>89.9</v>
          </cell>
          <cell r="I20">
            <v>95.2</v>
          </cell>
          <cell r="J20">
            <v>105.1</v>
          </cell>
          <cell r="K20">
            <v>125.4</v>
          </cell>
          <cell r="L20">
            <v>116.5</v>
          </cell>
          <cell r="M20">
            <v>0</v>
          </cell>
          <cell r="N20">
            <v>0</v>
          </cell>
          <cell r="O20">
            <v>0</v>
          </cell>
        </row>
        <row r="21">
          <cell r="B21" t="str">
            <v>3115 Totalt</v>
          </cell>
          <cell r="D21">
            <v>103.6</v>
          </cell>
          <cell r="E21">
            <v>93.7</v>
          </cell>
          <cell r="F21">
            <v>84.7</v>
          </cell>
          <cell r="G21">
            <v>80.2</v>
          </cell>
          <cell r="H21">
            <v>89.9</v>
          </cell>
          <cell r="I21">
            <v>95.2</v>
          </cell>
          <cell r="J21">
            <v>105.1</v>
          </cell>
          <cell r="K21">
            <v>125.4</v>
          </cell>
          <cell r="L21">
            <v>116.5</v>
          </cell>
          <cell r="O21">
            <v>0</v>
          </cell>
        </row>
        <row r="22">
          <cell r="A22" t="str">
            <v>TAB</v>
          </cell>
          <cell r="B22">
            <v>3611</v>
          </cell>
          <cell r="C22" t="str">
            <v>Intern fakturering T-FOND</v>
          </cell>
          <cell r="D22">
            <v>42</v>
          </cell>
          <cell r="E22">
            <v>42</v>
          </cell>
          <cell r="F22">
            <v>42</v>
          </cell>
          <cell r="G22">
            <v>42</v>
          </cell>
          <cell r="H22">
            <v>42</v>
          </cell>
          <cell r="I22">
            <v>42</v>
          </cell>
          <cell r="J22">
            <v>42</v>
          </cell>
          <cell r="K22">
            <v>42</v>
          </cell>
          <cell r="L22">
            <v>42</v>
          </cell>
          <cell r="M22">
            <v>0</v>
          </cell>
          <cell r="N22">
            <v>0</v>
          </cell>
          <cell r="O22">
            <v>0</v>
          </cell>
        </row>
        <row r="23">
          <cell r="B23" t="str">
            <v>3611 Totalt</v>
          </cell>
          <cell r="D23">
            <v>42</v>
          </cell>
          <cell r="E23">
            <v>42</v>
          </cell>
          <cell r="F23">
            <v>42</v>
          </cell>
          <cell r="G23">
            <v>42</v>
          </cell>
          <cell r="H23">
            <v>42</v>
          </cell>
          <cell r="I23">
            <v>42</v>
          </cell>
          <cell r="J23">
            <v>42</v>
          </cell>
          <cell r="K23">
            <v>42</v>
          </cell>
          <cell r="L23">
            <v>42</v>
          </cell>
          <cell r="O23">
            <v>0</v>
          </cell>
        </row>
        <row r="24">
          <cell r="A24" t="str">
            <v>TAB</v>
          </cell>
          <cell r="B24">
            <v>3612</v>
          </cell>
          <cell r="C24" t="str">
            <v>Intern fakturering T-KAP</v>
          </cell>
          <cell r="D24">
            <v>42</v>
          </cell>
          <cell r="E24">
            <v>42</v>
          </cell>
          <cell r="F24">
            <v>42</v>
          </cell>
          <cell r="G24">
            <v>42</v>
          </cell>
          <cell r="H24">
            <v>42</v>
          </cell>
          <cell r="I24">
            <v>42</v>
          </cell>
          <cell r="J24">
            <v>42</v>
          </cell>
          <cell r="K24">
            <v>42</v>
          </cell>
          <cell r="L24">
            <v>42</v>
          </cell>
          <cell r="M24">
            <v>0</v>
          </cell>
          <cell r="N24">
            <v>0</v>
          </cell>
          <cell r="O24">
            <v>0</v>
          </cell>
        </row>
        <row r="25">
          <cell r="B25" t="str">
            <v>3612 Totalt</v>
          </cell>
          <cell r="D25">
            <v>42</v>
          </cell>
          <cell r="E25">
            <v>42</v>
          </cell>
          <cell r="F25">
            <v>42</v>
          </cell>
          <cell r="G25">
            <v>42</v>
          </cell>
          <cell r="H25">
            <v>42</v>
          </cell>
          <cell r="I25">
            <v>42</v>
          </cell>
          <cell r="J25">
            <v>42</v>
          </cell>
          <cell r="K25">
            <v>42</v>
          </cell>
          <cell r="L25">
            <v>42</v>
          </cell>
          <cell r="O25">
            <v>0</v>
          </cell>
        </row>
        <row r="26">
          <cell r="A26" t="str">
            <v>T-FOND</v>
          </cell>
          <cell r="B26">
            <v>3613</v>
          </cell>
          <cell r="C26" t="str">
            <v>Intern fakturering, Oy Trevise</v>
          </cell>
          <cell r="D26">
            <v>155</v>
          </cell>
          <cell r="E26">
            <v>155</v>
          </cell>
          <cell r="F26">
            <v>107.1</v>
          </cell>
          <cell r="G26">
            <v>135.30000000000001</v>
          </cell>
          <cell r="H26">
            <v>114.7</v>
          </cell>
          <cell r="I26">
            <v>101.6</v>
          </cell>
          <cell r="J26">
            <v>94.9</v>
          </cell>
          <cell r="K26">
            <v>104.1</v>
          </cell>
          <cell r="L26">
            <v>0</v>
          </cell>
          <cell r="M26">
            <v>0</v>
          </cell>
          <cell r="N26">
            <v>0</v>
          </cell>
          <cell r="O26">
            <v>0</v>
          </cell>
        </row>
        <row r="27">
          <cell r="B27" t="str">
            <v>3613 Totalt</v>
          </cell>
          <cell r="D27">
            <v>155</v>
          </cell>
          <cell r="E27">
            <v>155</v>
          </cell>
          <cell r="F27">
            <v>107.1</v>
          </cell>
          <cell r="G27">
            <v>135.30000000000001</v>
          </cell>
          <cell r="H27">
            <v>114.7</v>
          </cell>
          <cell r="I27">
            <v>101.6</v>
          </cell>
          <cell r="J27">
            <v>94.9</v>
          </cell>
          <cell r="K27">
            <v>104.1</v>
          </cell>
          <cell r="L27">
            <v>0</v>
          </cell>
          <cell r="O27">
            <v>0</v>
          </cell>
        </row>
        <row r="28">
          <cell r="A28" t="str">
            <v>TAB</v>
          </cell>
          <cell r="B28">
            <v>3780</v>
          </cell>
          <cell r="C28" t="str">
            <v>Öresutjämning</v>
          </cell>
          <cell r="D28">
            <v>0</v>
          </cell>
          <cell r="E28">
            <v>0</v>
          </cell>
          <cell r="F28">
            <v>0</v>
          </cell>
          <cell r="G28">
            <v>0</v>
          </cell>
          <cell r="H28">
            <v>0</v>
          </cell>
          <cell r="I28">
            <v>0</v>
          </cell>
          <cell r="J28">
            <v>0</v>
          </cell>
          <cell r="K28">
            <v>0</v>
          </cell>
          <cell r="L28">
            <v>0</v>
          </cell>
          <cell r="M28">
            <v>0</v>
          </cell>
          <cell r="N28">
            <v>0</v>
          </cell>
          <cell r="O28">
            <v>0</v>
          </cell>
        </row>
        <row r="29">
          <cell r="A29" t="str">
            <v>T-KAP</v>
          </cell>
          <cell r="B29">
            <v>3780</v>
          </cell>
          <cell r="C29" t="str">
            <v>Öresutjämning</v>
          </cell>
          <cell r="D29">
            <v>0</v>
          </cell>
          <cell r="E29">
            <v>0</v>
          </cell>
          <cell r="F29">
            <v>0</v>
          </cell>
          <cell r="G29">
            <v>0</v>
          </cell>
          <cell r="H29">
            <v>0</v>
          </cell>
          <cell r="I29">
            <v>0</v>
          </cell>
          <cell r="J29">
            <v>0</v>
          </cell>
          <cell r="K29">
            <v>0</v>
          </cell>
          <cell r="L29">
            <v>0</v>
          </cell>
          <cell r="M29">
            <v>0</v>
          </cell>
          <cell r="N29">
            <v>0</v>
          </cell>
          <cell r="O29">
            <v>0</v>
          </cell>
        </row>
        <row r="30">
          <cell r="A30" t="str">
            <v>T-FOND</v>
          </cell>
          <cell r="B30">
            <v>3780</v>
          </cell>
          <cell r="C30" t="str">
            <v>Öresutjämning</v>
          </cell>
          <cell r="D30">
            <v>0</v>
          </cell>
          <cell r="E30">
            <v>0</v>
          </cell>
          <cell r="F30">
            <v>0</v>
          </cell>
          <cell r="G30">
            <v>0</v>
          </cell>
          <cell r="H30">
            <v>0</v>
          </cell>
          <cell r="I30">
            <v>0</v>
          </cell>
          <cell r="J30">
            <v>0</v>
          </cell>
          <cell r="K30">
            <v>0</v>
          </cell>
          <cell r="L30">
            <v>0</v>
          </cell>
          <cell r="M30">
            <v>0</v>
          </cell>
          <cell r="N30">
            <v>0</v>
          </cell>
          <cell r="O30">
            <v>0</v>
          </cell>
        </row>
        <row r="31">
          <cell r="B31" t="str">
            <v>3780 Totalt</v>
          </cell>
          <cell r="D31">
            <v>0</v>
          </cell>
          <cell r="E31">
            <v>0</v>
          </cell>
          <cell r="F31">
            <v>0</v>
          </cell>
          <cell r="G31">
            <v>0</v>
          </cell>
          <cell r="H31">
            <v>0</v>
          </cell>
          <cell r="I31">
            <v>0</v>
          </cell>
          <cell r="J31">
            <v>0</v>
          </cell>
          <cell r="K31">
            <v>0</v>
          </cell>
          <cell r="L31">
            <v>0</v>
          </cell>
          <cell r="O31">
            <v>0</v>
          </cell>
        </row>
        <row r="32">
          <cell r="A32" t="str">
            <v>TAB</v>
          </cell>
          <cell r="B32">
            <v>5210</v>
          </cell>
          <cell r="C32" t="str">
            <v>Lön företagsledare</v>
          </cell>
          <cell r="D32">
            <v>-58.5</v>
          </cell>
          <cell r="E32">
            <v>-58.5</v>
          </cell>
          <cell r="F32">
            <v>-58.5</v>
          </cell>
          <cell r="G32">
            <v>-58.5</v>
          </cell>
          <cell r="H32">
            <v>-58.5</v>
          </cell>
          <cell r="I32">
            <v>-58.5</v>
          </cell>
          <cell r="J32">
            <v>-70</v>
          </cell>
          <cell r="K32">
            <v>-70</v>
          </cell>
          <cell r="L32">
            <v>-64.099999999999994</v>
          </cell>
          <cell r="M32">
            <v>0</v>
          </cell>
          <cell r="N32">
            <v>0</v>
          </cell>
          <cell r="O32">
            <v>0</v>
          </cell>
        </row>
        <row r="33">
          <cell r="A33" t="str">
            <v>T-KAP</v>
          </cell>
          <cell r="B33">
            <v>5210</v>
          </cell>
          <cell r="C33" t="str">
            <v>Lön företagsledare</v>
          </cell>
          <cell r="D33">
            <v>-53.5</v>
          </cell>
          <cell r="E33">
            <v>-53.5</v>
          </cell>
          <cell r="F33">
            <v>-248.5</v>
          </cell>
          <cell r="G33">
            <v>-118.5</v>
          </cell>
          <cell r="H33">
            <v>-118.5</v>
          </cell>
          <cell r="I33">
            <v>-243.5</v>
          </cell>
          <cell r="J33">
            <v>0</v>
          </cell>
          <cell r="K33">
            <v>-125</v>
          </cell>
          <cell r="L33">
            <v>-120.8</v>
          </cell>
          <cell r="M33">
            <v>0</v>
          </cell>
          <cell r="N33">
            <v>0</v>
          </cell>
          <cell r="O33">
            <v>0</v>
          </cell>
        </row>
        <row r="34">
          <cell r="A34" t="str">
            <v>T-FOND</v>
          </cell>
          <cell r="B34">
            <v>5210</v>
          </cell>
          <cell r="C34" t="str">
            <v>Lön företagsledare</v>
          </cell>
          <cell r="D34">
            <v>-103.5</v>
          </cell>
          <cell r="E34">
            <v>-103.5</v>
          </cell>
          <cell r="F34">
            <v>-103.5</v>
          </cell>
          <cell r="G34">
            <v>-103.5</v>
          </cell>
          <cell r="H34">
            <v>-103.5</v>
          </cell>
          <cell r="I34">
            <v>-103.5</v>
          </cell>
          <cell r="J34">
            <v>-112.5</v>
          </cell>
          <cell r="K34">
            <v>-112.5</v>
          </cell>
          <cell r="L34">
            <v>-112.5</v>
          </cell>
          <cell r="M34">
            <v>0</v>
          </cell>
          <cell r="N34">
            <v>0</v>
          </cell>
          <cell r="O34">
            <v>0</v>
          </cell>
        </row>
        <row r="35">
          <cell r="B35" t="str">
            <v>5210 Totalt</v>
          </cell>
          <cell r="D35">
            <v>-215.5</v>
          </cell>
          <cell r="E35">
            <v>-215.5</v>
          </cell>
          <cell r="F35">
            <v>-410.5</v>
          </cell>
          <cell r="G35">
            <v>-280.5</v>
          </cell>
          <cell r="H35">
            <v>-280.5</v>
          </cell>
          <cell r="I35">
            <v>-405.5</v>
          </cell>
          <cell r="J35">
            <v>-182.5</v>
          </cell>
          <cell r="K35">
            <v>-307.5</v>
          </cell>
          <cell r="L35">
            <v>-297.39999999999998</v>
          </cell>
          <cell r="O35">
            <v>0</v>
          </cell>
        </row>
        <row r="36">
          <cell r="A36" t="str">
            <v>TAB</v>
          </cell>
          <cell r="B36">
            <v>5220</v>
          </cell>
          <cell r="C36" t="str">
            <v>Löner tjänstemän</v>
          </cell>
          <cell r="D36">
            <v>-49</v>
          </cell>
          <cell r="E36">
            <v>-54</v>
          </cell>
          <cell r="F36">
            <v>-51.5</v>
          </cell>
          <cell r="G36">
            <v>-27.2</v>
          </cell>
          <cell r="H36">
            <v>-35</v>
          </cell>
          <cell r="I36">
            <v>-35</v>
          </cell>
          <cell r="J36">
            <v>-35</v>
          </cell>
          <cell r="K36">
            <v>-35</v>
          </cell>
          <cell r="L36">
            <v>-35</v>
          </cell>
          <cell r="M36">
            <v>0</v>
          </cell>
          <cell r="N36">
            <v>0</v>
          </cell>
          <cell r="O36">
            <v>0</v>
          </cell>
        </row>
        <row r="37">
          <cell r="A37" t="str">
            <v>T-KAP</v>
          </cell>
          <cell r="B37">
            <v>5220</v>
          </cell>
          <cell r="C37" t="str">
            <v>Löner tjänstemän</v>
          </cell>
          <cell r="D37">
            <v>-373.6</v>
          </cell>
          <cell r="E37">
            <v>-107.7</v>
          </cell>
          <cell r="F37">
            <v>-106.9</v>
          </cell>
          <cell r="G37">
            <v>-125.4</v>
          </cell>
          <cell r="H37">
            <v>-116.8</v>
          </cell>
          <cell r="I37">
            <v>-237.2</v>
          </cell>
          <cell r="J37">
            <v>0</v>
          </cell>
          <cell r="K37">
            <v>-166.2</v>
          </cell>
          <cell r="L37">
            <v>-111.5</v>
          </cell>
          <cell r="M37">
            <v>0</v>
          </cell>
          <cell r="N37">
            <v>0</v>
          </cell>
          <cell r="O37">
            <v>0</v>
          </cell>
        </row>
        <row r="38">
          <cell r="A38" t="str">
            <v>T-FOND</v>
          </cell>
          <cell r="B38">
            <v>5220</v>
          </cell>
          <cell r="C38" t="str">
            <v>Löner tjänstemän</v>
          </cell>
          <cell r="D38">
            <v>-141.5</v>
          </cell>
          <cell r="E38">
            <v>-145.5</v>
          </cell>
          <cell r="F38">
            <v>-141.6</v>
          </cell>
          <cell r="G38">
            <v>-141.6</v>
          </cell>
          <cell r="H38">
            <v>-144.5</v>
          </cell>
          <cell r="I38">
            <v>-140.6</v>
          </cell>
          <cell r="J38">
            <v>-143.6</v>
          </cell>
          <cell r="K38">
            <v>-146.69999999999999</v>
          </cell>
          <cell r="L38">
            <v>-154.5</v>
          </cell>
          <cell r="M38">
            <v>0</v>
          </cell>
          <cell r="N38">
            <v>0</v>
          </cell>
          <cell r="O38">
            <v>0</v>
          </cell>
        </row>
        <row r="39">
          <cell r="B39" t="str">
            <v>5220 Totalt</v>
          </cell>
          <cell r="D39">
            <v>-564.1</v>
          </cell>
          <cell r="E39">
            <v>-307.2</v>
          </cell>
          <cell r="F39">
            <v>-300</v>
          </cell>
          <cell r="G39">
            <v>-294.2</v>
          </cell>
          <cell r="H39">
            <v>-296.3</v>
          </cell>
          <cell r="I39">
            <v>-412.79999999999995</v>
          </cell>
          <cell r="J39">
            <v>-178.6</v>
          </cell>
          <cell r="K39">
            <v>-347.9</v>
          </cell>
          <cell r="L39">
            <v>-301</v>
          </cell>
          <cell r="O39">
            <v>0</v>
          </cell>
        </row>
        <row r="40">
          <cell r="A40" t="str">
            <v>T-KAP</v>
          </cell>
          <cell r="B40">
            <v>5221</v>
          </cell>
          <cell r="C40" t="str">
            <v>Löner, provision</v>
          </cell>
          <cell r="D40">
            <v>-21.3</v>
          </cell>
          <cell r="E40">
            <v>0</v>
          </cell>
          <cell r="F40">
            <v>0</v>
          </cell>
          <cell r="G40">
            <v>-8.9</v>
          </cell>
          <cell r="H40">
            <v>0</v>
          </cell>
          <cell r="I40">
            <v>0</v>
          </cell>
          <cell r="J40">
            <v>0</v>
          </cell>
          <cell r="K40">
            <v>0</v>
          </cell>
          <cell r="L40">
            <v>0</v>
          </cell>
          <cell r="M40">
            <v>0</v>
          </cell>
          <cell r="N40">
            <v>0</v>
          </cell>
          <cell r="O40">
            <v>0</v>
          </cell>
        </row>
        <row r="41">
          <cell r="B41" t="str">
            <v>5221 Totalt</v>
          </cell>
          <cell r="D41">
            <v>-21.3</v>
          </cell>
          <cell r="E41">
            <v>0</v>
          </cell>
          <cell r="F41">
            <v>0</v>
          </cell>
          <cell r="G41">
            <v>-8.9</v>
          </cell>
          <cell r="H41">
            <v>0</v>
          </cell>
          <cell r="I41">
            <v>0</v>
          </cell>
          <cell r="J41">
            <v>0</v>
          </cell>
          <cell r="K41">
            <v>0</v>
          </cell>
          <cell r="L41">
            <v>0</v>
          </cell>
          <cell r="O41">
            <v>0</v>
          </cell>
        </row>
        <row r="42">
          <cell r="A42" t="str">
            <v>T-KAP</v>
          </cell>
          <cell r="B42">
            <v>5224</v>
          </cell>
          <cell r="C42" t="str">
            <v>Löner, tillfälliga</v>
          </cell>
          <cell r="D42">
            <v>-0.7</v>
          </cell>
          <cell r="E42">
            <v>0</v>
          </cell>
          <cell r="F42">
            <v>0</v>
          </cell>
          <cell r="G42">
            <v>0</v>
          </cell>
          <cell r="H42">
            <v>0</v>
          </cell>
          <cell r="I42">
            <v>0</v>
          </cell>
          <cell r="J42">
            <v>0</v>
          </cell>
          <cell r="K42">
            <v>0</v>
          </cell>
          <cell r="L42">
            <v>-4.5</v>
          </cell>
          <cell r="M42">
            <v>0</v>
          </cell>
          <cell r="N42">
            <v>0</v>
          </cell>
          <cell r="O42">
            <v>0</v>
          </cell>
        </row>
        <row r="43">
          <cell r="B43" t="str">
            <v>5224 Totalt</v>
          </cell>
          <cell r="D43">
            <v>-0.7</v>
          </cell>
          <cell r="E43">
            <v>0</v>
          </cell>
          <cell r="F43">
            <v>0</v>
          </cell>
          <cell r="G43">
            <v>0</v>
          </cell>
          <cell r="H43">
            <v>0</v>
          </cell>
          <cell r="I43">
            <v>0</v>
          </cell>
          <cell r="J43">
            <v>0</v>
          </cell>
          <cell r="K43">
            <v>0</v>
          </cell>
          <cell r="L43">
            <v>-4.5</v>
          </cell>
          <cell r="O43">
            <v>0</v>
          </cell>
        </row>
        <row r="44">
          <cell r="A44" t="str">
            <v>TAB</v>
          </cell>
          <cell r="B44">
            <v>5405</v>
          </cell>
          <cell r="C44" t="str">
            <v>Förmånsvärde fri bil</v>
          </cell>
          <cell r="D44">
            <v>-5.4</v>
          </cell>
          <cell r="E44">
            <v>-5.4</v>
          </cell>
          <cell r="F44">
            <v>-5.4</v>
          </cell>
          <cell r="G44">
            <v>-5.4</v>
          </cell>
          <cell r="H44">
            <v>-5.4</v>
          </cell>
          <cell r="I44">
            <v>-5.4</v>
          </cell>
          <cell r="J44">
            <v>-5.4</v>
          </cell>
          <cell r="K44">
            <v>-8.8000000000000007</v>
          </cell>
          <cell r="L44">
            <v>-8.8000000000000007</v>
          </cell>
          <cell r="M44">
            <v>0</v>
          </cell>
          <cell r="N44">
            <v>0</v>
          </cell>
          <cell r="O44">
            <v>0</v>
          </cell>
        </row>
        <row r="45">
          <cell r="A45" t="str">
            <v>T-KAP</v>
          </cell>
          <cell r="B45">
            <v>5405</v>
          </cell>
          <cell r="C45" t="str">
            <v>Förmånsvärde fri bil</v>
          </cell>
          <cell r="D45">
            <v>-41.3</v>
          </cell>
          <cell r="E45">
            <v>-11.1</v>
          </cell>
          <cell r="F45">
            <v>-19.100000000000001</v>
          </cell>
          <cell r="G45">
            <v>-19.100000000000001</v>
          </cell>
          <cell r="H45">
            <v>-19.100000000000001</v>
          </cell>
          <cell r="I45">
            <v>-38.200000000000003</v>
          </cell>
          <cell r="J45">
            <v>0</v>
          </cell>
          <cell r="K45">
            <v>-21.5</v>
          </cell>
          <cell r="L45">
            <v>-21.5</v>
          </cell>
          <cell r="M45">
            <v>0</v>
          </cell>
          <cell r="N45">
            <v>0</v>
          </cell>
          <cell r="O45">
            <v>0</v>
          </cell>
        </row>
        <row r="46">
          <cell r="A46" t="str">
            <v>T-FOND</v>
          </cell>
          <cell r="B46">
            <v>5405</v>
          </cell>
          <cell r="C46" t="str">
            <v>Förmånsvärde fri bil</v>
          </cell>
          <cell r="D46">
            <v>-9</v>
          </cell>
          <cell r="E46">
            <v>-9</v>
          </cell>
          <cell r="F46">
            <v>-9</v>
          </cell>
          <cell r="G46">
            <v>-9</v>
          </cell>
          <cell r="H46">
            <v>-9</v>
          </cell>
          <cell r="I46">
            <v>-9</v>
          </cell>
          <cell r="J46">
            <v>-9</v>
          </cell>
          <cell r="K46">
            <v>-12.5</v>
          </cell>
          <cell r="L46">
            <v>-12.5</v>
          </cell>
          <cell r="M46">
            <v>0</v>
          </cell>
          <cell r="N46">
            <v>0</v>
          </cell>
          <cell r="O46">
            <v>0</v>
          </cell>
        </row>
        <row r="47">
          <cell r="B47" t="str">
            <v>5405 Totalt</v>
          </cell>
          <cell r="D47">
            <v>-55.699999999999996</v>
          </cell>
          <cell r="E47">
            <v>-25.5</v>
          </cell>
          <cell r="F47">
            <v>-33.5</v>
          </cell>
          <cell r="G47">
            <v>-33.5</v>
          </cell>
          <cell r="H47">
            <v>-33.5</v>
          </cell>
          <cell r="I47">
            <v>-52.6</v>
          </cell>
          <cell r="J47">
            <v>-14.4</v>
          </cell>
          <cell r="K47">
            <v>-42.8</v>
          </cell>
          <cell r="L47">
            <v>-42.8</v>
          </cell>
          <cell r="O47">
            <v>0</v>
          </cell>
        </row>
        <row r="48">
          <cell r="A48" t="str">
            <v>TAB</v>
          </cell>
          <cell r="B48">
            <v>5499</v>
          </cell>
          <cell r="C48" t="str">
            <v>Korrektivpost förmånsvärde</v>
          </cell>
          <cell r="D48">
            <v>5.4</v>
          </cell>
          <cell r="E48">
            <v>5.4</v>
          </cell>
          <cell r="F48">
            <v>5.4</v>
          </cell>
          <cell r="G48">
            <v>5.4</v>
          </cell>
          <cell r="H48">
            <v>5.4</v>
          </cell>
          <cell r="I48">
            <v>5.4</v>
          </cell>
          <cell r="J48">
            <v>5.4</v>
          </cell>
          <cell r="K48">
            <v>8.8000000000000007</v>
          </cell>
          <cell r="L48">
            <v>8.8000000000000007</v>
          </cell>
          <cell r="M48">
            <v>0</v>
          </cell>
          <cell r="N48">
            <v>0</v>
          </cell>
          <cell r="O48">
            <v>0</v>
          </cell>
        </row>
        <row r="49">
          <cell r="A49" t="str">
            <v>T-KAP</v>
          </cell>
          <cell r="B49">
            <v>5499</v>
          </cell>
          <cell r="C49" t="str">
            <v>Korrektivpost förmånsvärde</v>
          </cell>
          <cell r="D49">
            <v>41.3</v>
          </cell>
          <cell r="E49">
            <v>11.1</v>
          </cell>
          <cell r="F49">
            <v>19.100000000000001</v>
          </cell>
          <cell r="G49">
            <v>19.100000000000001</v>
          </cell>
          <cell r="H49">
            <v>19.100000000000001</v>
          </cell>
          <cell r="I49">
            <v>38.200000000000003</v>
          </cell>
          <cell r="J49">
            <v>0</v>
          </cell>
          <cell r="K49">
            <v>21.5</v>
          </cell>
          <cell r="L49">
            <v>21.5</v>
          </cell>
          <cell r="M49">
            <v>0</v>
          </cell>
          <cell r="N49">
            <v>0</v>
          </cell>
          <cell r="O49">
            <v>0</v>
          </cell>
        </row>
        <row r="50">
          <cell r="A50" t="str">
            <v>T-FOND</v>
          </cell>
          <cell r="B50">
            <v>5499</v>
          </cell>
          <cell r="C50" t="str">
            <v>Korrektivpost förmånsvärde</v>
          </cell>
          <cell r="D50">
            <v>9</v>
          </cell>
          <cell r="E50">
            <v>9</v>
          </cell>
          <cell r="F50">
            <v>9</v>
          </cell>
          <cell r="G50">
            <v>9</v>
          </cell>
          <cell r="H50">
            <v>9</v>
          </cell>
          <cell r="I50">
            <v>9</v>
          </cell>
          <cell r="J50">
            <v>9</v>
          </cell>
          <cell r="K50">
            <v>12.5</v>
          </cell>
          <cell r="L50">
            <v>12.5</v>
          </cell>
          <cell r="M50">
            <v>0</v>
          </cell>
          <cell r="N50">
            <v>0</v>
          </cell>
          <cell r="O50">
            <v>0</v>
          </cell>
        </row>
        <row r="51">
          <cell r="B51" t="str">
            <v>5499 Totalt</v>
          </cell>
          <cell r="D51">
            <v>55.699999999999996</v>
          </cell>
          <cell r="E51">
            <v>25.5</v>
          </cell>
          <cell r="F51">
            <v>33.5</v>
          </cell>
          <cell r="G51">
            <v>33.5</v>
          </cell>
          <cell r="H51">
            <v>33.5</v>
          </cell>
          <cell r="I51">
            <v>52.6</v>
          </cell>
          <cell r="J51">
            <v>14.4</v>
          </cell>
          <cell r="K51">
            <v>42.8</v>
          </cell>
          <cell r="L51">
            <v>42.8</v>
          </cell>
          <cell r="O51">
            <v>0</v>
          </cell>
        </row>
        <row r="52">
          <cell r="A52" t="str">
            <v>T-KAP</v>
          </cell>
          <cell r="B52">
            <v>5530</v>
          </cell>
          <cell r="C52" t="str">
            <v>Resekostnadsers, skattefri</v>
          </cell>
          <cell r="D52">
            <v>0</v>
          </cell>
          <cell r="E52">
            <v>0</v>
          </cell>
          <cell r="F52">
            <v>0</v>
          </cell>
          <cell r="G52">
            <v>0</v>
          </cell>
          <cell r="H52">
            <v>-1.1000000000000001</v>
          </cell>
          <cell r="I52">
            <v>0</v>
          </cell>
          <cell r="J52">
            <v>0</v>
          </cell>
          <cell r="K52">
            <v>0</v>
          </cell>
          <cell r="L52">
            <v>0</v>
          </cell>
          <cell r="M52">
            <v>0</v>
          </cell>
          <cell r="N52">
            <v>0</v>
          </cell>
          <cell r="O52">
            <v>0</v>
          </cell>
        </row>
        <row r="53">
          <cell r="B53" t="str">
            <v>5530 Totalt</v>
          </cell>
          <cell r="D53">
            <v>0</v>
          </cell>
          <cell r="E53">
            <v>0</v>
          </cell>
          <cell r="F53">
            <v>0</v>
          </cell>
          <cell r="G53">
            <v>0</v>
          </cell>
          <cell r="H53">
            <v>-1.1000000000000001</v>
          </cell>
          <cell r="I53">
            <v>0</v>
          </cell>
          <cell r="J53">
            <v>0</v>
          </cell>
          <cell r="K53">
            <v>0</v>
          </cell>
          <cell r="L53">
            <v>0</v>
          </cell>
          <cell r="O53">
            <v>0</v>
          </cell>
        </row>
        <row r="54">
          <cell r="A54" t="str">
            <v>T-KAP</v>
          </cell>
          <cell r="B54">
            <v>5590</v>
          </cell>
          <cell r="C54" t="str">
            <v>Telefonersättning</v>
          </cell>
          <cell r="D54">
            <v>-0.2</v>
          </cell>
          <cell r="E54">
            <v>-0.2</v>
          </cell>
          <cell r="F54">
            <v>-0.2</v>
          </cell>
          <cell r="G54">
            <v>-0.2</v>
          </cell>
          <cell r="H54">
            <v>0</v>
          </cell>
          <cell r="I54">
            <v>0</v>
          </cell>
          <cell r="J54">
            <v>0</v>
          </cell>
          <cell r="K54">
            <v>0</v>
          </cell>
          <cell r="L54">
            <v>0</v>
          </cell>
          <cell r="M54">
            <v>0</v>
          </cell>
          <cell r="N54">
            <v>0</v>
          </cell>
          <cell r="O54">
            <v>0</v>
          </cell>
        </row>
        <row r="55">
          <cell r="B55" t="str">
            <v>5590 Totalt</v>
          </cell>
          <cell r="D55">
            <v>-0.2</v>
          </cell>
          <cell r="E55">
            <v>-0.2</v>
          </cell>
          <cell r="F55">
            <v>-0.2</v>
          </cell>
          <cell r="G55">
            <v>-0.2</v>
          </cell>
          <cell r="H55">
            <v>0</v>
          </cell>
          <cell r="I55">
            <v>0</v>
          </cell>
          <cell r="J55">
            <v>0</v>
          </cell>
          <cell r="K55">
            <v>0</v>
          </cell>
          <cell r="L55">
            <v>0</v>
          </cell>
          <cell r="O55">
            <v>0</v>
          </cell>
        </row>
        <row r="56">
          <cell r="A56" t="str">
            <v>TAB</v>
          </cell>
          <cell r="B56">
            <v>5610</v>
          </cell>
          <cell r="C56" t="str">
            <v>Arbetsgivaravgift, kontant</v>
          </cell>
          <cell r="D56">
            <v>-35.5</v>
          </cell>
          <cell r="E56">
            <v>-37.200000000000003</v>
          </cell>
          <cell r="F56">
            <v>-36.4</v>
          </cell>
          <cell r="G56">
            <v>-28.3</v>
          </cell>
          <cell r="H56">
            <v>-30.9</v>
          </cell>
          <cell r="I56">
            <v>-30.9</v>
          </cell>
          <cell r="J56">
            <v>-34.700000000000003</v>
          </cell>
          <cell r="K56">
            <v>-34.700000000000003</v>
          </cell>
          <cell r="L56">
            <v>-32.799999999999997</v>
          </cell>
          <cell r="M56">
            <v>0</v>
          </cell>
          <cell r="N56">
            <v>0</v>
          </cell>
          <cell r="O56">
            <v>0</v>
          </cell>
        </row>
        <row r="57">
          <cell r="A57" t="str">
            <v>T-KAP</v>
          </cell>
          <cell r="B57">
            <v>5610</v>
          </cell>
          <cell r="C57" t="str">
            <v>Arbetsgivaravgift, kontant</v>
          </cell>
          <cell r="D57">
            <v>-148.19999999999999</v>
          </cell>
          <cell r="E57">
            <v>-53.3</v>
          </cell>
          <cell r="F57">
            <v>-117.5</v>
          </cell>
          <cell r="G57">
            <v>-83.6</v>
          </cell>
          <cell r="H57">
            <v>-77.8</v>
          </cell>
          <cell r="I57">
            <v>-158.9</v>
          </cell>
          <cell r="J57">
            <v>0</v>
          </cell>
          <cell r="K57">
            <v>-96.3</v>
          </cell>
          <cell r="L57">
            <v>-78.3</v>
          </cell>
          <cell r="M57">
            <v>0</v>
          </cell>
          <cell r="N57">
            <v>0</v>
          </cell>
          <cell r="O57">
            <v>0</v>
          </cell>
        </row>
        <row r="58">
          <cell r="A58" t="str">
            <v>T-FOND</v>
          </cell>
          <cell r="B58">
            <v>5610</v>
          </cell>
          <cell r="C58" t="str">
            <v>Arbetsgivaravgift, kontant</v>
          </cell>
          <cell r="D58">
            <v>-81</v>
          </cell>
          <cell r="E58">
            <v>-82.3</v>
          </cell>
          <cell r="F58">
            <v>-81</v>
          </cell>
          <cell r="G58">
            <v>-81</v>
          </cell>
          <cell r="H58">
            <v>-82</v>
          </cell>
          <cell r="I58">
            <v>-80.7</v>
          </cell>
          <cell r="J58">
            <v>-84.7</v>
          </cell>
          <cell r="K58">
            <v>-85.7</v>
          </cell>
          <cell r="L58">
            <v>-88.3</v>
          </cell>
          <cell r="M58">
            <v>0</v>
          </cell>
          <cell r="N58">
            <v>0</v>
          </cell>
          <cell r="O58">
            <v>0</v>
          </cell>
        </row>
        <row r="59">
          <cell r="B59" t="str">
            <v>5610 Totalt</v>
          </cell>
          <cell r="D59">
            <v>-264.7</v>
          </cell>
          <cell r="E59">
            <v>-172.8</v>
          </cell>
          <cell r="F59">
            <v>-234.9</v>
          </cell>
          <cell r="G59">
            <v>-192.89999999999998</v>
          </cell>
          <cell r="H59">
            <v>-190.7</v>
          </cell>
          <cell r="I59">
            <v>-270.5</v>
          </cell>
          <cell r="J59">
            <v>-119.4</v>
          </cell>
          <cell r="K59">
            <v>-216.7</v>
          </cell>
          <cell r="L59">
            <v>-199.39999999999998</v>
          </cell>
          <cell r="O59">
            <v>0</v>
          </cell>
        </row>
        <row r="60">
          <cell r="A60" t="str">
            <v>TAB</v>
          </cell>
          <cell r="B60">
            <v>5612</v>
          </cell>
          <cell r="C60" t="str">
            <v>Arbetsgivaravgift, förmåner</v>
          </cell>
          <cell r="D60">
            <v>-1.8</v>
          </cell>
          <cell r="E60">
            <v>-1.8</v>
          </cell>
          <cell r="F60">
            <v>-1.8</v>
          </cell>
          <cell r="G60">
            <v>-1.8</v>
          </cell>
          <cell r="H60">
            <v>-1.8</v>
          </cell>
          <cell r="I60">
            <v>-1.8</v>
          </cell>
          <cell r="J60">
            <v>-1.8</v>
          </cell>
          <cell r="K60">
            <v>-2.9</v>
          </cell>
          <cell r="L60">
            <v>-2.9</v>
          </cell>
          <cell r="M60">
            <v>0</v>
          </cell>
          <cell r="N60">
            <v>0</v>
          </cell>
          <cell r="O60">
            <v>0</v>
          </cell>
        </row>
        <row r="61">
          <cell r="A61" t="str">
            <v>T-KAP</v>
          </cell>
          <cell r="B61">
            <v>5612</v>
          </cell>
          <cell r="C61" t="str">
            <v>Arbetsgivaravgift, förmåner</v>
          </cell>
          <cell r="D61">
            <v>-13.7</v>
          </cell>
          <cell r="E61">
            <v>-3.7</v>
          </cell>
          <cell r="F61">
            <v>-6.3</v>
          </cell>
          <cell r="G61">
            <v>-6.3</v>
          </cell>
          <cell r="H61">
            <v>-6.3</v>
          </cell>
          <cell r="I61">
            <v>-12.6</v>
          </cell>
          <cell r="J61">
            <v>0</v>
          </cell>
          <cell r="K61">
            <v>-7.1</v>
          </cell>
          <cell r="L61">
            <v>-7.1</v>
          </cell>
          <cell r="M61">
            <v>0</v>
          </cell>
          <cell r="N61">
            <v>0</v>
          </cell>
          <cell r="O61">
            <v>0</v>
          </cell>
        </row>
        <row r="62">
          <cell r="A62" t="str">
            <v>T-FOND</v>
          </cell>
          <cell r="B62">
            <v>5612</v>
          </cell>
          <cell r="C62" t="str">
            <v>Arbetsgivaravgift, förmåner</v>
          </cell>
          <cell r="D62">
            <v>-3</v>
          </cell>
          <cell r="E62">
            <v>-3</v>
          </cell>
          <cell r="F62">
            <v>-3</v>
          </cell>
          <cell r="G62">
            <v>-3</v>
          </cell>
          <cell r="H62">
            <v>-3</v>
          </cell>
          <cell r="I62">
            <v>-3</v>
          </cell>
          <cell r="J62">
            <v>-3</v>
          </cell>
          <cell r="K62">
            <v>-4.0999999999999996</v>
          </cell>
          <cell r="L62">
            <v>-4.0999999999999996</v>
          </cell>
          <cell r="M62">
            <v>0</v>
          </cell>
          <cell r="N62">
            <v>0</v>
          </cell>
          <cell r="O62">
            <v>0</v>
          </cell>
        </row>
        <row r="63">
          <cell r="B63" t="str">
            <v>5612 Totalt</v>
          </cell>
          <cell r="D63">
            <v>-18.5</v>
          </cell>
          <cell r="E63">
            <v>-8.5</v>
          </cell>
          <cell r="F63">
            <v>-11.1</v>
          </cell>
          <cell r="G63">
            <v>-11.1</v>
          </cell>
          <cell r="H63">
            <v>-11.1</v>
          </cell>
          <cell r="I63">
            <v>-17.399999999999999</v>
          </cell>
          <cell r="J63">
            <v>-4.8</v>
          </cell>
          <cell r="K63">
            <v>-14.1</v>
          </cell>
          <cell r="L63">
            <v>-14.1</v>
          </cell>
          <cell r="O63">
            <v>0</v>
          </cell>
        </row>
        <row r="64">
          <cell r="A64" t="str">
            <v>TAB</v>
          </cell>
          <cell r="B64">
            <v>5630</v>
          </cell>
          <cell r="C64" t="str">
            <v>Särskild löneskatt, p-förs.</v>
          </cell>
          <cell r="D64">
            <v>-1.7</v>
          </cell>
          <cell r="E64">
            <v>-1.7</v>
          </cell>
          <cell r="F64">
            <v>-1.7</v>
          </cell>
          <cell r="G64">
            <v>-4.5</v>
          </cell>
          <cell r="H64">
            <v>-2.8</v>
          </cell>
          <cell r="I64">
            <v>-2.5</v>
          </cell>
          <cell r="J64">
            <v>-2.6</v>
          </cell>
          <cell r="K64">
            <v>-2.5</v>
          </cell>
          <cell r="L64">
            <v>-2.5</v>
          </cell>
          <cell r="M64">
            <v>0</v>
          </cell>
          <cell r="N64">
            <v>0</v>
          </cell>
          <cell r="O64">
            <v>0</v>
          </cell>
        </row>
        <row r="65">
          <cell r="A65" t="str">
            <v>T-KAP</v>
          </cell>
          <cell r="B65">
            <v>5630</v>
          </cell>
          <cell r="C65" t="str">
            <v>Särskild löneskatt, p-förs.</v>
          </cell>
          <cell r="D65">
            <v>-3.1</v>
          </cell>
          <cell r="E65">
            <v>-3.7</v>
          </cell>
          <cell r="F65">
            <v>-3.7</v>
          </cell>
          <cell r="G65">
            <v>-3.5</v>
          </cell>
          <cell r="H65">
            <v>-3.5</v>
          </cell>
          <cell r="I65">
            <v>-18.8</v>
          </cell>
          <cell r="J65">
            <v>-0.2</v>
          </cell>
          <cell r="K65">
            <v>-4.5</v>
          </cell>
          <cell r="L65">
            <v>-4.5</v>
          </cell>
          <cell r="M65">
            <v>0</v>
          </cell>
          <cell r="N65">
            <v>0</v>
          </cell>
          <cell r="O65">
            <v>0</v>
          </cell>
        </row>
        <row r="66">
          <cell r="A66" t="str">
            <v>T-FOND</v>
          </cell>
          <cell r="B66">
            <v>5630</v>
          </cell>
          <cell r="C66" t="str">
            <v>Särskild löneskatt, p-förs.</v>
          </cell>
          <cell r="D66">
            <v>-2.9</v>
          </cell>
          <cell r="E66">
            <v>-3.2</v>
          </cell>
          <cell r="F66">
            <v>-3.2</v>
          </cell>
          <cell r="G66">
            <v>-7.6</v>
          </cell>
          <cell r="H66">
            <v>-0.5</v>
          </cell>
          <cell r="I66">
            <v>-4.7</v>
          </cell>
          <cell r="J66">
            <v>-4.4000000000000004</v>
          </cell>
          <cell r="K66">
            <v>-4.3</v>
          </cell>
          <cell r="L66">
            <v>-4.3</v>
          </cell>
          <cell r="M66">
            <v>0</v>
          </cell>
          <cell r="N66">
            <v>0</v>
          </cell>
          <cell r="O66">
            <v>0</v>
          </cell>
        </row>
        <row r="67">
          <cell r="B67" t="str">
            <v>5630 Totalt</v>
          </cell>
          <cell r="D67">
            <v>-7.6999999999999993</v>
          </cell>
          <cell r="E67">
            <v>-8.6000000000000014</v>
          </cell>
          <cell r="F67">
            <v>-8.6000000000000014</v>
          </cell>
          <cell r="G67">
            <v>-15.6</v>
          </cell>
          <cell r="H67">
            <v>-6.8</v>
          </cell>
          <cell r="I67">
            <v>-26</v>
          </cell>
          <cell r="J67">
            <v>-7.2000000000000011</v>
          </cell>
          <cell r="K67">
            <v>-11.3</v>
          </cell>
          <cell r="L67">
            <v>-11.3</v>
          </cell>
          <cell r="O67">
            <v>0</v>
          </cell>
        </row>
        <row r="68">
          <cell r="A68" t="str">
            <v>TAB</v>
          </cell>
          <cell r="B68">
            <v>5670</v>
          </cell>
          <cell r="C68" t="str">
            <v>Arb. marknadsförsäkr.</v>
          </cell>
          <cell r="D68">
            <v>0</v>
          </cell>
          <cell r="E68">
            <v>0</v>
          </cell>
          <cell r="F68">
            <v>-0.7</v>
          </cell>
          <cell r="G68">
            <v>0</v>
          </cell>
          <cell r="H68">
            <v>0</v>
          </cell>
          <cell r="I68">
            <v>0</v>
          </cell>
          <cell r="J68">
            <v>0</v>
          </cell>
          <cell r="K68">
            <v>0</v>
          </cell>
          <cell r="L68">
            <v>0</v>
          </cell>
          <cell r="M68">
            <v>0</v>
          </cell>
          <cell r="N68">
            <v>0</v>
          </cell>
          <cell r="O68">
            <v>0</v>
          </cell>
        </row>
        <row r="69">
          <cell r="A69" t="str">
            <v>T-KAP</v>
          </cell>
          <cell r="B69">
            <v>5670</v>
          </cell>
          <cell r="C69" t="str">
            <v>AMF, TFA</v>
          </cell>
          <cell r="D69">
            <v>0</v>
          </cell>
          <cell r="E69">
            <v>-1.5</v>
          </cell>
          <cell r="F69">
            <v>0</v>
          </cell>
          <cell r="G69">
            <v>0</v>
          </cell>
          <cell r="H69">
            <v>0</v>
          </cell>
          <cell r="I69">
            <v>-0.1</v>
          </cell>
          <cell r="J69">
            <v>0</v>
          </cell>
          <cell r="K69">
            <v>0</v>
          </cell>
          <cell r="L69">
            <v>0</v>
          </cell>
          <cell r="M69">
            <v>0</v>
          </cell>
          <cell r="N69">
            <v>0</v>
          </cell>
          <cell r="O69">
            <v>0</v>
          </cell>
        </row>
        <row r="70">
          <cell r="A70" t="str">
            <v>T-FOND</v>
          </cell>
          <cell r="B70">
            <v>5670</v>
          </cell>
          <cell r="C70" t="str">
            <v>AMF, TFA</v>
          </cell>
          <cell r="D70">
            <v>0</v>
          </cell>
          <cell r="E70">
            <v>-1.5</v>
          </cell>
          <cell r="F70">
            <v>0</v>
          </cell>
          <cell r="G70">
            <v>0</v>
          </cell>
          <cell r="H70">
            <v>0</v>
          </cell>
          <cell r="I70">
            <v>-0.1</v>
          </cell>
          <cell r="J70">
            <v>0</v>
          </cell>
          <cell r="K70">
            <v>0</v>
          </cell>
          <cell r="L70">
            <v>0</v>
          </cell>
          <cell r="M70">
            <v>0</v>
          </cell>
          <cell r="N70">
            <v>0</v>
          </cell>
          <cell r="O70">
            <v>0</v>
          </cell>
        </row>
        <row r="71">
          <cell r="B71" t="str">
            <v>5670 Totalt</v>
          </cell>
          <cell r="D71">
            <v>0</v>
          </cell>
          <cell r="E71">
            <v>-3</v>
          </cell>
          <cell r="F71">
            <v>-0.7</v>
          </cell>
          <cell r="G71">
            <v>0</v>
          </cell>
          <cell r="H71">
            <v>0</v>
          </cell>
          <cell r="I71">
            <v>-0.2</v>
          </cell>
          <cell r="J71">
            <v>0</v>
          </cell>
          <cell r="K71">
            <v>0</v>
          </cell>
          <cell r="L71">
            <v>0</v>
          </cell>
          <cell r="O71">
            <v>0</v>
          </cell>
        </row>
        <row r="72">
          <cell r="A72" t="str">
            <v>T-KAP</v>
          </cell>
          <cell r="B72">
            <v>5680</v>
          </cell>
          <cell r="C72" t="str">
            <v>TGL, Förenade Liv</v>
          </cell>
          <cell r="D72">
            <v>-2</v>
          </cell>
          <cell r="E72">
            <v>0</v>
          </cell>
          <cell r="F72">
            <v>0</v>
          </cell>
          <cell r="G72">
            <v>0</v>
          </cell>
          <cell r="H72">
            <v>0</v>
          </cell>
          <cell r="I72">
            <v>-2</v>
          </cell>
          <cell r="J72">
            <v>0</v>
          </cell>
          <cell r="K72">
            <v>0</v>
          </cell>
          <cell r="L72">
            <v>0</v>
          </cell>
          <cell r="M72">
            <v>0</v>
          </cell>
          <cell r="N72">
            <v>0</v>
          </cell>
          <cell r="O72">
            <v>0</v>
          </cell>
        </row>
        <row r="73">
          <cell r="A73" t="str">
            <v>T-FOND</v>
          </cell>
          <cell r="B73">
            <v>5680</v>
          </cell>
          <cell r="C73" t="str">
            <v>TGL, Förenade Liv</v>
          </cell>
          <cell r="D73">
            <v>-1.3</v>
          </cell>
          <cell r="E73">
            <v>0</v>
          </cell>
          <cell r="F73">
            <v>0</v>
          </cell>
          <cell r="G73">
            <v>0</v>
          </cell>
          <cell r="H73">
            <v>0</v>
          </cell>
          <cell r="I73">
            <v>-1.3</v>
          </cell>
          <cell r="J73">
            <v>0</v>
          </cell>
          <cell r="K73">
            <v>0</v>
          </cell>
          <cell r="L73">
            <v>0</v>
          </cell>
          <cell r="M73">
            <v>0</v>
          </cell>
          <cell r="N73">
            <v>0</v>
          </cell>
          <cell r="O73">
            <v>0</v>
          </cell>
        </row>
        <row r="74">
          <cell r="B74" t="str">
            <v>5680 Totalt</v>
          </cell>
          <cell r="D74">
            <v>-3.3</v>
          </cell>
          <cell r="E74">
            <v>0</v>
          </cell>
          <cell r="F74">
            <v>0</v>
          </cell>
          <cell r="G74">
            <v>0</v>
          </cell>
          <cell r="H74">
            <v>0</v>
          </cell>
          <cell r="I74">
            <v>-3.3</v>
          </cell>
          <cell r="J74">
            <v>0</v>
          </cell>
          <cell r="K74">
            <v>0</v>
          </cell>
          <cell r="L74">
            <v>0</v>
          </cell>
          <cell r="O74">
            <v>0</v>
          </cell>
        </row>
        <row r="75">
          <cell r="A75" t="str">
            <v>TAB</v>
          </cell>
          <cell r="B75">
            <v>5712</v>
          </cell>
          <cell r="C75" t="str">
            <v>Pensionsförsäkringar, individ</v>
          </cell>
          <cell r="D75">
            <v>-8.1</v>
          </cell>
          <cell r="E75">
            <v>-8.1</v>
          </cell>
          <cell r="F75">
            <v>-16.7</v>
          </cell>
          <cell r="G75">
            <v>-21.1</v>
          </cell>
          <cell r="H75">
            <v>-13.1</v>
          </cell>
          <cell r="I75">
            <v>-11.7</v>
          </cell>
          <cell r="J75">
            <v>-12.3</v>
          </cell>
          <cell r="K75">
            <v>-11.7</v>
          </cell>
          <cell r="L75">
            <v>-11.7</v>
          </cell>
          <cell r="M75">
            <v>0</v>
          </cell>
          <cell r="N75">
            <v>0</v>
          </cell>
          <cell r="O75">
            <v>0</v>
          </cell>
        </row>
        <row r="76">
          <cell r="A76" t="str">
            <v>T-KAP</v>
          </cell>
          <cell r="B76">
            <v>5712</v>
          </cell>
          <cell r="C76" t="str">
            <v>Pensionsförsäkringar, individ</v>
          </cell>
          <cell r="D76">
            <v>-14.3</v>
          </cell>
          <cell r="E76">
            <v>-17.5</v>
          </cell>
          <cell r="F76">
            <v>-17.5</v>
          </cell>
          <cell r="G76">
            <v>-16.5</v>
          </cell>
          <cell r="H76">
            <v>-16.5</v>
          </cell>
          <cell r="I76">
            <v>-88</v>
          </cell>
          <cell r="J76">
            <v>-1</v>
          </cell>
          <cell r="K76">
            <v>-20.9</v>
          </cell>
          <cell r="L76">
            <v>-20.9</v>
          </cell>
          <cell r="M76">
            <v>0</v>
          </cell>
          <cell r="N76">
            <v>0</v>
          </cell>
          <cell r="O76">
            <v>0</v>
          </cell>
        </row>
        <row r="77">
          <cell r="A77" t="str">
            <v>T-FOND</v>
          </cell>
          <cell r="B77">
            <v>5712</v>
          </cell>
          <cell r="C77" t="str">
            <v>Pensionsförsäkringar, individ</v>
          </cell>
          <cell r="D77">
            <v>-13.7</v>
          </cell>
          <cell r="E77">
            <v>-14.9</v>
          </cell>
          <cell r="F77">
            <v>-14.9</v>
          </cell>
          <cell r="G77">
            <v>-35.299999999999997</v>
          </cell>
          <cell r="H77">
            <v>-2.2000000000000002</v>
          </cell>
          <cell r="I77">
            <v>-21.9</v>
          </cell>
          <cell r="J77">
            <v>-20.399999999999999</v>
          </cell>
          <cell r="K77">
            <v>-20</v>
          </cell>
          <cell r="L77">
            <v>-20</v>
          </cell>
          <cell r="M77">
            <v>0</v>
          </cell>
          <cell r="N77">
            <v>0</v>
          </cell>
          <cell r="O77">
            <v>0</v>
          </cell>
        </row>
        <row r="78">
          <cell r="B78" t="str">
            <v>5712 Totalt</v>
          </cell>
          <cell r="D78">
            <v>-36.099999999999994</v>
          </cell>
          <cell r="E78">
            <v>-40.5</v>
          </cell>
          <cell r="F78">
            <v>-49.1</v>
          </cell>
          <cell r="G78">
            <v>-72.900000000000006</v>
          </cell>
          <cell r="H78">
            <v>-31.8</v>
          </cell>
          <cell r="I78">
            <v>-121.6</v>
          </cell>
          <cell r="J78">
            <v>-33.700000000000003</v>
          </cell>
          <cell r="K78">
            <v>-52.599999999999994</v>
          </cell>
          <cell r="L78">
            <v>-52.599999999999994</v>
          </cell>
          <cell r="O78">
            <v>0</v>
          </cell>
        </row>
        <row r="79">
          <cell r="A79" t="str">
            <v>TAB</v>
          </cell>
          <cell r="B79">
            <v>5714</v>
          </cell>
          <cell r="C79" t="str">
            <v>Olycksfall, Folksam</v>
          </cell>
          <cell r="D79">
            <v>-3</v>
          </cell>
          <cell r="E79">
            <v>0</v>
          </cell>
          <cell r="F79">
            <v>0</v>
          </cell>
          <cell r="G79">
            <v>-3</v>
          </cell>
          <cell r="H79">
            <v>0</v>
          </cell>
          <cell r="I79">
            <v>-2.7</v>
          </cell>
          <cell r="J79">
            <v>0</v>
          </cell>
          <cell r="K79">
            <v>0</v>
          </cell>
          <cell r="L79">
            <v>0</v>
          </cell>
          <cell r="M79">
            <v>0</v>
          </cell>
          <cell r="N79">
            <v>0</v>
          </cell>
          <cell r="O79">
            <v>0</v>
          </cell>
        </row>
        <row r="80">
          <cell r="B80" t="str">
            <v>5714 Totalt</v>
          </cell>
          <cell r="D80">
            <v>-3</v>
          </cell>
          <cell r="E80">
            <v>0</v>
          </cell>
          <cell r="F80">
            <v>0</v>
          </cell>
          <cell r="G80">
            <v>-3</v>
          </cell>
          <cell r="H80">
            <v>0</v>
          </cell>
          <cell r="I80">
            <v>-2.7</v>
          </cell>
          <cell r="J80">
            <v>0</v>
          </cell>
          <cell r="K80">
            <v>0</v>
          </cell>
          <cell r="L80">
            <v>0</v>
          </cell>
          <cell r="O80">
            <v>0</v>
          </cell>
        </row>
        <row r="81">
          <cell r="A81" t="str">
            <v>TAB</v>
          </cell>
          <cell r="B81">
            <v>5715</v>
          </cell>
          <cell r="C81" t="str">
            <v>Zürich Life, sjukförsäkring</v>
          </cell>
          <cell r="D81">
            <v>-0.9</v>
          </cell>
          <cell r="E81">
            <v>-0.9</v>
          </cell>
          <cell r="F81">
            <v>-0.9</v>
          </cell>
          <cell r="G81">
            <v>-0.9</v>
          </cell>
          <cell r="H81">
            <v>-0.9</v>
          </cell>
          <cell r="I81">
            <v>-0.9</v>
          </cell>
          <cell r="J81">
            <v>-0.9</v>
          </cell>
          <cell r="K81">
            <v>-0.9</v>
          </cell>
          <cell r="L81">
            <v>-0.9</v>
          </cell>
          <cell r="M81">
            <v>0</v>
          </cell>
          <cell r="N81">
            <v>0</v>
          </cell>
          <cell r="O81">
            <v>0</v>
          </cell>
        </row>
        <row r="82">
          <cell r="A82" t="str">
            <v>T-KAP</v>
          </cell>
          <cell r="B82">
            <v>5715</v>
          </cell>
          <cell r="C82" t="str">
            <v>Sjukförsäkring Zürich Life</v>
          </cell>
          <cell r="D82">
            <v>-2</v>
          </cell>
          <cell r="E82">
            <v>-2</v>
          </cell>
          <cell r="F82">
            <v>-2</v>
          </cell>
          <cell r="G82">
            <v>-2</v>
          </cell>
          <cell r="H82">
            <v>-2</v>
          </cell>
          <cell r="I82">
            <v>-4</v>
          </cell>
          <cell r="J82">
            <v>0</v>
          </cell>
          <cell r="K82">
            <v>-2</v>
          </cell>
          <cell r="L82">
            <v>-2</v>
          </cell>
          <cell r="M82">
            <v>0</v>
          </cell>
          <cell r="N82">
            <v>0</v>
          </cell>
          <cell r="O82">
            <v>0</v>
          </cell>
        </row>
        <row r="83">
          <cell r="A83" t="str">
            <v>T-FOND</v>
          </cell>
          <cell r="B83">
            <v>5715</v>
          </cell>
          <cell r="C83" t="str">
            <v>Sjukförsäkring Zürich Life</v>
          </cell>
          <cell r="D83">
            <v>-1.7</v>
          </cell>
          <cell r="E83">
            <v>-1.7</v>
          </cell>
          <cell r="F83">
            <v>-1.7</v>
          </cell>
          <cell r="G83">
            <v>-1.7</v>
          </cell>
          <cell r="H83">
            <v>-1.7</v>
          </cell>
          <cell r="I83">
            <v>-1.7</v>
          </cell>
          <cell r="J83">
            <v>-1.7</v>
          </cell>
          <cell r="K83">
            <v>-1.7</v>
          </cell>
          <cell r="L83">
            <v>-1.7</v>
          </cell>
          <cell r="M83">
            <v>0</v>
          </cell>
          <cell r="N83">
            <v>0</v>
          </cell>
          <cell r="O83">
            <v>0</v>
          </cell>
        </row>
        <row r="84">
          <cell r="B84" t="str">
            <v>5715 Totalt</v>
          </cell>
          <cell r="D84">
            <v>-4.5999999999999996</v>
          </cell>
          <cell r="E84">
            <v>-4.5999999999999996</v>
          </cell>
          <cell r="F84">
            <v>-4.5999999999999996</v>
          </cell>
          <cell r="G84">
            <v>-4.5999999999999996</v>
          </cell>
          <cell r="H84">
            <v>-4.5999999999999996</v>
          </cell>
          <cell r="I84">
            <v>-6.6000000000000005</v>
          </cell>
          <cell r="J84">
            <v>-2.6</v>
          </cell>
          <cell r="K84">
            <v>-4.5999999999999996</v>
          </cell>
          <cell r="L84">
            <v>-4.5999999999999996</v>
          </cell>
          <cell r="O84">
            <v>0</v>
          </cell>
        </row>
        <row r="85">
          <cell r="A85" t="str">
            <v>TAB</v>
          </cell>
          <cell r="B85">
            <v>5716</v>
          </cell>
          <cell r="C85" t="str">
            <v>Tjänstereseförsäkring Viator</v>
          </cell>
          <cell r="D85">
            <v>0</v>
          </cell>
          <cell r="E85">
            <v>0</v>
          </cell>
          <cell r="F85">
            <v>0</v>
          </cell>
          <cell r="G85">
            <v>0</v>
          </cell>
          <cell r="H85">
            <v>-1.5</v>
          </cell>
          <cell r="I85">
            <v>0</v>
          </cell>
          <cell r="J85">
            <v>0</v>
          </cell>
          <cell r="K85">
            <v>0</v>
          </cell>
          <cell r="L85">
            <v>0</v>
          </cell>
          <cell r="M85">
            <v>0</v>
          </cell>
          <cell r="N85">
            <v>0</v>
          </cell>
          <cell r="O85">
            <v>0</v>
          </cell>
        </row>
        <row r="86">
          <cell r="B86" t="str">
            <v>5716 Totalt</v>
          </cell>
          <cell r="D86">
            <v>0</v>
          </cell>
          <cell r="E86">
            <v>0</v>
          </cell>
          <cell r="F86">
            <v>0</v>
          </cell>
          <cell r="G86">
            <v>0</v>
          </cell>
          <cell r="H86">
            <v>-1.5</v>
          </cell>
          <cell r="I86">
            <v>0</v>
          </cell>
          <cell r="J86">
            <v>0</v>
          </cell>
          <cell r="K86">
            <v>0</v>
          </cell>
          <cell r="L86">
            <v>0</v>
          </cell>
          <cell r="O86">
            <v>0</v>
          </cell>
        </row>
        <row r="87">
          <cell r="A87" t="str">
            <v>TAB</v>
          </cell>
          <cell r="B87">
            <v>5810</v>
          </cell>
          <cell r="C87" t="str">
            <v>Utbildning</v>
          </cell>
          <cell r="D87">
            <v>0</v>
          </cell>
          <cell r="E87">
            <v>0</v>
          </cell>
          <cell r="F87">
            <v>0</v>
          </cell>
          <cell r="G87">
            <v>0</v>
          </cell>
          <cell r="H87">
            <v>-15.6</v>
          </cell>
          <cell r="I87">
            <v>0</v>
          </cell>
          <cell r="J87">
            <v>0</v>
          </cell>
          <cell r="K87">
            <v>0</v>
          </cell>
          <cell r="L87">
            <v>0</v>
          </cell>
          <cell r="M87">
            <v>0</v>
          </cell>
          <cell r="N87">
            <v>0</v>
          </cell>
          <cell r="O87">
            <v>0</v>
          </cell>
        </row>
        <row r="88">
          <cell r="A88" t="str">
            <v>T-KAP</v>
          </cell>
          <cell r="B88">
            <v>5810</v>
          </cell>
          <cell r="C88" t="str">
            <v>Utbildning</v>
          </cell>
          <cell r="D88">
            <v>-6.8</v>
          </cell>
          <cell r="E88">
            <v>-23.8</v>
          </cell>
          <cell r="F88">
            <v>-8</v>
          </cell>
          <cell r="G88">
            <v>-1.3</v>
          </cell>
          <cell r="H88">
            <v>-8</v>
          </cell>
          <cell r="I88">
            <v>0</v>
          </cell>
          <cell r="J88">
            <v>0</v>
          </cell>
          <cell r="K88">
            <v>-24</v>
          </cell>
          <cell r="L88">
            <v>-0.9</v>
          </cell>
          <cell r="M88">
            <v>0</v>
          </cell>
          <cell r="N88">
            <v>0</v>
          </cell>
          <cell r="O88">
            <v>0</v>
          </cell>
        </row>
        <row r="89">
          <cell r="A89" t="str">
            <v>T-FOND</v>
          </cell>
          <cell r="B89">
            <v>5810</v>
          </cell>
          <cell r="C89" t="str">
            <v>Utbildning</v>
          </cell>
          <cell r="D89">
            <v>-5.2</v>
          </cell>
          <cell r="E89">
            <v>0</v>
          </cell>
          <cell r="F89">
            <v>-2.2999999999999998</v>
          </cell>
          <cell r="G89">
            <v>0</v>
          </cell>
          <cell r="H89">
            <v>0</v>
          </cell>
          <cell r="I89">
            <v>0</v>
          </cell>
          <cell r="J89">
            <v>0</v>
          </cell>
          <cell r="K89">
            <v>0</v>
          </cell>
          <cell r="L89">
            <v>0</v>
          </cell>
          <cell r="M89">
            <v>0</v>
          </cell>
          <cell r="N89">
            <v>0</v>
          </cell>
          <cell r="O89">
            <v>0</v>
          </cell>
        </row>
        <row r="90">
          <cell r="B90" t="str">
            <v>5810 Totalt</v>
          </cell>
          <cell r="D90">
            <v>-12</v>
          </cell>
          <cell r="E90">
            <v>-23.8</v>
          </cell>
          <cell r="F90">
            <v>-10.3</v>
          </cell>
          <cell r="G90">
            <v>-1.3</v>
          </cell>
          <cell r="H90">
            <v>-23.6</v>
          </cell>
          <cell r="I90">
            <v>0</v>
          </cell>
          <cell r="J90">
            <v>0</v>
          </cell>
          <cell r="K90">
            <v>-24</v>
          </cell>
          <cell r="L90">
            <v>-0.9</v>
          </cell>
          <cell r="O90">
            <v>0</v>
          </cell>
        </row>
        <row r="91">
          <cell r="A91" t="str">
            <v>TAB</v>
          </cell>
          <cell r="B91">
            <v>5829</v>
          </cell>
          <cell r="C91" t="str">
            <v>Sjukvårdsförs. EJ avdragsgill</v>
          </cell>
          <cell r="D91">
            <v>-17.100000000000001</v>
          </cell>
          <cell r="E91">
            <v>0</v>
          </cell>
          <cell r="F91">
            <v>0</v>
          </cell>
          <cell r="G91">
            <v>0</v>
          </cell>
          <cell r="H91">
            <v>0</v>
          </cell>
          <cell r="I91">
            <v>0</v>
          </cell>
          <cell r="J91">
            <v>0</v>
          </cell>
          <cell r="K91">
            <v>0</v>
          </cell>
          <cell r="L91">
            <v>0</v>
          </cell>
          <cell r="M91">
            <v>0</v>
          </cell>
          <cell r="N91">
            <v>0</v>
          </cell>
          <cell r="O91">
            <v>0</v>
          </cell>
        </row>
        <row r="92">
          <cell r="B92" t="str">
            <v>5829 Totalt</v>
          </cell>
          <cell r="D92">
            <v>-17.100000000000001</v>
          </cell>
          <cell r="E92">
            <v>0</v>
          </cell>
          <cell r="F92">
            <v>0</v>
          </cell>
          <cell r="G92">
            <v>0</v>
          </cell>
          <cell r="H92">
            <v>0</v>
          </cell>
          <cell r="I92">
            <v>0</v>
          </cell>
          <cell r="J92">
            <v>0</v>
          </cell>
          <cell r="K92">
            <v>0</v>
          </cell>
          <cell r="L92">
            <v>0</v>
          </cell>
          <cell r="O92">
            <v>0</v>
          </cell>
        </row>
        <row r="93">
          <cell r="A93" t="str">
            <v>TAB</v>
          </cell>
          <cell r="B93">
            <v>5870</v>
          </cell>
          <cell r="C93" t="str">
            <v>Personalrepr.</v>
          </cell>
          <cell r="D93">
            <v>0</v>
          </cell>
          <cell r="E93">
            <v>0</v>
          </cell>
          <cell r="F93">
            <v>0</v>
          </cell>
          <cell r="G93">
            <v>0</v>
          </cell>
          <cell r="H93">
            <v>0</v>
          </cell>
          <cell r="I93">
            <v>-1.3</v>
          </cell>
          <cell r="J93">
            <v>0</v>
          </cell>
          <cell r="K93">
            <v>0</v>
          </cell>
          <cell r="L93">
            <v>0</v>
          </cell>
          <cell r="M93">
            <v>0</v>
          </cell>
          <cell r="N93">
            <v>0</v>
          </cell>
          <cell r="O93">
            <v>0</v>
          </cell>
        </row>
        <row r="94">
          <cell r="B94" t="str">
            <v>5870 Totalt</v>
          </cell>
          <cell r="D94">
            <v>0</v>
          </cell>
          <cell r="E94">
            <v>0</v>
          </cell>
          <cell r="F94">
            <v>0</v>
          </cell>
          <cell r="G94">
            <v>0</v>
          </cell>
          <cell r="H94">
            <v>0</v>
          </cell>
          <cell r="I94">
            <v>-1.3</v>
          </cell>
          <cell r="J94">
            <v>0</v>
          </cell>
          <cell r="K94">
            <v>0</v>
          </cell>
          <cell r="L94">
            <v>0</v>
          </cell>
          <cell r="O94">
            <v>0</v>
          </cell>
        </row>
        <row r="95">
          <cell r="A95" t="str">
            <v>TAB</v>
          </cell>
          <cell r="B95">
            <v>5872</v>
          </cell>
          <cell r="C95" t="str">
            <v>Personalrepr. EJ avdrag</v>
          </cell>
          <cell r="D95">
            <v>0</v>
          </cell>
          <cell r="E95">
            <v>-1.2</v>
          </cell>
          <cell r="F95">
            <v>0</v>
          </cell>
          <cell r="G95">
            <v>0</v>
          </cell>
          <cell r="H95">
            <v>0</v>
          </cell>
          <cell r="I95">
            <v>0</v>
          </cell>
          <cell r="J95">
            <v>0</v>
          </cell>
          <cell r="K95">
            <v>0</v>
          </cell>
          <cell r="L95">
            <v>0</v>
          </cell>
          <cell r="M95">
            <v>0</v>
          </cell>
          <cell r="N95">
            <v>0</v>
          </cell>
          <cell r="O95">
            <v>0</v>
          </cell>
        </row>
        <row r="96">
          <cell r="B96" t="str">
            <v>5872 Totalt</v>
          </cell>
          <cell r="D96">
            <v>0</v>
          </cell>
          <cell r="E96">
            <v>-1.2</v>
          </cell>
          <cell r="F96">
            <v>0</v>
          </cell>
          <cell r="G96">
            <v>0</v>
          </cell>
          <cell r="H96">
            <v>0</v>
          </cell>
          <cell r="I96">
            <v>0</v>
          </cell>
          <cell r="J96">
            <v>0</v>
          </cell>
          <cell r="K96">
            <v>0</v>
          </cell>
          <cell r="L96">
            <v>0</v>
          </cell>
          <cell r="O96">
            <v>0</v>
          </cell>
        </row>
        <row r="97">
          <cell r="A97" t="str">
            <v>TAB</v>
          </cell>
          <cell r="B97">
            <v>5890</v>
          </cell>
          <cell r="C97" t="str">
            <v>Övriga personalkostnader</v>
          </cell>
          <cell r="D97">
            <v>0</v>
          </cell>
          <cell r="E97">
            <v>0</v>
          </cell>
          <cell r="F97">
            <v>-62.6</v>
          </cell>
          <cell r="G97">
            <v>0</v>
          </cell>
          <cell r="H97">
            <v>-1.5</v>
          </cell>
          <cell r="I97">
            <v>-0.6</v>
          </cell>
          <cell r="J97">
            <v>0</v>
          </cell>
          <cell r="K97">
            <v>0</v>
          </cell>
          <cell r="L97">
            <v>0</v>
          </cell>
          <cell r="M97">
            <v>0</v>
          </cell>
          <cell r="N97">
            <v>0</v>
          </cell>
          <cell r="O97">
            <v>0</v>
          </cell>
        </row>
        <row r="98">
          <cell r="A98" t="str">
            <v>T-KAP</v>
          </cell>
          <cell r="B98">
            <v>5890</v>
          </cell>
          <cell r="C98" t="str">
            <v>Övriga personalkostnader</v>
          </cell>
          <cell r="D98">
            <v>-1.5</v>
          </cell>
          <cell r="E98">
            <v>-3.8</v>
          </cell>
          <cell r="F98">
            <v>-3.7</v>
          </cell>
          <cell r="G98">
            <v>-2.4</v>
          </cell>
          <cell r="H98">
            <v>-17.3</v>
          </cell>
          <cell r="I98">
            <v>-3.2</v>
          </cell>
          <cell r="J98">
            <v>-2.5</v>
          </cell>
          <cell r="K98">
            <v>-1.6</v>
          </cell>
          <cell r="L98">
            <v>-5.6</v>
          </cell>
          <cell r="M98">
            <v>0</v>
          </cell>
          <cell r="N98">
            <v>0</v>
          </cell>
          <cell r="O98">
            <v>0</v>
          </cell>
        </row>
        <row r="99">
          <cell r="A99" t="str">
            <v>T-FOND</v>
          </cell>
          <cell r="B99">
            <v>5890</v>
          </cell>
          <cell r="C99" t="str">
            <v>Övriga personalkostnader</v>
          </cell>
          <cell r="D99">
            <v>-0.9</v>
          </cell>
          <cell r="E99">
            <v>0</v>
          </cell>
          <cell r="F99">
            <v>0</v>
          </cell>
          <cell r="G99">
            <v>-13.9</v>
          </cell>
          <cell r="H99">
            <v>-0.4</v>
          </cell>
          <cell r="I99">
            <v>-0.6</v>
          </cell>
          <cell r="J99">
            <v>-0.6</v>
          </cell>
          <cell r="K99">
            <v>-1.9</v>
          </cell>
          <cell r="L99">
            <v>-0.8</v>
          </cell>
          <cell r="M99">
            <v>0</v>
          </cell>
          <cell r="N99">
            <v>0</v>
          </cell>
          <cell r="O99">
            <v>0</v>
          </cell>
        </row>
        <row r="100">
          <cell r="B100" t="str">
            <v>5890 Totalt</v>
          </cell>
          <cell r="D100">
            <v>-2.4</v>
          </cell>
          <cell r="E100">
            <v>-3.8</v>
          </cell>
          <cell r="F100">
            <v>-66.3</v>
          </cell>
          <cell r="G100">
            <v>-16.3</v>
          </cell>
          <cell r="H100">
            <v>-19.2</v>
          </cell>
          <cell r="I100">
            <v>-4.4000000000000004</v>
          </cell>
          <cell r="J100">
            <v>-3.1</v>
          </cell>
          <cell r="K100">
            <v>-3.5</v>
          </cell>
          <cell r="L100">
            <v>-6.3999999999999995</v>
          </cell>
          <cell r="O100">
            <v>0</v>
          </cell>
        </row>
        <row r="101">
          <cell r="A101" t="str">
            <v>T-KAP</v>
          </cell>
          <cell r="B101">
            <v>6010</v>
          </cell>
          <cell r="C101" t="str">
            <v>Lokalhyra</v>
          </cell>
          <cell r="D101">
            <v>-36.200000000000003</v>
          </cell>
          <cell r="E101">
            <v>-36.200000000000003</v>
          </cell>
          <cell r="F101">
            <v>-36.200000000000003</v>
          </cell>
          <cell r="G101">
            <v>-35.4</v>
          </cell>
          <cell r="H101">
            <v>-35.4</v>
          </cell>
          <cell r="I101">
            <v>-71.3</v>
          </cell>
          <cell r="J101">
            <v>0</v>
          </cell>
          <cell r="K101">
            <v>-35.799999999999997</v>
          </cell>
          <cell r="L101">
            <v>-35.799999999999997</v>
          </cell>
          <cell r="M101">
            <v>0</v>
          </cell>
          <cell r="N101">
            <v>0</v>
          </cell>
          <cell r="O101">
            <v>0</v>
          </cell>
        </row>
        <row r="102">
          <cell r="A102" t="str">
            <v>T-FOND</v>
          </cell>
          <cell r="B102">
            <v>6010</v>
          </cell>
          <cell r="C102" t="str">
            <v>Lokalhyra</v>
          </cell>
          <cell r="D102">
            <v>-33.200000000000003</v>
          </cell>
          <cell r="E102">
            <v>-33.200000000000003</v>
          </cell>
          <cell r="F102">
            <v>-33.200000000000003</v>
          </cell>
          <cell r="G102">
            <v>-32.6</v>
          </cell>
          <cell r="H102">
            <v>-32.6</v>
          </cell>
          <cell r="I102">
            <v>-32.6</v>
          </cell>
          <cell r="J102">
            <v>-32.9</v>
          </cell>
          <cell r="K102">
            <v>-32.9</v>
          </cell>
          <cell r="L102">
            <v>-32.9</v>
          </cell>
          <cell r="M102">
            <v>0</v>
          </cell>
          <cell r="N102">
            <v>0</v>
          </cell>
          <cell r="O102">
            <v>0</v>
          </cell>
        </row>
        <row r="103">
          <cell r="B103" t="str">
            <v>6010 Tota〱吠</v>
          </cell>
          <cell r="D103">
            <v>-69.400000000000006</v>
          </cell>
          <cell r="E103">
            <v>-69.400000000000006</v>
          </cell>
          <cell r="F103">
            <v>-69.400000000000006</v>
          </cell>
          <cell r="G103">
            <v>-68</v>
          </cell>
          <cell r="H103">
            <v>-68</v>
          </cell>
          <cell r="I103">
            <v>-103.9</v>
          </cell>
          <cell r="J103">
            <v>-32.9</v>
          </cell>
          <cell r="K103">
            <v>-68.699999999999989</v>
          </cell>
          <cell r="L103">
            <v>-68.699999999999989</v>
          </cell>
          <cell r="O103">
            <v>0</v>
          </cell>
        </row>
        <row r="104">
          <cell r="A104" t="str">
            <v>T-KAP</v>
          </cell>
          <cell r="B104">
            <v>6050</v>
          </cell>
          <cell r="C104" t="str">
            <v>Elektricitet</v>
          </cell>
          <cell r="D104">
            <v>-2.5</v>
          </cell>
          <cell r="E104">
            <v>0</v>
          </cell>
          <cell r="F104">
            <v>-3.5</v>
          </cell>
          <cell r="G104">
            <v>0</v>
          </cell>
          <cell r="H104">
            <v>-2.6</v>
          </cell>
          <cell r="I104">
            <v>0</v>
          </cell>
          <cell r="J104">
            <v>-2.7</v>
          </cell>
          <cell r="K104">
            <v>0</v>
          </cell>
          <cell r="L104">
            <v>-2.8</v>
          </cell>
          <cell r="M104">
            <v>0</v>
          </cell>
          <cell r="N104">
            <v>0</v>
          </cell>
          <cell r="O104">
            <v>0</v>
          </cell>
        </row>
        <row r="105">
          <cell r="A105" t="str">
            <v>T-FOND</v>
          </cell>
          <cell r="B105">
            <v>6050</v>
          </cell>
          <cell r="C105" t="str">
            <v>Elektricitet</v>
          </cell>
          <cell r="D105">
            <v>-0.6</v>
          </cell>
          <cell r="E105">
            <v>0</v>
          </cell>
          <cell r="F105">
            <v>0</v>
          </cell>
          <cell r="G105">
            <v>-0.8</v>
          </cell>
          <cell r="H105">
            <v>-0.4</v>
          </cell>
          <cell r="I105">
            <v>0</v>
          </cell>
          <cell r="J105">
            <v>-0.6</v>
          </cell>
          <cell r="K105">
            <v>0</v>
          </cell>
          <cell r="L105">
            <v>-0.6</v>
          </cell>
          <cell r="M105">
            <v>0</v>
          </cell>
          <cell r="N105">
            <v>0</v>
          </cell>
          <cell r="O105">
            <v>0</v>
          </cell>
        </row>
        <row r="106">
          <cell r="B106" t="str">
            <v>6050 Totalt</v>
          </cell>
          <cell r="D106">
            <v>-3.1</v>
          </cell>
          <cell r="E106">
            <v>0</v>
          </cell>
          <cell r="F106">
            <v>-3.5</v>
          </cell>
          <cell r="G106">
            <v>-0.8</v>
          </cell>
          <cell r="H106">
            <v>-3</v>
          </cell>
          <cell r="I106">
            <v>0</v>
          </cell>
          <cell r="J106">
            <v>-3.3000000000000003</v>
          </cell>
          <cell r="K106">
            <v>0</v>
          </cell>
          <cell r="L106">
            <v>-3.4</v>
          </cell>
          <cell r="O106">
            <v>0</v>
          </cell>
        </row>
        <row r="107">
          <cell r="A107" t="str">
            <v>T-KAP</v>
          </cell>
          <cell r="B107">
            <v>6060</v>
          </cell>
          <cell r="C107" t="str">
            <v>Lokaltillbehör</v>
          </cell>
          <cell r="D107">
            <v>0</v>
          </cell>
          <cell r="E107">
            <v>0</v>
          </cell>
          <cell r="F107">
            <v>0</v>
          </cell>
          <cell r="G107">
            <v>-3.8</v>
          </cell>
          <cell r="H107">
            <v>0</v>
          </cell>
          <cell r="I107">
            <v>0</v>
          </cell>
          <cell r="J107">
            <v>0</v>
          </cell>
          <cell r="K107">
            <v>0</v>
          </cell>
          <cell r="L107">
            <v>0</v>
          </cell>
          <cell r="M107">
            <v>0</v>
          </cell>
          <cell r="N107">
            <v>0</v>
          </cell>
          <cell r="O107">
            <v>0</v>
          </cell>
        </row>
        <row r="108">
          <cell r="B108" t="str">
            <v>6060 Totalt</v>
          </cell>
          <cell r="D108">
            <v>0</v>
          </cell>
          <cell r="E108">
            <v>0</v>
          </cell>
          <cell r="F108">
            <v>0</v>
          </cell>
          <cell r="G108">
            <v>-3.8</v>
          </cell>
          <cell r="H108">
            <v>0</v>
          </cell>
          <cell r="I108">
            <v>0</v>
          </cell>
          <cell r="J108">
            <v>0</v>
          </cell>
          <cell r="K108">
            <v>0</v>
          </cell>
          <cell r="L108">
            <v>0</v>
          </cell>
          <cell r="O108">
            <v>0</v>
          </cell>
        </row>
        <row r="109">
          <cell r="A109" t="str">
            <v>T-KAP</v>
          </cell>
          <cell r="B109">
            <v>6070</v>
          </cell>
          <cell r="C109" t="str">
            <v>Städning, tvätt mm</v>
          </cell>
          <cell r="D109">
            <v>-4.8</v>
          </cell>
          <cell r="E109">
            <v>-4.5999999999999996</v>
          </cell>
          <cell r="F109">
            <v>-4.9000000000000004</v>
          </cell>
          <cell r="G109">
            <v>-4.7</v>
          </cell>
          <cell r="H109">
            <v>-4.8</v>
          </cell>
          <cell r="I109">
            <v>-4.8</v>
          </cell>
          <cell r="J109">
            <v>-4.8</v>
          </cell>
          <cell r="K109">
            <v>-4.8</v>
          </cell>
          <cell r="L109">
            <v>-4.7</v>
          </cell>
          <cell r="M109">
            <v>0</v>
          </cell>
          <cell r="N109">
            <v>0</v>
          </cell>
          <cell r="O109">
            <v>0</v>
          </cell>
        </row>
        <row r="110">
          <cell r="A110" t="str">
            <v>T-FOND</v>
          </cell>
          <cell r="B110">
            <v>6070</v>
          </cell>
          <cell r="C110" t="str">
            <v>Städning, tvätt mm</v>
          </cell>
          <cell r="D110">
            <v>-4.2</v>
          </cell>
          <cell r="E110">
            <v>-4.2</v>
          </cell>
          <cell r="F110">
            <v>-4.5</v>
          </cell>
          <cell r="G110">
            <v>-5.3</v>
          </cell>
          <cell r="H110">
            <v>-4.5</v>
          </cell>
          <cell r="I110">
            <v>-4.2</v>
          </cell>
          <cell r="J110">
            <v>-4.2</v>
          </cell>
          <cell r="K110">
            <v>-4.2</v>
          </cell>
          <cell r="L110">
            <v>-4.5</v>
          </cell>
          <cell r="M110">
            <v>0</v>
          </cell>
          <cell r="N110">
            <v>0</v>
          </cell>
          <cell r="O110">
            <v>0</v>
          </cell>
        </row>
        <row r="111">
          <cell r="B111" t="str">
            <v>6070 Totalt</v>
          </cell>
          <cell r="D111">
            <v>-9</v>
          </cell>
          <cell r="E111">
            <v>-8.8000000000000007</v>
          </cell>
          <cell r="F111">
            <v>-9.4</v>
          </cell>
          <cell r="G111">
            <v>-10</v>
          </cell>
          <cell r="H111">
            <v>-9.3000000000000007</v>
          </cell>
          <cell r="I111">
            <v>-9</v>
          </cell>
          <cell r="J111">
            <v>-9</v>
          </cell>
          <cell r="K111">
            <v>-9</v>
          </cell>
          <cell r="L111">
            <v>-9.1999999999999993</v>
          </cell>
          <cell r="O111">
            <v>0</v>
          </cell>
        </row>
        <row r="112">
          <cell r="A112" t="str">
            <v>T-KAP</v>
          </cell>
          <cell r="B112">
            <v>6090</v>
          </cell>
          <cell r="C112" t="str">
            <v>Övriga lokalkostnader</v>
          </cell>
          <cell r="D112">
            <v>0</v>
          </cell>
          <cell r="E112">
            <v>-2.8</v>
          </cell>
          <cell r="F112">
            <v>-2.9</v>
          </cell>
          <cell r="G112">
            <v>-1</v>
          </cell>
          <cell r="H112">
            <v>0</v>
          </cell>
          <cell r="I112">
            <v>-1.2</v>
          </cell>
          <cell r="J112">
            <v>0</v>
          </cell>
          <cell r="K112">
            <v>0</v>
          </cell>
          <cell r="L112">
            <v>-1.1000000000000001</v>
          </cell>
          <cell r="M112">
            <v>0</v>
          </cell>
          <cell r="N112">
            <v>0</v>
          </cell>
          <cell r="O112">
            <v>0</v>
          </cell>
        </row>
        <row r="113">
          <cell r="A113" t="str">
            <v>T-FOND</v>
          </cell>
          <cell r="B113">
            <v>6090</v>
          </cell>
          <cell r="C113" t="str">
            <v>Övriga lokalkostnader</v>
          </cell>
          <cell r="D113">
            <v>-2</v>
          </cell>
          <cell r="E113">
            <v>0</v>
          </cell>
          <cell r="F113">
            <v>0</v>
          </cell>
          <cell r="G113">
            <v>0</v>
          </cell>
          <cell r="H113">
            <v>0</v>
          </cell>
          <cell r="I113">
            <v>0</v>
          </cell>
          <cell r="J113">
            <v>0</v>
          </cell>
          <cell r="K113">
            <v>0</v>
          </cell>
          <cell r="L113">
            <v>0</v>
          </cell>
          <cell r="M113">
            <v>0</v>
          </cell>
          <cell r="N113">
            <v>0</v>
          </cell>
          <cell r="O113">
            <v>0</v>
          </cell>
        </row>
        <row r="114">
          <cell r="B114" t="str">
            <v>6090 Totalt</v>
          </cell>
          <cell r="D114">
            <v>-2</v>
          </cell>
          <cell r="E114">
            <v>-2.8</v>
          </cell>
          <cell r="F114">
            <v>-2.9</v>
          </cell>
          <cell r="G114">
            <v>-1</v>
          </cell>
          <cell r="H114">
            <v>0</v>
          </cell>
          <cell r="I114">
            <v>-1.2</v>
          </cell>
          <cell r="J114">
            <v>0</v>
          </cell>
          <cell r="K114">
            <v>0</v>
          </cell>
          <cell r="L114">
            <v>-1.1000000000000001</v>
          </cell>
          <cell r="O114">
            <v>0</v>
          </cell>
        </row>
        <row r="115">
          <cell r="A115" t="str">
            <v>T-KAP</v>
          </cell>
          <cell r="B115">
            <v>6120</v>
          </cell>
          <cell r="C115" t="str">
            <v>Hyra/leasing inventarier</v>
          </cell>
          <cell r="D115">
            <v>0</v>
          </cell>
          <cell r="E115">
            <v>0</v>
          </cell>
          <cell r="F115">
            <v>0</v>
          </cell>
          <cell r="G115">
            <v>0</v>
          </cell>
          <cell r="H115">
            <v>0</v>
          </cell>
          <cell r="I115">
            <v>0</v>
          </cell>
          <cell r="J115">
            <v>0</v>
          </cell>
          <cell r="K115">
            <v>0</v>
          </cell>
          <cell r="L115">
            <v>-1.8</v>
          </cell>
          <cell r="M115">
            <v>0</v>
          </cell>
          <cell r="N115">
            <v>0</v>
          </cell>
          <cell r="O115">
            <v>0</v>
          </cell>
        </row>
        <row r="116">
          <cell r="B116" t="str">
            <v>6120 Totalt</v>
          </cell>
          <cell r="D116">
            <v>0</v>
          </cell>
          <cell r="E116">
            <v>0</v>
          </cell>
          <cell r="F116">
            <v>0</v>
          </cell>
          <cell r="G116">
            <v>0</v>
          </cell>
          <cell r="H116">
            <v>0</v>
          </cell>
          <cell r="I116">
            <v>0</v>
          </cell>
          <cell r="J116">
            <v>0</v>
          </cell>
          <cell r="K116">
            <v>0</v>
          </cell>
          <cell r="L116">
            <v>-1.8</v>
          </cell>
          <cell r="O116">
            <v>0</v>
          </cell>
        </row>
        <row r="117">
          <cell r="A117" t="str">
            <v>TAB</v>
          </cell>
          <cell r="B117">
            <v>6130</v>
          </cell>
          <cell r="C117" t="str">
            <v>Licenser för dataprogram</v>
          </cell>
          <cell r="D117">
            <v>-2.4</v>
          </cell>
          <cell r="E117">
            <v>0</v>
          </cell>
          <cell r="F117">
            <v>-2.2999999999999998</v>
          </cell>
          <cell r="G117">
            <v>0</v>
          </cell>
          <cell r="H117">
            <v>0</v>
          </cell>
          <cell r="I117">
            <v>0</v>
          </cell>
          <cell r="J117">
            <v>0</v>
          </cell>
          <cell r="K117">
            <v>-4.4000000000000004</v>
          </cell>
          <cell r="L117">
            <v>0</v>
          </cell>
          <cell r="M117">
            <v>0</v>
          </cell>
          <cell r="N117">
            <v>0</v>
          </cell>
          <cell r="O117">
            <v>0</v>
          </cell>
        </row>
        <row r="118">
          <cell r="A118" t="str">
            <v>T-KAP</v>
          </cell>
          <cell r="B118">
            <v>6130</v>
          </cell>
          <cell r="C118" t="str">
            <v>Licenser för dataprogram</v>
          </cell>
          <cell r="D118">
            <v>-0.3</v>
          </cell>
          <cell r="E118">
            <v>-0.5</v>
          </cell>
          <cell r="F118">
            <v>-0.5</v>
          </cell>
          <cell r="G118">
            <v>-0.7</v>
          </cell>
          <cell r="H118">
            <v>-0.5</v>
          </cell>
          <cell r="I118">
            <v>-0.5</v>
          </cell>
          <cell r="J118">
            <v>0</v>
          </cell>
          <cell r="K118">
            <v>-0.5</v>
          </cell>
          <cell r="L118">
            <v>-0.4</v>
          </cell>
          <cell r="M118">
            <v>0</v>
          </cell>
          <cell r="N118">
            <v>0</v>
          </cell>
          <cell r="O118">
            <v>0</v>
          </cell>
        </row>
        <row r="119">
          <cell r="A119" t="str">
            <v>T-FOND</v>
          </cell>
          <cell r="B119">
            <v>6130</v>
          </cell>
          <cell r="C119" t="str">
            <v>Licenser för dataprogram</v>
          </cell>
          <cell r="D119">
            <v>-0.4</v>
          </cell>
          <cell r="E119">
            <v>-1.9</v>
          </cell>
          <cell r="F119">
            <v>-6.2</v>
          </cell>
          <cell r="G119">
            <v>0</v>
          </cell>
          <cell r="H119">
            <v>0</v>
          </cell>
          <cell r="I119">
            <v>0</v>
          </cell>
          <cell r="J119">
            <v>0</v>
          </cell>
          <cell r="K119">
            <v>0</v>
          </cell>
          <cell r="L119">
            <v>0</v>
          </cell>
          <cell r="M119">
            <v>0</v>
          </cell>
          <cell r="N119">
            <v>0</v>
          </cell>
          <cell r="O119">
            <v>0</v>
          </cell>
        </row>
        <row r="120">
          <cell r="B120" t="str">
            <v>6130 Totalt</v>
          </cell>
          <cell r="D120">
            <v>-3.0999999999999996</v>
          </cell>
          <cell r="E120">
            <v>-2.4</v>
          </cell>
          <cell r="F120">
            <v>-9</v>
          </cell>
          <cell r="G120">
            <v>-0.7</v>
          </cell>
          <cell r="H120">
            <v>-0.5</v>
          </cell>
          <cell r="I120">
            <v>-0.5</v>
          </cell>
          <cell r="J120">
            <v>0</v>
          </cell>
          <cell r="K120">
            <v>-4.9000000000000004</v>
          </cell>
          <cell r="L120">
            <v>-0.4</v>
          </cell>
          <cell r="O120">
            <v>0</v>
          </cell>
        </row>
        <row r="121">
          <cell r="A121" t="str">
            <v>TAB</v>
          </cell>
          <cell r="B121">
            <v>6410</v>
          </cell>
          <cell r="C121" t="str">
            <v>Förbrukningsinv / -matrial</v>
          </cell>
          <cell r="D121">
            <v>0</v>
          </cell>
          <cell r="E121">
            <v>0</v>
          </cell>
          <cell r="F121">
            <v>-3.9</v>
          </cell>
          <cell r="G121">
            <v>0</v>
          </cell>
          <cell r="H121">
            <v>0</v>
          </cell>
          <cell r="I121">
            <v>-3.3</v>
          </cell>
          <cell r="J121">
            <v>-2.2999999999999998</v>
          </cell>
          <cell r="K121">
            <v>-0.5</v>
          </cell>
          <cell r="L121">
            <v>0</v>
          </cell>
          <cell r="M121">
            <v>0</v>
          </cell>
          <cell r="N121">
            <v>0</v>
          </cell>
          <cell r="O121">
            <v>0</v>
          </cell>
        </row>
        <row r="122">
          <cell r="A122" t="str">
            <v>T-KAP</v>
          </cell>
          <cell r="B122">
            <v>6410</v>
          </cell>
          <cell r="C122" t="str">
            <v>Förbrukningsinv / -matrial</v>
          </cell>
          <cell r="D122">
            <v>-4.3</v>
          </cell>
          <cell r="E122">
            <v>-11.7</v>
          </cell>
          <cell r="F122">
            <v>-2.9</v>
          </cell>
          <cell r="G122">
            <v>0</v>
          </cell>
          <cell r="H122">
            <v>-2.4</v>
          </cell>
          <cell r="I122">
            <v>0</v>
          </cell>
          <cell r="J122">
            <v>-1.2</v>
          </cell>
          <cell r="K122">
            <v>-2.6</v>
          </cell>
          <cell r="L122">
            <v>0</v>
          </cell>
          <cell r="M122">
            <v>0</v>
          </cell>
          <cell r="N122">
            <v>0</v>
          </cell>
          <cell r="O122">
            <v>0</v>
          </cell>
        </row>
        <row r="123">
          <cell r="A123" t="str">
            <v>T-FOND</v>
          </cell>
          <cell r="B123">
            <v>6410</v>
          </cell>
          <cell r="C123" t="str">
            <v>Förbrukningsinv / -matrial</v>
          </cell>
          <cell r="D123">
            <v>-23.1</v>
          </cell>
          <cell r="E123">
            <v>-9.6999999999999993</v>
          </cell>
          <cell r="F123">
            <v>0</v>
          </cell>
          <cell r="G123">
            <v>0</v>
          </cell>
          <cell r="H123">
            <v>-8.8000000000000007</v>
          </cell>
          <cell r="I123">
            <v>0</v>
          </cell>
          <cell r="J123">
            <v>-4.5</v>
          </cell>
          <cell r="K123">
            <v>0</v>
          </cell>
          <cell r="L123">
            <v>0</v>
          </cell>
          <cell r="M123">
            <v>0</v>
          </cell>
          <cell r="N123">
            <v>0</v>
          </cell>
          <cell r="O123">
            <v>0</v>
          </cell>
        </row>
        <row r="124">
          <cell r="B124" t="str">
            <v>6410 Totalt</v>
          </cell>
          <cell r="D124">
            <v>-27.400000000000002</v>
          </cell>
          <cell r="E124">
            <v>-21.4</v>
          </cell>
          <cell r="F124">
            <v>-6.8</v>
          </cell>
          <cell r="G124">
            <v>0</v>
          </cell>
          <cell r="H124">
            <v>-11.200000000000001</v>
          </cell>
          <cell r="I124">
            <v>-3.3</v>
          </cell>
          <cell r="J124">
            <v>-8</v>
          </cell>
          <cell r="K124">
            <v>-3.1</v>
          </cell>
          <cell r="L124">
            <v>0</v>
          </cell>
          <cell r="O124">
            <v>0</v>
          </cell>
        </row>
        <row r="125">
          <cell r="A125" t="str">
            <v>TAB</v>
          </cell>
          <cell r="B125">
            <v>6500</v>
          </cell>
          <cell r="C125" t="str">
            <v>Kontorsmaterial</v>
          </cell>
          <cell r="D125">
            <v>0</v>
          </cell>
          <cell r="E125">
            <v>0</v>
          </cell>
          <cell r="F125">
            <v>-3</v>
          </cell>
          <cell r="G125">
            <v>0</v>
          </cell>
          <cell r="H125">
            <v>0</v>
          </cell>
          <cell r="I125">
            <v>-4</v>
          </cell>
          <cell r="J125">
            <v>-1</v>
          </cell>
          <cell r="K125">
            <v>0</v>
          </cell>
          <cell r="L125">
            <v>0</v>
          </cell>
          <cell r="M125">
            <v>0</v>
          </cell>
          <cell r="N125">
            <v>0</v>
          </cell>
          <cell r="O125">
            <v>0</v>
          </cell>
        </row>
        <row r="126">
          <cell r="A126" t="str">
            <v>T-KAP</v>
          </cell>
          <cell r="B126">
            <v>6500</v>
          </cell>
          <cell r="C126" t="str">
            <v>Kontorsmaterial</v>
          </cell>
          <cell r="D126">
            <v>-11.1</v>
          </cell>
          <cell r="E126">
            <v>-37.5</v>
          </cell>
          <cell r="F126">
            <v>-34.5</v>
          </cell>
          <cell r="G126">
            <v>-23</v>
          </cell>
          <cell r="H126">
            <v>-5</v>
          </cell>
          <cell r="I126">
            <v>-13.3</v>
          </cell>
          <cell r="J126">
            <v>-9</v>
          </cell>
          <cell r="K126">
            <v>-15.4</v>
          </cell>
          <cell r="L126">
            <v>-19.399999999999999</v>
          </cell>
          <cell r="M126">
            <v>0</v>
          </cell>
          <cell r="N126">
            <v>0</v>
          </cell>
          <cell r="O126">
            <v>0</v>
          </cell>
        </row>
        <row r="127">
          <cell r="A127" t="str">
            <v>T-FOND</v>
          </cell>
          <cell r="B127">
            <v>6500</v>
          </cell>
          <cell r="C127" t="str">
            <v>Kontorsmaterial</v>
          </cell>
          <cell r="D127">
            <v>-15</v>
          </cell>
          <cell r="E127">
            <v>-2.5</v>
          </cell>
          <cell r="F127">
            <v>-8.6</v>
          </cell>
          <cell r="G127">
            <v>-5.6</v>
          </cell>
          <cell r="H127">
            <v>-5.5</v>
          </cell>
          <cell r="I127">
            <v>-4.5</v>
          </cell>
          <cell r="J127">
            <v>-6.7</v>
          </cell>
          <cell r="K127">
            <v>-8.1999999999999993</v>
          </cell>
          <cell r="L127">
            <v>-8.8000000000000007</v>
          </cell>
          <cell r="M127">
            <v>0</v>
          </cell>
          <cell r="N127">
            <v>0</v>
          </cell>
          <cell r="O127">
            <v>0</v>
          </cell>
        </row>
        <row r="128">
          <cell r="B128" t="str">
            <v>6500 Totalt</v>
          </cell>
          <cell r="D128">
            <v>-26.1</v>
          </cell>
          <cell r="E128">
            <v>-40</v>
          </cell>
          <cell r="F128">
            <v>-46.1</v>
          </cell>
          <cell r="G128">
            <v>-28.6</v>
          </cell>
          <cell r="H128">
            <v>-10.5</v>
          </cell>
          <cell r="I128">
            <v>-21.8</v>
          </cell>
          <cell r="J128">
            <v>-16.7</v>
          </cell>
          <cell r="K128">
            <v>-23.6</v>
          </cell>
          <cell r="L128">
            <v>-28.2</v>
          </cell>
          <cell r="O128">
            <v>0</v>
          </cell>
        </row>
        <row r="129">
          <cell r="A129" t="str">
            <v>T-KAP</v>
          </cell>
          <cell r="B129">
            <v>6640</v>
          </cell>
          <cell r="C129" t="str">
            <v>Reparation, underhåll inv.</v>
          </cell>
          <cell r="D129">
            <v>0</v>
          </cell>
          <cell r="E129">
            <v>0</v>
          </cell>
          <cell r="F129">
            <v>-1.8</v>
          </cell>
          <cell r="G129">
            <v>-4.9000000000000004</v>
          </cell>
          <cell r="H129">
            <v>-1.1000000000000001</v>
          </cell>
          <cell r="I129">
            <v>-4.8</v>
          </cell>
          <cell r="J129">
            <v>-0.7</v>
          </cell>
          <cell r="K129">
            <v>-2.5</v>
          </cell>
          <cell r="L129">
            <v>-1.9</v>
          </cell>
          <cell r="M129">
            <v>0</v>
          </cell>
          <cell r="N129">
            <v>0</v>
          </cell>
          <cell r="O129">
            <v>0</v>
          </cell>
        </row>
        <row r="130">
          <cell r="A130" t="str">
            <v>T-FOND</v>
          </cell>
          <cell r="B130">
            <v>6640</v>
          </cell>
          <cell r="C130" t="str">
            <v>Reparation, underhåll inv.</v>
          </cell>
          <cell r="D130">
            <v>0</v>
          </cell>
          <cell r="E130">
            <v>0</v>
          </cell>
          <cell r="F130">
            <v>-3.2</v>
          </cell>
          <cell r="G130">
            <v>-1.2</v>
          </cell>
          <cell r="H130">
            <v>0</v>
          </cell>
          <cell r="I130">
            <v>-2.4</v>
          </cell>
          <cell r="J130">
            <v>0</v>
          </cell>
          <cell r="K130">
            <v>-3.4</v>
          </cell>
          <cell r="L130">
            <v>0</v>
          </cell>
          <cell r="M130">
            <v>0</v>
          </cell>
          <cell r="N130">
            <v>0</v>
          </cell>
          <cell r="O130">
            <v>0</v>
          </cell>
        </row>
        <row r="131">
          <cell r="B131" t="str">
            <v>6640 Totalt</v>
          </cell>
          <cell r="D131">
            <v>0</v>
          </cell>
          <cell r="E131">
            <v>0</v>
          </cell>
          <cell r="F131">
            <v>-5</v>
          </cell>
          <cell r="G131">
            <v>-6.1000000000000005</v>
          </cell>
          <cell r="H131">
            <v>-1.1000000000000001</v>
          </cell>
          <cell r="I131">
            <v>-7.1999999999999993</v>
          </cell>
          <cell r="J131">
            <v>-0.7</v>
          </cell>
          <cell r="K131">
            <v>-5.9</v>
          </cell>
          <cell r="L131">
            <v>-1.9</v>
          </cell>
          <cell r="O131">
            <v>0</v>
          </cell>
        </row>
        <row r="132">
          <cell r="A132" t="str">
            <v>T-KAP</v>
          </cell>
          <cell r="B132">
            <v>6680</v>
          </cell>
          <cell r="C132" t="str">
            <v>TAB, intern service</v>
          </cell>
          <cell r="D132">
            <v>-42</v>
          </cell>
          <cell r="E132">
            <v>-42</v>
          </cell>
          <cell r="F132">
            <v>-42</v>
          </cell>
          <cell r="G132">
            <v>-42</v>
          </cell>
          <cell r="H132">
            <v>-42</v>
          </cell>
          <cell r="I132">
            <v>-42</v>
          </cell>
          <cell r="J132">
            <v>-42</v>
          </cell>
          <cell r="K132">
            <v>-42</v>
          </cell>
          <cell r="L132">
            <v>-42</v>
          </cell>
          <cell r="M132">
            <v>0</v>
          </cell>
          <cell r="N132">
            <v>0</v>
          </cell>
          <cell r="O132">
            <v>0</v>
          </cell>
        </row>
        <row r="133">
          <cell r="A133" t="str">
            <v>T-FOND</v>
          </cell>
          <cell r="B133">
            <v>6680</v>
          </cell>
          <cell r="C133" t="str">
            <v>TAB, intern service</v>
          </cell>
          <cell r="D133">
            <v>-52.5</v>
          </cell>
          <cell r="E133">
            <v>-52.5</v>
          </cell>
          <cell r="F133">
            <v>-52.5</v>
          </cell>
          <cell r="G133">
            <v>-52.5</v>
          </cell>
          <cell r="H133">
            <v>-52.5</v>
          </cell>
          <cell r="I133">
            <v>-52.5</v>
          </cell>
          <cell r="J133">
            <v>-52.5</v>
          </cell>
          <cell r="K133">
            <v>-52.5</v>
          </cell>
          <cell r="L133">
            <v>-52.5</v>
          </cell>
          <cell r="M133">
            <v>0</v>
          </cell>
          <cell r="N133">
            <v>0</v>
          </cell>
          <cell r="O133">
            <v>0</v>
          </cell>
        </row>
        <row r="134">
          <cell r="B134" t="str">
            <v>6680 Totalt</v>
          </cell>
          <cell r="D134">
            <v>-94.5</v>
          </cell>
          <cell r="E134">
            <v>-94.5</v>
          </cell>
          <cell r="F134">
            <v>-94.5</v>
          </cell>
          <cell r="G134">
            <v>-94.5</v>
          </cell>
          <cell r="H134">
            <v>-94.5</v>
          </cell>
          <cell r="I134">
            <v>-94.5</v>
          </cell>
          <cell r="J134">
            <v>-94.5</v>
          </cell>
          <cell r="K134">
            <v>-94.5</v>
          </cell>
          <cell r="L134">
            <v>-94.5</v>
          </cell>
          <cell r="O134">
            <v>0</v>
          </cell>
        </row>
        <row r="135">
          <cell r="A135" t="str">
            <v>TAB</v>
          </cell>
          <cell r="B135">
            <v>6730</v>
          </cell>
          <cell r="C135" t="str">
            <v>Redovisningstjänster</v>
          </cell>
          <cell r="D135">
            <v>0</v>
          </cell>
          <cell r="E135">
            <v>0</v>
          </cell>
          <cell r="F135">
            <v>0</v>
          </cell>
          <cell r="G135">
            <v>0</v>
          </cell>
          <cell r="H135">
            <v>-7.4</v>
          </cell>
          <cell r="I135">
            <v>0</v>
          </cell>
          <cell r="J135">
            <v>0</v>
          </cell>
          <cell r="K135">
            <v>0</v>
          </cell>
          <cell r="L135">
            <v>0</v>
          </cell>
          <cell r="M135">
            <v>0</v>
          </cell>
          <cell r="N135">
            <v>0</v>
          </cell>
          <cell r="O135">
            <v>0</v>
          </cell>
        </row>
        <row r="136">
          <cell r="B136" t="str">
            <v>6730 Totalt</v>
          </cell>
          <cell r="D136">
            <v>0</v>
          </cell>
          <cell r="E136">
            <v>0</v>
          </cell>
          <cell r="F136">
            <v>0</v>
          </cell>
          <cell r="G136">
            <v>0</v>
          </cell>
          <cell r="H136">
            <v>-7.4</v>
          </cell>
          <cell r="I136">
            <v>0</v>
          </cell>
          <cell r="J136">
            <v>0</v>
          </cell>
          <cell r="K136">
            <v>0</v>
          </cell>
          <cell r="L136">
            <v>0</v>
          </cell>
          <cell r="O136">
            <v>0</v>
          </cell>
        </row>
        <row r="137">
          <cell r="A137" t="str">
            <v>TAB</v>
          </cell>
          <cell r="B137">
            <v>6740</v>
          </cell>
          <cell r="C137" t="str">
            <v>Data-tjänster</v>
          </cell>
          <cell r="D137">
            <v>0</v>
          </cell>
          <cell r="E137">
            <v>0</v>
          </cell>
          <cell r="F137">
            <v>0</v>
          </cell>
          <cell r="G137">
            <v>0</v>
          </cell>
          <cell r="H137">
            <v>-4</v>
          </cell>
          <cell r="I137">
            <v>0</v>
          </cell>
          <cell r="J137">
            <v>0</v>
          </cell>
          <cell r="K137">
            <v>0</v>
          </cell>
          <cell r="L137">
            <v>0</v>
          </cell>
          <cell r="M137">
            <v>0</v>
          </cell>
          <cell r="N137">
            <v>0</v>
          </cell>
          <cell r="O137">
            <v>0</v>
          </cell>
        </row>
        <row r="138">
          <cell r="A138" t="str">
            <v>T-KAP</v>
          </cell>
          <cell r="B138">
            <v>6740</v>
          </cell>
          <cell r="C138" t="str">
            <v>Data-tjänster</v>
          </cell>
          <cell r="D138">
            <v>0</v>
          </cell>
          <cell r="E138">
            <v>0</v>
          </cell>
          <cell r="F138">
            <v>-2.2999999999999998</v>
          </cell>
          <cell r="G138">
            <v>-4.8</v>
          </cell>
          <cell r="H138">
            <v>-33.299999999999997</v>
          </cell>
          <cell r="I138">
            <v>-20.7</v>
          </cell>
          <cell r="J138">
            <v>-8.6</v>
          </cell>
          <cell r="K138">
            <v>0</v>
          </cell>
          <cell r="L138">
            <v>-19.600000000000001</v>
          </cell>
          <cell r="M138">
            <v>0</v>
          </cell>
          <cell r="N138">
            <v>0</v>
          </cell>
          <cell r="O138">
            <v>0</v>
          </cell>
        </row>
        <row r="139">
          <cell r="A139" t="str">
            <v>T-FOND</v>
          </cell>
          <cell r="B139">
            <v>6740</v>
          </cell>
          <cell r="C139" t="str">
            <v>Data-tjänster</v>
          </cell>
          <cell r="D139">
            <v>0</v>
          </cell>
          <cell r="E139">
            <v>0</v>
          </cell>
          <cell r="F139">
            <v>0</v>
          </cell>
          <cell r="G139">
            <v>-6.5</v>
          </cell>
          <cell r="H139">
            <v>-42.6</v>
          </cell>
          <cell r="I139">
            <v>-9.5</v>
          </cell>
          <cell r="J139">
            <v>-3.8</v>
          </cell>
          <cell r="K139">
            <v>0</v>
          </cell>
          <cell r="L139">
            <v>0</v>
          </cell>
          <cell r="M139">
            <v>0</v>
          </cell>
          <cell r="N139">
            <v>0</v>
          </cell>
          <cell r="O139">
            <v>0</v>
          </cell>
        </row>
        <row r="140">
          <cell r="B140" t="str">
            <v>6740 Totalt</v>
          </cell>
          <cell r="D140">
            <v>0</v>
          </cell>
          <cell r="E140">
            <v>0</v>
          </cell>
          <cell r="F140">
            <v>-2.2999999999999998</v>
          </cell>
          <cell r="G140">
            <v>-11.3</v>
          </cell>
          <cell r="H140">
            <v>-79.900000000000006</v>
          </cell>
          <cell r="I140">
            <v>-30.2</v>
          </cell>
          <cell r="J140">
            <v>-12.399999999999999</v>
          </cell>
          <cell r="K140">
            <v>0</v>
          </cell>
          <cell r="L140">
            <v>-19.600000000000001</v>
          </cell>
          <cell r="O140">
            <v>0</v>
          </cell>
        </row>
        <row r="141">
          <cell r="A141" t="str">
            <v>T-KAP</v>
          </cell>
          <cell r="B141">
            <v>6750</v>
          </cell>
          <cell r="C141" t="str">
            <v>Skattekonsulter mm</v>
          </cell>
          <cell r="D141">
            <v>-5.0999999999999996</v>
          </cell>
          <cell r="E141">
            <v>0</v>
          </cell>
          <cell r="F141">
            <v>0</v>
          </cell>
          <cell r="G141">
            <v>-13.9</v>
          </cell>
          <cell r="H141">
            <v>0</v>
          </cell>
          <cell r="I141">
            <v>0</v>
          </cell>
          <cell r="J141">
            <v>0</v>
          </cell>
          <cell r="K141">
            <v>-2.2999999999999998</v>
          </cell>
          <cell r="L141">
            <v>0</v>
          </cell>
          <cell r="M141">
            <v>0</v>
          </cell>
          <cell r="N141">
            <v>0</v>
          </cell>
          <cell r="O141">
            <v>0</v>
          </cell>
        </row>
        <row r="142">
          <cell r="B142" t="str">
            <v>6750 Totalt</v>
          </cell>
          <cell r="D142">
            <v>-5.0999999999999996</v>
          </cell>
          <cell r="E142">
            <v>0</v>
          </cell>
          <cell r="F142">
            <v>0</v>
          </cell>
          <cell r="G142">
            <v>-13.9</v>
          </cell>
          <cell r="H142">
            <v>0</v>
          </cell>
          <cell r="I142">
            <v>0</v>
          </cell>
          <cell r="J142">
            <v>0</v>
          </cell>
          <cell r="K142">
            <v>-2.2999999999999998</v>
          </cell>
          <cell r="L142">
            <v>0</v>
          </cell>
          <cell r="O142">
            <v>0</v>
          </cell>
        </row>
        <row r="143">
          <cell r="A143" t="str">
            <v>TAB</v>
          </cell>
          <cell r="B143">
            <v>6780</v>
          </cell>
          <cell r="C143" t="str">
            <v>Advokatkostnader</v>
          </cell>
          <cell r="D143">
            <v>0</v>
          </cell>
          <cell r="E143">
            <v>0</v>
          </cell>
          <cell r="F143">
            <v>0</v>
          </cell>
          <cell r="G143">
            <v>-7.2</v>
          </cell>
          <cell r="H143">
            <v>-5.6</v>
          </cell>
          <cell r="I143">
            <v>-2.6</v>
          </cell>
          <cell r="J143">
            <v>-8.6</v>
          </cell>
          <cell r="K143">
            <v>-6.1</v>
          </cell>
          <cell r="L143">
            <v>0</v>
          </cell>
          <cell r="M143">
            <v>0</v>
          </cell>
          <cell r="N143">
            <v>0</v>
          </cell>
          <cell r="O143">
            <v>0</v>
          </cell>
        </row>
        <row r="144">
          <cell r="A144" t="str">
            <v>T-KAP</v>
          </cell>
          <cell r="B144">
            <v>6780</v>
          </cell>
          <cell r="C144" t="str">
            <v>Advokatkostnader, internt</v>
          </cell>
          <cell r="D144">
            <v>0</v>
          </cell>
          <cell r="E144">
            <v>0</v>
          </cell>
          <cell r="F144">
            <v>-3.7</v>
          </cell>
          <cell r="G144">
            <v>-10.199999999999999</v>
          </cell>
          <cell r="H144">
            <v>-2.1</v>
          </cell>
          <cell r="I144">
            <v>0</v>
          </cell>
          <cell r="J144">
            <v>-1.1000000000000001</v>
          </cell>
          <cell r="K144">
            <v>0</v>
          </cell>
          <cell r="L144">
            <v>-4.7</v>
          </cell>
          <cell r="M144">
            <v>0</v>
          </cell>
          <cell r="N144">
            <v>0</v>
          </cell>
          <cell r="O144">
            <v>0</v>
          </cell>
        </row>
        <row r="145">
          <cell r="A145" t="str">
            <v>T-FOND</v>
          </cell>
          <cell r="B145">
            <v>6780</v>
          </cell>
          <cell r="C145" t="str">
            <v>Advokatkostnader</v>
          </cell>
          <cell r="D145">
            <v>0</v>
          </cell>
          <cell r="E145">
            <v>0</v>
          </cell>
          <cell r="F145">
            <v>0</v>
          </cell>
          <cell r="G145">
            <v>-8.1999999999999993</v>
          </cell>
          <cell r="H145">
            <v>0</v>
          </cell>
          <cell r="I145">
            <v>0</v>
          </cell>
          <cell r="J145">
            <v>0</v>
          </cell>
          <cell r="K145">
            <v>0</v>
          </cell>
          <cell r="L145">
            <v>0</v>
          </cell>
          <cell r="M145">
            <v>0</v>
          </cell>
          <cell r="N145">
            <v>0</v>
          </cell>
          <cell r="O145">
            <v>0</v>
          </cell>
        </row>
        <row r="146">
          <cell r="B146" t="str">
            <v>6780 Totalt</v>
          </cell>
          <cell r="D146">
            <v>0</v>
          </cell>
          <cell r="E146">
            <v>0</v>
          </cell>
          <cell r="F146">
            <v>-3.7</v>
          </cell>
          <cell r="G146">
            <v>-25.599999999999998</v>
          </cell>
          <cell r="H146">
            <v>-7.6999999999999993</v>
          </cell>
          <cell r="I146">
            <v>-2.6</v>
          </cell>
          <cell r="J146">
            <v>-9.6999999999999993</v>
          </cell>
          <cell r="K146">
            <v>-6.1</v>
          </cell>
          <cell r="L146">
            <v>-4.7</v>
          </cell>
          <cell r="O146">
            <v>0</v>
          </cell>
        </row>
        <row r="147">
          <cell r="A147" t="str">
            <v>TAB</v>
          </cell>
          <cell r="B147">
            <v>6790</v>
          </cell>
          <cell r="C147" t="str">
            <v>Övriga främmande tjänster</v>
          </cell>
          <cell r="D147">
            <v>-170.1</v>
          </cell>
          <cell r="E147">
            <v>-40</v>
          </cell>
          <cell r="F147">
            <v>-7</v>
          </cell>
          <cell r="G147">
            <v>0</v>
          </cell>
          <cell r="H147">
            <v>-6</v>
          </cell>
          <cell r="I147">
            <v>-102.6</v>
          </cell>
          <cell r="J147">
            <v>0</v>
          </cell>
          <cell r="K147">
            <v>-75</v>
          </cell>
          <cell r="L147">
            <v>-30.7</v>
          </cell>
          <cell r="M147">
            <v>0</v>
          </cell>
          <cell r="N147">
            <v>0</v>
          </cell>
          <cell r="O147">
            <v>0</v>
          </cell>
        </row>
        <row r="148">
          <cell r="A148" t="str">
            <v>T-KAP</v>
          </cell>
          <cell r="B148">
            <v>6790</v>
          </cell>
          <cell r="C148" t="str">
            <v>Övriga främmande tjänster</v>
          </cell>
          <cell r="D148">
            <v>0</v>
          </cell>
          <cell r="E148">
            <v>-22.6</v>
          </cell>
          <cell r="F148">
            <v>0</v>
          </cell>
          <cell r="G148">
            <v>-25.5</v>
          </cell>
          <cell r="H148">
            <v>0</v>
          </cell>
          <cell r="I148">
            <v>0</v>
          </cell>
          <cell r="J148">
            <v>-27</v>
          </cell>
          <cell r="K148">
            <v>-13.6</v>
          </cell>
          <cell r="L148">
            <v>-13.4</v>
          </cell>
          <cell r="M148">
            <v>0</v>
          </cell>
          <cell r="N148">
            <v>0</v>
          </cell>
          <cell r="O148">
            <v>0</v>
          </cell>
        </row>
        <row r="149">
          <cell r="A149" t="str">
            <v>T-FOND</v>
          </cell>
          <cell r="B149">
            <v>6790</v>
          </cell>
          <cell r="C149" t="str">
            <v>Främmande tjänster, internt</v>
          </cell>
          <cell r="D149">
            <v>0</v>
          </cell>
          <cell r="E149">
            <v>0</v>
          </cell>
          <cell r="F149">
            <v>0</v>
          </cell>
          <cell r="G149">
            <v>0</v>
          </cell>
          <cell r="H149">
            <v>0</v>
          </cell>
          <cell r="I149">
            <v>0</v>
          </cell>
          <cell r="J149">
            <v>-33.700000000000003</v>
          </cell>
          <cell r="K149">
            <v>0</v>
          </cell>
          <cell r="L149">
            <v>-3.5</v>
          </cell>
          <cell r="M149">
            <v>0</v>
          </cell>
          <cell r="N149">
            <v>0</v>
          </cell>
          <cell r="O149">
            <v>0</v>
          </cell>
        </row>
        <row r="150">
          <cell r="B150" t="str">
            <v>6790 Totalt</v>
          </cell>
          <cell r="D150">
            <v>-170.1</v>
          </cell>
          <cell r="E150">
            <v>-62.6</v>
          </cell>
          <cell r="F150">
            <v>-7</v>
          </cell>
          <cell r="G150">
            <v>-25.5</v>
          </cell>
          <cell r="H150">
            <v>-6</v>
          </cell>
          <cell r="I150">
            <v>-102.6</v>
          </cell>
          <cell r="J150">
            <v>-60.7</v>
          </cell>
          <cell r="K150">
            <v>-88.6</v>
          </cell>
          <cell r="L150">
            <v>-47.6</v>
          </cell>
          <cell r="O150">
            <v>0</v>
          </cell>
        </row>
        <row r="151">
          <cell r="A151" t="str">
            <v>TAB</v>
          </cell>
          <cell r="B151">
            <v>6810</v>
          </cell>
          <cell r="C151" t="str">
            <v>Telefoner kontor</v>
          </cell>
          <cell r="D151">
            <v>-9.1999999999999993</v>
          </cell>
          <cell r="E151">
            <v>0</v>
          </cell>
          <cell r="F151">
            <v>-3.5</v>
          </cell>
          <cell r="G151">
            <v>-20.100000000000001</v>
          </cell>
          <cell r="H151">
            <v>-0.1</v>
          </cell>
          <cell r="I151">
            <v>-3.8</v>
          </cell>
          <cell r="J151">
            <v>0</v>
          </cell>
          <cell r="K151">
            <v>-2.2999999999999998</v>
          </cell>
          <cell r="L151">
            <v>-2.4</v>
          </cell>
          <cell r="M151">
            <v>0</v>
          </cell>
          <cell r="N151">
            <v>0</v>
          </cell>
          <cell r="O151">
            <v>0</v>
          </cell>
        </row>
        <row r="152">
          <cell r="A152" t="str">
            <v>T-KAP</v>
          </cell>
          <cell r="B152">
            <v>6810</v>
          </cell>
          <cell r="C152" t="str">
            <v>Telefoner kontor</v>
          </cell>
          <cell r="D152">
            <v>-3</v>
          </cell>
          <cell r="E152">
            <v>-4.7</v>
          </cell>
          <cell r="F152">
            <v>-34.5</v>
          </cell>
          <cell r="G152">
            <v>-5.8</v>
          </cell>
          <cell r="H152">
            <v>-2.5</v>
          </cell>
          <cell r="I152">
            <v>-35.299999999999997</v>
          </cell>
          <cell r="J152">
            <v>-8.9</v>
          </cell>
          <cell r="K152">
            <v>-2.4</v>
          </cell>
          <cell r="L152">
            <v>-28.2</v>
          </cell>
          <cell r="M152">
            <v>0</v>
          </cell>
          <cell r="N152">
            <v>0</v>
          </cell>
          <cell r="O152">
            <v>0</v>
          </cell>
        </row>
        <row r="153">
          <cell r="A153" t="str">
            <v>T-FOND</v>
          </cell>
          <cell r="B153">
            <v>6810</v>
          </cell>
          <cell r="C153" t="str">
            <v>Telefoner kontor</v>
          </cell>
          <cell r="D153">
            <v>0</v>
          </cell>
          <cell r="E153">
            <v>-0.9</v>
          </cell>
          <cell r="F153">
            <v>-2.2000000000000002</v>
          </cell>
          <cell r="G153">
            <v>0</v>
          </cell>
          <cell r="H153">
            <v>-1.9</v>
          </cell>
          <cell r="I153">
            <v>-2</v>
          </cell>
          <cell r="J153">
            <v>-0.6</v>
          </cell>
          <cell r="K153">
            <v>-0.3</v>
          </cell>
          <cell r="L153">
            <v>-2.4</v>
          </cell>
          <cell r="M153">
            <v>0</v>
          </cell>
          <cell r="N153">
            <v>0</v>
          </cell>
          <cell r="O153">
            <v>0</v>
          </cell>
        </row>
        <row r="154">
          <cell r="B154" t="str">
            <v>6810 Totalt</v>
          </cell>
          <cell r="D154">
            <v>-12.2</v>
          </cell>
          <cell r="E154">
            <v>-5.6000000000000005</v>
          </cell>
          <cell r="F154">
            <v>-40.200000000000003</v>
          </cell>
          <cell r="G154">
            <v>-25.900000000000002</v>
          </cell>
          <cell r="H154">
            <v>-4.5</v>
          </cell>
          <cell r="I154">
            <v>-41.099999999999994</v>
          </cell>
          <cell r="J154">
            <v>-9.5</v>
          </cell>
          <cell r="K154">
            <v>-4.9999999999999991</v>
          </cell>
          <cell r="L154">
            <v>-33</v>
          </cell>
          <cell r="O154">
            <v>0</v>
          </cell>
        </row>
        <row r="155">
          <cell r="A155" t="str">
            <v>TAB</v>
          </cell>
          <cell r="B155">
            <v>6815</v>
          </cell>
          <cell r="C155" t="str">
            <v>NMT / GSM-telefon</v>
          </cell>
          <cell r="D155">
            <v>-3</v>
          </cell>
          <cell r="E155">
            <v>-3.4</v>
          </cell>
          <cell r="F155">
            <v>-2.1</v>
          </cell>
          <cell r="G155">
            <v>-2.9</v>
          </cell>
          <cell r="H155">
            <v>-5.5</v>
          </cell>
          <cell r="I155">
            <v>-3</v>
          </cell>
          <cell r="J155">
            <v>-5.2</v>
          </cell>
          <cell r="K155">
            <v>-2.2999999999999998</v>
          </cell>
          <cell r="L155">
            <v>-2.4</v>
          </cell>
          <cell r="M155">
            <v>0</v>
          </cell>
          <cell r="N155">
            <v>0</v>
          </cell>
          <cell r="O155">
            <v>0</v>
          </cell>
        </row>
        <row r="156">
          <cell r="A156" t="str">
            <v>T-KAP</v>
          </cell>
          <cell r="B156">
            <v>6815</v>
          </cell>
          <cell r="C156" t="str">
            <v>NMT / GSM-telefon</v>
          </cell>
          <cell r="D156">
            <v>-2.6</v>
          </cell>
          <cell r="E156">
            <v>-5.6</v>
          </cell>
          <cell r="F156">
            <v>-3.8</v>
          </cell>
          <cell r="G156">
            <v>-8.6</v>
          </cell>
          <cell r="H156">
            <v>-5.0999999999999996</v>
          </cell>
          <cell r="I156">
            <v>-5.8</v>
          </cell>
          <cell r="J156">
            <v>-9.4</v>
          </cell>
          <cell r="K156">
            <v>-4</v>
          </cell>
          <cell r="L156">
            <v>-7.1</v>
          </cell>
          <cell r="M156">
            <v>0</v>
          </cell>
          <cell r="N156">
            <v>0</v>
          </cell>
          <cell r="O156">
            <v>0</v>
          </cell>
        </row>
        <row r="157">
          <cell r="A157" t="str">
            <v>T-FOND</v>
          </cell>
          <cell r="B157">
            <v>6815</v>
          </cell>
          <cell r="C157" t="str">
            <v>NMT / GSM-telefon</v>
          </cell>
          <cell r="D157">
            <v>-8.4</v>
          </cell>
          <cell r="E157">
            <v>-4.7</v>
          </cell>
          <cell r="F157">
            <v>-2.7</v>
          </cell>
          <cell r="G157">
            <v>-2.4</v>
          </cell>
          <cell r="H157">
            <v>-3.4</v>
          </cell>
          <cell r="I157">
            <v>-2.4</v>
          </cell>
          <cell r="J157">
            <v>-5.6</v>
          </cell>
          <cell r="K157">
            <v>-4.0999999999999996</v>
          </cell>
          <cell r="L157">
            <v>-3.5</v>
          </cell>
          <cell r="M157">
            <v>0</v>
          </cell>
          <cell r="N157">
            <v>0</v>
          </cell>
          <cell r="O157">
            <v>0</v>
          </cell>
        </row>
        <row r="158">
          <cell r="B158" t="str">
            <v>6815 Totalt</v>
          </cell>
          <cell r="D158">
            <v>-14</v>
          </cell>
          <cell r="E158">
            <v>-13.7</v>
          </cell>
          <cell r="F158">
            <v>-8.6000000000000014</v>
          </cell>
          <cell r="G158">
            <v>-13.9</v>
          </cell>
          <cell r="H158">
            <v>-14</v>
          </cell>
          <cell r="I158">
            <v>-11.200000000000001</v>
          </cell>
          <cell r="J158">
            <v>-20.200000000000003</v>
          </cell>
          <cell r="K158">
            <v>-10.399999999999999</v>
          </cell>
          <cell r="L158">
            <v>-13</v>
          </cell>
          <cell r="O158">
            <v>0</v>
          </cell>
        </row>
        <row r="159">
          <cell r="A159" t="str">
            <v>T-KAP</v>
          </cell>
          <cell r="B159">
            <v>6820</v>
          </cell>
          <cell r="C159" t="str">
            <v>Telefax</v>
          </cell>
          <cell r="D159">
            <v>-0.2</v>
          </cell>
          <cell r="E159">
            <v>0</v>
          </cell>
          <cell r="F159">
            <v>-1</v>
          </cell>
          <cell r="G159">
            <v>0.7</v>
          </cell>
          <cell r="H159">
            <v>0.3</v>
          </cell>
          <cell r="I159">
            <v>-0.5</v>
          </cell>
          <cell r="J159">
            <v>-0.6</v>
          </cell>
          <cell r="K159">
            <v>-0.3</v>
          </cell>
          <cell r="L159">
            <v>-0.6</v>
          </cell>
          <cell r="M159">
            <v>0</v>
          </cell>
          <cell r="N159">
            <v>0</v>
          </cell>
          <cell r="O159">
            <v>0</v>
          </cell>
        </row>
        <row r="160">
          <cell r="A160" t="str">
            <v>T-FOND</v>
          </cell>
          <cell r="B160">
            <v>6820</v>
          </cell>
          <cell r="C160" t="str">
            <v>Telefax</v>
          </cell>
          <cell r="D160">
            <v>0</v>
          </cell>
          <cell r="E160">
            <v>0</v>
          </cell>
          <cell r="F160">
            <v>-2.8</v>
          </cell>
          <cell r="G160">
            <v>-0.6</v>
          </cell>
          <cell r="H160">
            <v>-3.7</v>
          </cell>
          <cell r="I160">
            <v>-0.6</v>
          </cell>
          <cell r="J160">
            <v>0</v>
          </cell>
          <cell r="K160">
            <v>-0.5</v>
          </cell>
          <cell r="L160">
            <v>-3.4</v>
          </cell>
          <cell r="M160">
            <v>0</v>
          </cell>
          <cell r="N160">
            <v>0</v>
          </cell>
          <cell r="O160">
            <v>0</v>
          </cell>
        </row>
        <row r="161">
          <cell r="B161" t="str">
            <v>6820 Totalt</v>
          </cell>
          <cell r="D161">
            <v>-0.2</v>
          </cell>
          <cell r="E161">
            <v>0</v>
          </cell>
          <cell r="F161">
            <v>-3.8</v>
          </cell>
          <cell r="G161">
            <v>9.9999999999999978E-2</v>
          </cell>
          <cell r="H161">
            <v>-3.4000000000000004</v>
          </cell>
          <cell r="I161">
            <v>-1.1000000000000001</v>
          </cell>
          <cell r="J161">
            <v>-0.6</v>
          </cell>
          <cell r="K161">
            <v>-0.8</v>
          </cell>
          <cell r="L161">
            <v>-4</v>
          </cell>
          <cell r="O161">
            <v>0</v>
          </cell>
        </row>
        <row r="162">
          <cell r="A162" t="str">
            <v>TAB</v>
          </cell>
          <cell r="B162">
            <v>6830</v>
          </cell>
          <cell r="C162" t="str">
            <v>Datakommunikation</v>
          </cell>
          <cell r="D162">
            <v>0</v>
          </cell>
          <cell r="E162">
            <v>0</v>
          </cell>
          <cell r="F162">
            <v>-4</v>
          </cell>
          <cell r="G162">
            <v>0</v>
          </cell>
          <cell r="H162">
            <v>-4.9000000000000004</v>
          </cell>
          <cell r="I162">
            <v>0</v>
          </cell>
          <cell r="J162">
            <v>-1.9</v>
          </cell>
          <cell r="K162">
            <v>0</v>
          </cell>
          <cell r="L162">
            <v>-1.9</v>
          </cell>
          <cell r="M162">
            <v>0</v>
          </cell>
          <cell r="N162">
            <v>0</v>
          </cell>
          <cell r="O162">
            <v>0</v>
          </cell>
        </row>
        <row r="163">
          <cell r="A163" t="str">
            <v>T-KAP</v>
          </cell>
          <cell r="B163">
            <v>6830</v>
          </cell>
          <cell r="C163" t="str">
            <v>Datakommunikation</v>
          </cell>
          <cell r="D163">
            <v>-6.4</v>
          </cell>
          <cell r="E163">
            <v>0</v>
          </cell>
          <cell r="F163">
            <v>0</v>
          </cell>
          <cell r="G163">
            <v>0</v>
          </cell>
          <cell r="H163">
            <v>0</v>
          </cell>
          <cell r="I163">
            <v>0</v>
          </cell>
          <cell r="J163">
            <v>0</v>
          </cell>
          <cell r="K163">
            <v>0</v>
          </cell>
          <cell r="L163">
            <v>0</v>
          </cell>
          <cell r="M163">
            <v>0</v>
          </cell>
          <cell r="N163">
            <v>0</v>
          </cell>
          <cell r="O163">
            <v>0</v>
          </cell>
        </row>
        <row r="164">
          <cell r="A164" t="str">
            <v>T-FOND</v>
          </cell>
          <cell r="B164">
            <v>6830</v>
          </cell>
          <cell r="C164" t="str">
            <v>Datakommunikation</v>
          </cell>
          <cell r="D164">
            <v>0</v>
          </cell>
          <cell r="E164">
            <v>0</v>
          </cell>
          <cell r="F164">
            <v>0</v>
          </cell>
          <cell r="G164">
            <v>0</v>
          </cell>
          <cell r="H164">
            <v>0</v>
          </cell>
          <cell r="I164">
            <v>0</v>
          </cell>
          <cell r="J164">
            <v>0</v>
          </cell>
          <cell r="K164">
            <v>-0.5</v>
          </cell>
          <cell r="L164">
            <v>-9.9</v>
          </cell>
          <cell r="M164">
            <v>0</v>
          </cell>
          <cell r="N164">
            <v>0</v>
          </cell>
          <cell r="O164">
            <v>0</v>
          </cell>
        </row>
        <row r="165">
          <cell r="B165" t="str">
            <v>6830 Totalt</v>
          </cell>
          <cell r="D165">
            <v>-6.4</v>
          </cell>
          <cell r="E165">
            <v>0</v>
          </cell>
          <cell r="F165">
            <v>-4</v>
          </cell>
          <cell r="G165">
            <v>0</v>
          </cell>
          <cell r="H165">
            <v>-4.9000000000000004</v>
          </cell>
          <cell r="I165">
            <v>0</v>
          </cell>
          <cell r="J165">
            <v>-1.9</v>
          </cell>
          <cell r="K165">
            <v>-0.5</v>
          </cell>
          <cell r="L165">
            <v>-11.8</v>
          </cell>
          <cell r="O165">
            <v>0</v>
          </cell>
        </row>
        <row r="166">
          <cell r="A166" t="str">
            <v>TAB</v>
          </cell>
          <cell r="B166">
            <v>6850</v>
          </cell>
          <cell r="C166" t="str">
            <v>Portokostnader</v>
          </cell>
          <cell r="D166">
            <v>0</v>
          </cell>
          <cell r="E166">
            <v>-2.9</v>
          </cell>
          <cell r="F166">
            <v>0</v>
          </cell>
          <cell r="G166">
            <v>0</v>
          </cell>
          <cell r="H166">
            <v>0</v>
          </cell>
          <cell r="I166">
            <v>0</v>
          </cell>
          <cell r="J166">
            <v>0</v>
          </cell>
          <cell r="K166">
            <v>0</v>
          </cell>
          <cell r="L166">
            <v>0</v>
          </cell>
          <cell r="M166">
            <v>0</v>
          </cell>
          <cell r="N166">
            <v>0</v>
          </cell>
          <cell r="O166">
            <v>0</v>
          </cell>
        </row>
        <row r="167">
          <cell r="A167" t="str">
            <v>T-KAP</v>
          </cell>
          <cell r="B167">
            <v>6850</v>
          </cell>
          <cell r="C167" t="str">
            <v>Portokostnader</v>
          </cell>
          <cell r="D167">
            <v>-1</v>
          </cell>
          <cell r="E167">
            <v>-16.3</v>
          </cell>
          <cell r="F167">
            <v>0</v>
          </cell>
          <cell r="G167">
            <v>0</v>
          </cell>
          <cell r="H167">
            <v>0</v>
          </cell>
          <cell r="I167">
            <v>-16</v>
          </cell>
          <cell r="J167">
            <v>0</v>
          </cell>
          <cell r="K167">
            <v>-16.100000000000001</v>
          </cell>
          <cell r="L167">
            <v>0</v>
          </cell>
          <cell r="M167">
            <v>0</v>
          </cell>
          <cell r="N167">
            <v>0</v>
          </cell>
          <cell r="O167">
            <v>0</v>
          </cell>
        </row>
        <row r="168">
          <cell r="A168" t="str">
            <v>T-FOND</v>
          </cell>
          <cell r="B168">
            <v>6850</v>
          </cell>
          <cell r="C168" t="str">
            <v>Portokostnader</v>
          </cell>
          <cell r="D168">
            <v>0</v>
          </cell>
          <cell r="E168">
            <v>0</v>
          </cell>
          <cell r="F168">
            <v>0</v>
          </cell>
          <cell r="G168">
            <v>-20</v>
          </cell>
          <cell r="H168">
            <v>0</v>
          </cell>
          <cell r="I168">
            <v>0</v>
          </cell>
          <cell r="J168">
            <v>0</v>
          </cell>
          <cell r="K168">
            <v>0</v>
          </cell>
          <cell r="L168">
            <v>-20</v>
          </cell>
          <cell r="M168">
            <v>0</v>
          </cell>
          <cell r="N168">
            <v>0</v>
          </cell>
          <cell r="O168">
            <v>0</v>
          </cell>
        </row>
        <row r="169">
          <cell r="B169" t="str">
            <v>6850 Totalt</v>
          </cell>
          <cell r="D169">
            <v>-1</v>
          </cell>
          <cell r="E169">
            <v>-19.2</v>
          </cell>
          <cell r="F169">
            <v>0</v>
          </cell>
          <cell r="G169">
            <v>-20</v>
          </cell>
          <cell r="H169">
            <v>0</v>
          </cell>
          <cell r="I169">
            <v>-16</v>
          </cell>
          <cell r="J169">
            <v>0</v>
          </cell>
          <cell r="K169">
            <v>-16.100000000000001</v>
          </cell>
          <cell r="L169">
            <v>-20</v>
          </cell>
          <cell r="O169">
            <v>0</v>
          </cell>
        </row>
        <row r="170">
          <cell r="A170" t="str">
            <v>TAB</v>
          </cell>
          <cell r="B170">
            <v>6911</v>
          </cell>
          <cell r="C170" t="str">
            <v>Bil, drivmedel</v>
          </cell>
          <cell r="D170">
            <v>-1</v>
          </cell>
          <cell r="E170">
            <v>-1.5</v>
          </cell>
          <cell r="F170">
            <v>-2.1</v>
          </cell>
          <cell r="G170">
            <v>-2.4</v>
          </cell>
          <cell r="H170">
            <v>-4.0999999999999996</v>
          </cell>
          <cell r="I170">
            <v>-1.4</v>
          </cell>
          <cell r="J170">
            <v>-0.7</v>
          </cell>
          <cell r="K170">
            <v>-3.1</v>
          </cell>
          <cell r="L170">
            <v>0</v>
          </cell>
          <cell r="M170">
            <v>0</v>
          </cell>
          <cell r="N170">
            <v>0</v>
          </cell>
          <cell r="O170">
            <v>0</v>
          </cell>
        </row>
        <row r="171">
          <cell r="A171" t="str">
            <v>T-KAP</v>
          </cell>
          <cell r="B171">
            <v>6911</v>
          </cell>
          <cell r="C171" t="str">
            <v>Bil, drivmedel</v>
          </cell>
          <cell r="D171">
            <v>-0.7</v>
          </cell>
          <cell r="E171">
            <v>-4</v>
          </cell>
          <cell r="F171">
            <v>-4.4000000000000004</v>
          </cell>
          <cell r="G171">
            <v>-7.7</v>
          </cell>
          <cell r="H171">
            <v>-8</v>
          </cell>
          <cell r="I171">
            <v>-7.5</v>
          </cell>
          <cell r="J171">
            <v>-2.6</v>
          </cell>
          <cell r="K171">
            <v>-7.7</v>
          </cell>
          <cell r="L171">
            <v>-1.5</v>
          </cell>
          <cell r="M171">
            <v>0</v>
          </cell>
          <cell r="N171">
            <v>0</v>
          </cell>
          <cell r="O171">
            <v>0</v>
          </cell>
        </row>
        <row r="172">
          <cell r="A172" t="str">
            <v>T-FOND</v>
          </cell>
          <cell r="B172">
            <v>6911</v>
          </cell>
          <cell r="C172" t="str">
            <v>Bil, drivmedel</v>
          </cell>
          <cell r="D172">
            <v>0</v>
          </cell>
          <cell r="E172">
            <v>-4.7</v>
          </cell>
          <cell r="F172">
            <v>-5.3</v>
          </cell>
          <cell r="G172">
            <v>-4.5</v>
          </cell>
          <cell r="H172">
            <v>-4.5</v>
          </cell>
          <cell r="I172">
            <v>-2.9</v>
          </cell>
          <cell r="J172">
            <v>-7.4</v>
          </cell>
          <cell r="K172">
            <v>-7.9</v>
          </cell>
          <cell r="L172">
            <v>0</v>
          </cell>
          <cell r="M172">
            <v>0</v>
          </cell>
          <cell r="N172">
            <v>0</v>
          </cell>
          <cell r="O172">
            <v>0</v>
          </cell>
        </row>
        <row r="173">
          <cell r="B173" t="str">
            <v>6911 Totalt</v>
          </cell>
          <cell r="D173">
            <v>-1.7</v>
          </cell>
          <cell r="E173">
            <v>-10.199999999999999</v>
          </cell>
          <cell r="F173">
            <v>-11.8</v>
          </cell>
          <cell r="G173">
            <v>-14.6</v>
          </cell>
          <cell r="H173">
            <v>-16.600000000000001</v>
          </cell>
          <cell r="I173">
            <v>-11.8</v>
          </cell>
          <cell r="J173">
            <v>-10.7</v>
          </cell>
          <cell r="K173">
            <v>-18.700000000000003</v>
          </cell>
          <cell r="L173">
            <v>-1.5</v>
          </cell>
          <cell r="O173">
            <v>0</v>
          </cell>
        </row>
        <row r="174">
          <cell r="A174" t="str">
            <v>TAB</v>
          </cell>
          <cell r="B174">
            <v>6912</v>
          </cell>
          <cell r="C174" t="str">
            <v>Bil, försäkring &amp; skatt</v>
          </cell>
          <cell r="D174">
            <v>0</v>
          </cell>
          <cell r="E174">
            <v>-1.4</v>
          </cell>
          <cell r="F174">
            <v>-2.6</v>
          </cell>
          <cell r="G174">
            <v>0</v>
          </cell>
          <cell r="H174">
            <v>0</v>
          </cell>
          <cell r="I174">
            <v>0.2</v>
          </cell>
          <cell r="J174">
            <v>0</v>
          </cell>
          <cell r="K174">
            <v>-0.7</v>
          </cell>
          <cell r="L174">
            <v>-4.2</v>
          </cell>
          <cell r="M174">
            <v>0</v>
          </cell>
          <cell r="N174">
            <v>0</v>
          </cell>
          <cell r="O174">
            <v>0</v>
          </cell>
        </row>
        <row r="175">
          <cell r="A175" t="str">
            <v>T-KAP</v>
          </cell>
          <cell r="B175">
            <v>6912</v>
          </cell>
          <cell r="C175" t="str">
            <v>Bil, försäkring &amp; skatt</v>
          </cell>
          <cell r="D175">
            <v>-20.3</v>
          </cell>
          <cell r="E175">
            <v>-6.7</v>
          </cell>
          <cell r="F175">
            <v>0</v>
          </cell>
          <cell r="G175">
            <v>0</v>
          </cell>
          <cell r="H175">
            <v>-3.5</v>
          </cell>
          <cell r="I175">
            <v>-1.9</v>
          </cell>
          <cell r="J175">
            <v>0</v>
          </cell>
          <cell r="K175">
            <v>-0.6</v>
          </cell>
          <cell r="L175">
            <v>-1.2</v>
          </cell>
          <cell r="M175">
            <v>0</v>
          </cell>
          <cell r="N175">
            <v>0</v>
          </cell>
          <cell r="O175">
            <v>0</v>
          </cell>
        </row>
        <row r="176">
          <cell r="A176" t="str">
            <v>T-FOND</v>
          </cell>
          <cell r="B176">
            <v>6912</v>
          </cell>
          <cell r="C176" t="str">
            <v>Bil, försäkring &amp; skatt</v>
          </cell>
          <cell r="D176">
            <v>-1.9</v>
          </cell>
          <cell r="E176">
            <v>-1.9</v>
          </cell>
          <cell r="F176">
            <v>-1.9</v>
          </cell>
          <cell r="G176">
            <v>-1.9</v>
          </cell>
          <cell r="H176">
            <v>-2</v>
          </cell>
          <cell r="I176">
            <v>-4.5999999999999996</v>
          </cell>
          <cell r="J176">
            <v>-3.5</v>
          </cell>
          <cell r="K176">
            <v>-7.1</v>
          </cell>
          <cell r="L176">
            <v>-0.3</v>
          </cell>
          <cell r="M176">
            <v>0</v>
          </cell>
          <cell r="N176">
            <v>0</v>
          </cell>
          <cell r="O176">
            <v>0</v>
          </cell>
        </row>
        <row r="177">
          <cell r="B177" t="str">
            <v>6912 Totalt</v>
          </cell>
          <cell r="D177">
            <v>-22.2</v>
          </cell>
          <cell r="E177">
            <v>-10</v>
          </cell>
          <cell r="F177">
            <v>-4.5</v>
          </cell>
          <cell r="G177">
            <v>-1.9</v>
          </cell>
          <cell r="H177">
            <v>-5.5</v>
          </cell>
          <cell r="I177">
            <v>-6.3</v>
          </cell>
          <cell r="J177">
            <v>-3.5</v>
          </cell>
          <cell r="K177">
            <v>-8.3999999999999986</v>
          </cell>
          <cell r="L177">
            <v>-5.7</v>
          </cell>
          <cell r="O177">
            <v>0</v>
          </cell>
        </row>
        <row r="178">
          <cell r="A178" t="str">
            <v>TAB</v>
          </cell>
          <cell r="B178">
            <v>6913</v>
          </cell>
          <cell r="C178" t="str">
            <v>Bil, reparationer</v>
          </cell>
          <cell r="D178">
            <v>-1.4</v>
          </cell>
          <cell r="E178">
            <v>-6.7</v>
          </cell>
          <cell r="F178">
            <v>0</v>
          </cell>
          <cell r="G178">
            <v>0</v>
          </cell>
          <cell r="H178">
            <v>0.5</v>
          </cell>
          <cell r="I178">
            <v>0</v>
          </cell>
          <cell r="J178">
            <v>0</v>
          </cell>
          <cell r="K178">
            <v>0</v>
          </cell>
          <cell r="L178">
            <v>0</v>
          </cell>
          <cell r="M178">
            <v>0</v>
          </cell>
          <cell r="N178">
            <v>0</v>
          </cell>
          <cell r="O178">
            <v>0</v>
          </cell>
        </row>
        <row r="179">
          <cell r="A179" t="str">
            <v>T-KAP</v>
          </cell>
          <cell r="B179">
            <v>6913</v>
          </cell>
          <cell r="C179" t="str">
            <v>Bil, reparationer</v>
          </cell>
          <cell r="D179">
            <v>0</v>
          </cell>
          <cell r="E179">
            <v>-0.5</v>
          </cell>
          <cell r="F179">
            <v>-1.5</v>
          </cell>
          <cell r="G179">
            <v>-0.2</v>
          </cell>
          <cell r="H179">
            <v>0</v>
          </cell>
          <cell r="I179">
            <v>0</v>
          </cell>
          <cell r="J179">
            <v>0</v>
          </cell>
          <cell r="K179">
            <v>-3.1</v>
          </cell>
          <cell r="L179">
            <v>0</v>
          </cell>
          <cell r="M179">
            <v>0</v>
          </cell>
          <cell r="N179">
            <v>0</v>
          </cell>
          <cell r="O179">
            <v>0</v>
          </cell>
        </row>
        <row r="180">
          <cell r="A180" t="str">
            <v>T-FOND</v>
          </cell>
          <cell r="B180">
            <v>6913</v>
          </cell>
          <cell r="C180" t="str">
            <v>Bil, reparationer</v>
          </cell>
          <cell r="D180">
            <v>-3.1</v>
          </cell>
          <cell r="E180">
            <v>0</v>
          </cell>
          <cell r="F180">
            <v>-2.7</v>
          </cell>
          <cell r="G180">
            <v>-19.2</v>
          </cell>
          <cell r="H180">
            <v>0</v>
          </cell>
          <cell r="I180">
            <v>-12.8</v>
          </cell>
          <cell r="J180">
            <v>-2.5</v>
          </cell>
          <cell r="K180">
            <v>-1.2</v>
          </cell>
          <cell r="L180">
            <v>-7.5</v>
          </cell>
          <cell r="M180">
            <v>0</v>
          </cell>
          <cell r="N180">
            <v>0</v>
          </cell>
          <cell r="O180">
            <v>0</v>
          </cell>
        </row>
        <row r="181">
          <cell r="B181" t="str">
            <v>6913 Totalt</v>
          </cell>
          <cell r="D181">
            <v>-4.5</v>
          </cell>
          <cell r="E181">
            <v>-7.2</v>
          </cell>
          <cell r="F181">
            <v>-4.2</v>
          </cell>
          <cell r="G181">
            <v>-19.399999999999999</v>
          </cell>
          <cell r="H181">
            <v>0.5</v>
          </cell>
          <cell r="I181">
            <v>-12.8</v>
          </cell>
          <cell r="J181">
            <v>-2.5</v>
          </cell>
          <cell r="K181">
            <v>-4.3</v>
          </cell>
          <cell r="L181">
            <v>-7.5</v>
          </cell>
          <cell r="O181">
            <v>0</v>
          </cell>
        </row>
        <row r="182">
          <cell r="A182" t="str">
            <v>T-KAP</v>
          </cell>
          <cell r="B182">
            <v>6915</v>
          </cell>
          <cell r="C182" t="str">
            <v>Bil, leasing</v>
          </cell>
          <cell r="D182">
            <v>-4.5</v>
          </cell>
          <cell r="E182">
            <v>-4.5</v>
          </cell>
          <cell r="F182">
            <v>-4.5</v>
          </cell>
          <cell r="G182">
            <v>-4.5</v>
          </cell>
          <cell r="H182">
            <v>-4.3</v>
          </cell>
          <cell r="I182">
            <v>-4.3</v>
          </cell>
          <cell r="J182">
            <v>0</v>
          </cell>
          <cell r="K182">
            <v>0</v>
          </cell>
          <cell r="L182">
            <v>0</v>
          </cell>
          <cell r="M182">
            <v>0</v>
          </cell>
          <cell r="N182">
            <v>0</v>
          </cell>
          <cell r="O182">
            <v>0</v>
          </cell>
        </row>
        <row r="183">
          <cell r="B183" t="str">
            <v>6915 Totalt</v>
          </cell>
          <cell r="D183">
            <v>-4.5</v>
          </cell>
          <cell r="E183">
            <v>-4.5</v>
          </cell>
          <cell r="F183">
            <v>-4.5</v>
          </cell>
          <cell r="G183">
            <v>-4.5</v>
          </cell>
          <cell r="H183">
            <v>-4.3</v>
          </cell>
          <cell r="I183">
            <v>-4.3</v>
          </cell>
          <cell r="J183">
            <v>0</v>
          </cell>
          <cell r="K183">
            <v>0</v>
          </cell>
          <cell r="L183">
            <v>0</v>
          </cell>
          <cell r="O183">
            <v>0</v>
          </cell>
        </row>
        <row r="184">
          <cell r="A184" t="str">
            <v>TAB</v>
          </cell>
          <cell r="B184">
            <v>6917</v>
          </cell>
          <cell r="C184" t="str">
            <v>Bil, parkering</v>
          </cell>
          <cell r="D184">
            <v>-2.6</v>
          </cell>
          <cell r="E184">
            <v>-2.8</v>
          </cell>
          <cell r="F184">
            <v>-3.5</v>
          </cell>
          <cell r="G184">
            <v>-0.1</v>
          </cell>
          <cell r="H184">
            <v>-6.5</v>
          </cell>
          <cell r="I184">
            <v>-2.8</v>
          </cell>
          <cell r="J184">
            <v>-2.6</v>
          </cell>
          <cell r="K184">
            <v>-3.1</v>
          </cell>
          <cell r="L184">
            <v>-2.6</v>
          </cell>
          <cell r="M184">
            <v>0</v>
          </cell>
          <cell r="N184">
            <v>0</v>
          </cell>
          <cell r="O184">
            <v>0</v>
          </cell>
        </row>
        <row r="185">
          <cell r="A185" t="str">
            <v>T-KAP</v>
          </cell>
          <cell r="B185">
            <v>6917</v>
          </cell>
          <cell r="C185" t="str">
            <v>Bil, parkering</v>
          </cell>
          <cell r="D185">
            <v>-9</v>
          </cell>
          <cell r="E185">
            <v>-8.6999999999999993</v>
          </cell>
          <cell r="F185">
            <v>-8.4</v>
          </cell>
          <cell r="G185">
            <v>-8.1</v>
          </cell>
          <cell r="H185">
            <v>-7.8</v>
          </cell>
          <cell r="I185">
            <v>-15.7</v>
          </cell>
          <cell r="J185">
            <v>0</v>
          </cell>
          <cell r="K185">
            <v>-7.9</v>
          </cell>
          <cell r="L185">
            <v>-7.9</v>
          </cell>
          <cell r="M185">
            <v>0</v>
          </cell>
          <cell r="N185">
            <v>0</v>
          </cell>
          <cell r="O185">
            <v>0</v>
          </cell>
        </row>
        <row r="186">
          <cell r="A186" t="str">
            <v>T-FOND</v>
          </cell>
          <cell r="B186">
            <v>6917</v>
          </cell>
          <cell r="C186" t="str">
            <v>Bil, parkering</v>
          </cell>
          <cell r="D186">
            <v>-5.2</v>
          </cell>
          <cell r="E186">
            <v>-5.2</v>
          </cell>
          <cell r="F186">
            <v>-5.2</v>
          </cell>
          <cell r="G186">
            <v>-5.2</v>
          </cell>
          <cell r="H186">
            <v>-5.2</v>
          </cell>
          <cell r="I186">
            <v>-5.2</v>
          </cell>
          <cell r="J186">
            <v>-5.2</v>
          </cell>
          <cell r="K186">
            <v>-5.2</v>
          </cell>
          <cell r="L186">
            <v>-5.2</v>
          </cell>
          <cell r="M186">
            <v>0</v>
          </cell>
          <cell r="N186">
            <v>0</v>
          </cell>
          <cell r="O186">
            <v>0</v>
          </cell>
        </row>
        <row r="187">
          <cell r="B187" t="str">
            <v>6917 Totalt</v>
          </cell>
          <cell r="D187">
            <v>-16.8</v>
          </cell>
          <cell r="E187">
            <v>-16.7</v>
          </cell>
          <cell r="F187">
            <v>-17.100000000000001</v>
          </cell>
          <cell r="G187">
            <v>-13.399999999999999</v>
          </cell>
          <cell r="H187">
            <v>-19.5</v>
          </cell>
          <cell r="I187">
            <v>-23.7</v>
          </cell>
          <cell r="J187">
            <v>-7.8000000000000007</v>
          </cell>
          <cell r="K187">
            <v>-16.2</v>
          </cell>
          <cell r="L187">
            <v>-15.7</v>
          </cell>
          <cell r="O187">
            <v>0</v>
          </cell>
        </row>
        <row r="188">
          <cell r="A188" t="str">
            <v>TAB</v>
          </cell>
          <cell r="B188">
            <v>6919</v>
          </cell>
          <cell r="C188" t="str">
            <v>Bil, övrigt</v>
          </cell>
          <cell r="D188">
            <v>0</v>
          </cell>
          <cell r="E188">
            <v>0</v>
          </cell>
          <cell r="F188">
            <v>-0.1</v>
          </cell>
          <cell r="G188">
            <v>-0.1</v>
          </cell>
          <cell r="H188">
            <v>-0.5</v>
          </cell>
          <cell r="I188">
            <v>-0.2</v>
          </cell>
          <cell r="J188">
            <v>0</v>
          </cell>
          <cell r="K188">
            <v>-2</v>
          </cell>
          <cell r="L188">
            <v>0</v>
          </cell>
          <cell r="M188">
            <v>0</v>
          </cell>
          <cell r="N188">
            <v>0</v>
          </cell>
          <cell r="O188">
            <v>0</v>
          </cell>
        </row>
        <row r="189">
          <cell r="A189" t="str">
            <v>T-KAP</v>
          </cell>
          <cell r="B189">
            <v>6919</v>
          </cell>
          <cell r="C189" t="str">
            <v>Bil, övrigt</v>
          </cell>
          <cell r="D189">
            <v>0</v>
          </cell>
          <cell r="E189">
            <v>0</v>
          </cell>
          <cell r="F189">
            <v>0</v>
          </cell>
          <cell r="G189">
            <v>-5.9</v>
          </cell>
          <cell r="H189">
            <v>-9.6999999999999993</v>
          </cell>
          <cell r="I189">
            <v>-0.3</v>
          </cell>
          <cell r="J189">
            <v>-0.4</v>
          </cell>
          <cell r="K189">
            <v>-9.3000000000000007</v>
          </cell>
          <cell r="L189">
            <v>-0.8</v>
          </cell>
          <cell r="M189">
            <v>0</v>
          </cell>
          <cell r="N189">
            <v>0</v>
          </cell>
          <cell r="O189">
            <v>0</v>
          </cell>
        </row>
        <row r="190">
          <cell r="A190" t="str">
            <v>T-FOND</v>
          </cell>
          <cell r="B190">
            <v>6919</v>
          </cell>
          <cell r="C190" t="str">
            <v>Bil, övrigt</v>
          </cell>
          <cell r="D190">
            <v>0</v>
          </cell>
          <cell r="E190">
            <v>0</v>
          </cell>
          <cell r="F190">
            <v>0</v>
          </cell>
          <cell r="G190">
            <v>-0.1</v>
          </cell>
          <cell r="H190">
            <v>-3.5</v>
          </cell>
          <cell r="I190">
            <v>-3.6</v>
          </cell>
          <cell r="J190">
            <v>-3</v>
          </cell>
          <cell r="K190">
            <v>-3.7</v>
          </cell>
          <cell r="L190">
            <v>-1</v>
          </cell>
          <cell r="M190">
            <v>0</v>
          </cell>
          <cell r="N190">
            <v>0</v>
          </cell>
          <cell r="O190">
            <v>0</v>
          </cell>
        </row>
        <row r="191">
          <cell r="B191" t="str">
            <v>6919 Totalt</v>
          </cell>
          <cell r="D191">
            <v>0</v>
          </cell>
          <cell r="E191">
            <v>0</v>
          </cell>
          <cell r="F191">
            <v>-0.1</v>
          </cell>
          <cell r="G191">
            <v>-6.1</v>
          </cell>
          <cell r="H191">
            <v>-13.7</v>
          </cell>
          <cell r="I191">
            <v>-4.0999999999999996</v>
          </cell>
          <cell r="J191">
            <v>-3.4</v>
          </cell>
          <cell r="K191">
            <v>-15</v>
          </cell>
          <cell r="L191">
            <v>-1.8</v>
          </cell>
          <cell r="O191">
            <v>0</v>
          </cell>
        </row>
        <row r="192">
          <cell r="A192" t="str">
            <v>TAB</v>
          </cell>
          <cell r="B192">
            <v>7010</v>
          </cell>
          <cell r="C192" t="str">
            <v>Frakter och transporter</v>
          </cell>
          <cell r="D192">
            <v>0</v>
          </cell>
          <cell r="E192">
            <v>0</v>
          </cell>
          <cell r="F192">
            <v>-1.2</v>
          </cell>
          <cell r="G192">
            <v>0</v>
          </cell>
          <cell r="H192">
            <v>-0.2</v>
          </cell>
          <cell r="I192">
            <v>0</v>
          </cell>
          <cell r="J192">
            <v>-0.9</v>
          </cell>
          <cell r="K192">
            <v>0</v>
          </cell>
          <cell r="L192">
            <v>0</v>
          </cell>
          <cell r="M192">
            <v>0</v>
          </cell>
          <cell r="N192">
            <v>0</v>
          </cell>
          <cell r="O192">
            <v>0</v>
          </cell>
        </row>
        <row r="193">
          <cell r="A193" t="str">
            <v>T-KAP</v>
          </cell>
          <cell r="B193">
            <v>7010</v>
          </cell>
          <cell r="C193" t="str">
            <v>Frakter och transporter</v>
          </cell>
          <cell r="D193">
            <v>-1.1000000000000001</v>
          </cell>
          <cell r="E193">
            <v>-6.8</v>
          </cell>
          <cell r="F193">
            <v>-3.4</v>
          </cell>
          <cell r="G193">
            <v>-5.3</v>
          </cell>
          <cell r="H193">
            <v>-6.8</v>
          </cell>
          <cell r="I193">
            <v>-8.1999999999999993</v>
          </cell>
          <cell r="J193">
            <v>-1.7</v>
          </cell>
          <cell r="K193">
            <v>-2.2999999999999998</v>
          </cell>
          <cell r="L193">
            <v>-7</v>
          </cell>
          <cell r="M193">
            <v>0</v>
          </cell>
          <cell r="N193">
            <v>0</v>
          </cell>
          <cell r="O193">
            <v>0</v>
          </cell>
        </row>
        <row r="194">
          <cell r="A194" t="str">
            <v>T-FOND</v>
          </cell>
          <cell r="B194">
            <v>7010</v>
          </cell>
          <cell r="C194" t="str">
            <v>Frakter och transporter</v>
          </cell>
          <cell r="D194">
            <v>0</v>
          </cell>
          <cell r="E194">
            <v>0</v>
          </cell>
          <cell r="F194">
            <v>-0.5</v>
          </cell>
          <cell r="G194">
            <v>0</v>
          </cell>
          <cell r="H194">
            <v>-1.1000000000000001</v>
          </cell>
          <cell r="I194">
            <v>0</v>
          </cell>
          <cell r="J194">
            <v>0</v>
          </cell>
          <cell r="K194">
            <v>0</v>
          </cell>
          <cell r="L194">
            <v>0</v>
          </cell>
          <cell r="M194">
            <v>0</v>
          </cell>
          <cell r="N194">
            <v>0</v>
          </cell>
          <cell r="O194">
            <v>0</v>
          </cell>
        </row>
        <row r="195">
          <cell r="B195" t="str">
            <v>7010 Totalt</v>
          </cell>
          <cell r="D195">
            <v>-1.1000000000000001</v>
          </cell>
          <cell r="E195">
            <v>-6.8</v>
          </cell>
          <cell r="F195">
            <v>-5.0999999999999996</v>
          </cell>
          <cell r="G195">
            <v>-5.3</v>
          </cell>
          <cell r="H195">
            <v>-8.1</v>
          </cell>
          <cell r="I195">
            <v>-8.1999999999999993</v>
          </cell>
          <cell r="J195">
            <v>-2.6</v>
          </cell>
          <cell r="K195">
            <v>-2.2999999999999998</v>
          </cell>
          <cell r="L195">
            <v>-7</v>
          </cell>
          <cell r="O195">
            <v>0</v>
          </cell>
        </row>
        <row r="196">
          <cell r="A196" t="str">
            <v>TAB</v>
          </cell>
          <cell r="B196">
            <v>7052</v>
          </cell>
          <cell r="C196" t="str">
            <v>Resekostnader övriga</v>
          </cell>
          <cell r="D196">
            <v>-25.7</v>
          </cell>
          <cell r="E196">
            <v>-11.4</v>
          </cell>
          <cell r="F196">
            <v>-16.2</v>
          </cell>
          <cell r="G196">
            <v>-10.3</v>
          </cell>
          <cell r="H196">
            <v>-27.3</v>
          </cell>
          <cell r="I196">
            <v>-13</v>
          </cell>
          <cell r="J196">
            <v>-19.600000000000001</v>
          </cell>
          <cell r="K196">
            <v>-37.799999999999997</v>
          </cell>
          <cell r="L196">
            <v>-21.5</v>
          </cell>
          <cell r="M196">
            <v>0</v>
          </cell>
          <cell r="N196">
            <v>0</v>
          </cell>
          <cell r="O196">
            <v>0</v>
          </cell>
        </row>
        <row r="197">
          <cell r="A197" t="str">
            <v>T-KAP</v>
          </cell>
          <cell r="B197">
            <v>7052</v>
          </cell>
          <cell r="C197" t="str">
            <v>Resekostnader övriga</v>
          </cell>
          <cell r="D197">
            <v>-55.6</v>
          </cell>
          <cell r="E197">
            <v>-5.6</v>
          </cell>
          <cell r="F197">
            <v>-28.2</v>
          </cell>
          <cell r="G197">
            <v>-41.7</v>
          </cell>
          <cell r="H197">
            <v>-2.2999999999999998</v>
          </cell>
          <cell r="I197">
            <v>-4.5</v>
          </cell>
          <cell r="J197">
            <v>-2.9</v>
          </cell>
          <cell r="K197">
            <v>-12</v>
          </cell>
          <cell r="L197">
            <v>-13</v>
          </cell>
          <cell r="M197">
            <v>0</v>
          </cell>
          <cell r="N197">
            <v>0</v>
          </cell>
          <cell r="O197">
            <v>0</v>
          </cell>
        </row>
        <row r="198">
          <cell r="A198" t="str">
            <v>T-FOND</v>
          </cell>
          <cell r="B198">
            <v>7052</v>
          </cell>
          <cell r="C198" t="str">
            <v>Resekostnader övriga</v>
          </cell>
          <cell r="D198">
            <v>-2.5</v>
          </cell>
          <cell r="E198">
            <v>-7.3</v>
          </cell>
          <cell r="F198">
            <v>-11.2</v>
          </cell>
          <cell r="G198">
            <v>0</v>
          </cell>
          <cell r="H198">
            <v>-3.3</v>
          </cell>
          <cell r="I198">
            <v>-11.1</v>
          </cell>
          <cell r="J198">
            <v>-2</v>
          </cell>
          <cell r="K198">
            <v>0</v>
          </cell>
          <cell r="L198">
            <v>0</v>
          </cell>
          <cell r="M198">
            <v>0</v>
          </cell>
          <cell r="N198">
            <v>0</v>
          </cell>
          <cell r="O198">
            <v>0</v>
          </cell>
        </row>
        <row r="199">
          <cell r="B199" t="str">
            <v>7052 Totalt</v>
          </cell>
          <cell r="D199">
            <v>-83.8</v>
          </cell>
          <cell r="E199">
            <v>-24.3</v>
          </cell>
          <cell r="F199">
            <v>-55.599999999999994</v>
          </cell>
          <cell r="G199">
            <v>-52</v>
          </cell>
          <cell r="H199">
            <v>-32.9</v>
          </cell>
          <cell r="I199">
            <v>-28.6</v>
          </cell>
          <cell r="J199">
            <v>-24.5</v>
          </cell>
          <cell r="K199">
            <v>-49.8</v>
          </cell>
          <cell r="L199">
            <v>-34.5</v>
          </cell>
          <cell r="O199">
            <v>0</v>
          </cell>
        </row>
        <row r="200">
          <cell r="A200" t="str">
            <v>TAB</v>
          </cell>
          <cell r="B200">
            <v>7054</v>
          </cell>
          <cell r="C200" t="str">
            <v>Lokala resor, taxi mm</v>
          </cell>
          <cell r="D200">
            <v>0</v>
          </cell>
          <cell r="E200">
            <v>-0.2</v>
          </cell>
          <cell r="F200">
            <v>-1.4</v>
          </cell>
          <cell r="G200">
            <v>-2</v>
          </cell>
          <cell r="H200">
            <v>-1.6</v>
          </cell>
          <cell r="I200">
            <v>-0.4</v>
          </cell>
          <cell r="J200">
            <v>0</v>
          </cell>
          <cell r="K200">
            <v>-1</v>
          </cell>
          <cell r="L200">
            <v>0</v>
          </cell>
          <cell r="M200">
            <v>0</v>
          </cell>
          <cell r="N200">
            <v>0</v>
          </cell>
          <cell r="O200">
            <v>0</v>
          </cell>
        </row>
        <row r="201">
          <cell r="A201" t="str">
            <v>T-KAP</v>
          </cell>
          <cell r="B201">
            <v>7054</v>
          </cell>
          <cell r="C201" t="str">
            <v>Lokala resor, taxi mm</v>
          </cell>
          <cell r="D201">
            <v>-3.7</v>
          </cell>
          <cell r="E201">
            <v>-6.6</v>
          </cell>
          <cell r="F201">
            <v>-5.0999999999999996</v>
          </cell>
          <cell r="G201">
            <v>-4.9000000000000004</v>
          </cell>
          <cell r="H201">
            <v>-4.4000000000000004</v>
          </cell>
          <cell r="I201">
            <v>-6.3</v>
          </cell>
          <cell r="J201">
            <v>-6.2</v>
          </cell>
          <cell r="K201">
            <v>-5.9</v>
          </cell>
          <cell r="L201">
            <v>-4.0999999999999996</v>
          </cell>
          <cell r="M201">
            <v>0</v>
          </cell>
          <cell r="N201">
            <v>0</v>
          </cell>
          <cell r="O201">
            <v>0</v>
          </cell>
        </row>
        <row r="202">
          <cell r="A202" t="str">
            <v>T-FOND</v>
          </cell>
          <cell r="B202">
            <v>7054</v>
          </cell>
          <cell r="C202" t="str">
            <v>Lokala resor, taxi mm</v>
          </cell>
          <cell r="D202">
            <v>-2.4</v>
          </cell>
          <cell r="E202">
            <v>-1.6</v>
          </cell>
          <cell r="F202">
            <v>-3.2</v>
          </cell>
          <cell r="G202">
            <v>-2.5</v>
          </cell>
          <cell r="H202">
            <v>-2</v>
          </cell>
          <cell r="I202">
            <v>-4.2</v>
          </cell>
          <cell r="J202">
            <v>-1.6</v>
          </cell>
          <cell r="K202">
            <v>-1</v>
          </cell>
          <cell r="L202">
            <v>-1.6</v>
          </cell>
          <cell r="M202">
            <v>0</v>
          </cell>
          <cell r="N202">
            <v>0</v>
          </cell>
          <cell r="O202">
            <v>0</v>
          </cell>
        </row>
        <row r="203">
          <cell r="B203" t="str">
            <v>7054 Totalt</v>
          </cell>
          <cell r="D203">
            <v>-6.1</v>
          </cell>
          <cell r="E203">
            <v>-8.4</v>
          </cell>
          <cell r="F203">
            <v>-9.6999999999999993</v>
          </cell>
          <cell r="G203">
            <v>-9.4</v>
          </cell>
          <cell r="H203">
            <v>-8</v>
          </cell>
          <cell r="I203">
            <v>-10.9</v>
          </cell>
          <cell r="J203">
            <v>-7.8000000000000007</v>
          </cell>
          <cell r="K203">
            <v>-7.9</v>
          </cell>
          <cell r="L203">
            <v>-5.6999999999999993</v>
          </cell>
          <cell r="O203">
            <v>0</v>
          </cell>
        </row>
        <row r="204">
          <cell r="A204" t="str">
            <v>TAB</v>
          </cell>
          <cell r="B204">
            <v>7171</v>
          </cell>
          <cell r="C204" t="str">
            <v>Representation, avdrag</v>
          </cell>
          <cell r="D204">
            <v>-1.2</v>
          </cell>
          <cell r="E204">
            <v>-1.1000000000000001</v>
          </cell>
          <cell r="F204">
            <v>-2.2000000000000002</v>
          </cell>
          <cell r="G204">
            <v>-4.5</v>
          </cell>
          <cell r="H204">
            <v>-7.2</v>
          </cell>
          <cell r="I204">
            <v>-2.2000000000000002</v>
          </cell>
          <cell r="J204">
            <v>0</v>
          </cell>
          <cell r="K204">
            <v>-6.2</v>
          </cell>
          <cell r="L204">
            <v>0</v>
          </cell>
          <cell r="M204">
            <v>0</v>
          </cell>
          <cell r="N204">
            <v>0</v>
          </cell>
          <cell r="O204">
            <v>0</v>
          </cell>
        </row>
        <row r="205">
          <cell r="A205" t="str">
            <v>T-KAP</v>
          </cell>
          <cell r="B205">
            <v>7171</v>
          </cell>
          <cell r="C205" t="str">
            <v>Representation, avdrag</v>
          </cell>
          <cell r="D205">
            <v>-3.4</v>
          </cell>
          <cell r="E205">
            <v>-5.4</v>
          </cell>
          <cell r="F205">
            <v>-10.4</v>
          </cell>
          <cell r="G205">
            <v>-8.6</v>
          </cell>
          <cell r="H205">
            <v>-8.6999999999999993</v>
          </cell>
          <cell r="I205">
            <v>-10.9</v>
          </cell>
          <cell r="J205">
            <v>-9.6</v>
          </cell>
          <cell r="K205">
            <v>-6.3</v>
          </cell>
          <cell r="L205">
            <v>-10.199999999999999</v>
          </cell>
          <cell r="M205">
            <v>0</v>
          </cell>
          <cell r="N205">
            <v>0</v>
          </cell>
          <cell r="O205">
            <v>0</v>
          </cell>
        </row>
        <row r="206">
          <cell r="A206" t="str">
            <v>T-FOND</v>
          </cell>
          <cell r="B206">
            <v>7171</v>
          </cell>
          <cell r="C206" t="str">
            <v>Representation, avdrag</v>
          </cell>
          <cell r="D206">
            <v>-0.4</v>
          </cell>
          <cell r="E206">
            <v>-0.7</v>
          </cell>
          <cell r="F206">
            <v>-1.5</v>
          </cell>
          <cell r="G206">
            <v>-0.5</v>
          </cell>
          <cell r="H206">
            <v>-1.3</v>
          </cell>
          <cell r="I206">
            <v>-0.7</v>
          </cell>
          <cell r="J206">
            <v>-2</v>
          </cell>
          <cell r="K206">
            <v>-3.6</v>
          </cell>
          <cell r="L206">
            <v>-0.3</v>
          </cell>
          <cell r="M206">
            <v>0</v>
          </cell>
          <cell r="N206">
            <v>0</v>
          </cell>
          <cell r="O206">
            <v>0</v>
          </cell>
        </row>
        <row r="207">
          <cell r="B207" t="str">
            <v>7171 Totalt</v>
          </cell>
          <cell r="D207">
            <v>-5</v>
          </cell>
          <cell r="E207">
            <v>-7.2</v>
          </cell>
          <cell r="F207">
            <v>-14.100000000000001</v>
          </cell>
          <cell r="G207">
            <v>-13.6</v>
          </cell>
          <cell r="H207">
            <v>-17.2</v>
          </cell>
          <cell r="I207">
            <v>-13.8</v>
          </cell>
          <cell r="J207">
            <v>-11.6</v>
          </cell>
          <cell r="K207">
            <v>-16.100000000000001</v>
          </cell>
          <cell r="L207">
            <v>-10.5</v>
          </cell>
          <cell r="O207">
            <v>0</v>
          </cell>
        </row>
        <row r="208">
          <cell r="A208" t="str">
            <v>T-FOND</v>
          </cell>
          <cell r="B208">
            <v>7172</v>
          </cell>
          <cell r="C208" t="str">
            <v>Representation, vin &amp; sprit</v>
          </cell>
          <cell r="D208">
            <v>0</v>
          </cell>
          <cell r="E208">
            <v>0</v>
          </cell>
          <cell r="F208">
            <v>0</v>
          </cell>
          <cell r="G208">
            <v>0</v>
          </cell>
          <cell r="H208">
            <v>-0.3</v>
          </cell>
          <cell r="I208">
            <v>0</v>
          </cell>
          <cell r="J208">
            <v>0</v>
          </cell>
          <cell r="K208">
            <v>0</v>
          </cell>
          <cell r="L208">
            <v>0</v>
          </cell>
          <cell r="M208">
            <v>0</v>
          </cell>
          <cell r="N208">
            <v>0</v>
          </cell>
          <cell r="O208">
            <v>0</v>
          </cell>
        </row>
        <row r="209">
          <cell r="B209" t="str">
            <v>7172 Totalt</v>
          </cell>
          <cell r="D209">
            <v>0</v>
          </cell>
          <cell r="E209">
            <v>0</v>
          </cell>
          <cell r="F209">
            <v>0</v>
          </cell>
          <cell r="G209">
            <v>0</v>
          </cell>
          <cell r="H209">
            <v>-0.3</v>
          </cell>
          <cell r="I209">
            <v>0</v>
          </cell>
          <cell r="J209">
            <v>0</v>
          </cell>
          <cell r="K209">
            <v>0</v>
          </cell>
          <cell r="L209">
            <v>0</v>
          </cell>
          <cell r="O209">
            <v>0</v>
          </cell>
        </row>
        <row r="210">
          <cell r="A210" t="str">
            <v>TAB</v>
          </cell>
          <cell r="B210">
            <v>7173</v>
          </cell>
          <cell r="C210" t="str">
            <v>Överrepresentation</v>
          </cell>
          <cell r="D210">
            <v>0</v>
          </cell>
          <cell r="E210">
            <v>0</v>
          </cell>
          <cell r="F210">
            <v>-2</v>
          </cell>
          <cell r="G210">
            <v>-5.8</v>
          </cell>
          <cell r="H210">
            <v>-3.6</v>
          </cell>
          <cell r="I210">
            <v>0</v>
          </cell>
          <cell r="J210">
            <v>0</v>
          </cell>
          <cell r="K210">
            <v>-9.8000000000000007</v>
          </cell>
          <cell r="L210">
            <v>0</v>
          </cell>
          <cell r="M210">
            <v>0</v>
          </cell>
          <cell r="N210">
            <v>0</v>
          </cell>
          <cell r="O210">
            <v>0</v>
          </cell>
        </row>
        <row r="211">
          <cell r="A211" t="str">
            <v>T-KAP</v>
          </cell>
          <cell r="B211">
            <v>7173</v>
          </cell>
          <cell r="C211" t="str">
            <v>Överrepresentation</v>
          </cell>
          <cell r="D211">
            <v>0</v>
          </cell>
          <cell r="E211">
            <v>-0.3</v>
          </cell>
          <cell r="F211">
            <v>-3.1</v>
          </cell>
          <cell r="G211">
            <v>-1.2</v>
          </cell>
          <cell r="H211">
            <v>-0.2</v>
          </cell>
          <cell r="I211">
            <v>-2.9</v>
          </cell>
          <cell r="J211">
            <v>-0.9</v>
          </cell>
          <cell r="K211">
            <v>-1</v>
          </cell>
          <cell r="L211">
            <v>-0.4</v>
          </cell>
          <cell r="M211">
            <v>0</v>
          </cell>
          <cell r="N211">
            <v>0</v>
          </cell>
          <cell r="O211">
            <v>0</v>
          </cell>
        </row>
        <row r="212">
          <cell r="A212" t="str">
            <v>T-FOND</v>
          </cell>
          <cell r="B212">
            <v>7173</v>
          </cell>
          <cell r="C212" t="str">
            <v>Överrepresentation</v>
          </cell>
          <cell r="D212">
            <v>0</v>
          </cell>
          <cell r="E212">
            <v>-1.4</v>
          </cell>
          <cell r="F212">
            <v>-0.9</v>
          </cell>
          <cell r="G212">
            <v>0</v>
          </cell>
          <cell r="H212">
            <v>-3.1</v>
          </cell>
          <cell r="I212">
            <v>-0.1</v>
          </cell>
          <cell r="J212">
            <v>-2</v>
          </cell>
          <cell r="K212">
            <v>-0.7</v>
          </cell>
          <cell r="L212">
            <v>-1.2</v>
          </cell>
          <cell r="M212">
            <v>0</v>
          </cell>
          <cell r="N212">
            <v>0</v>
          </cell>
          <cell r="O212">
            <v>0</v>
          </cell>
        </row>
        <row r="213">
          <cell r="B213" t="str">
            <v>7173 Totalt</v>
          </cell>
          <cell r="D213">
            <v>0</v>
          </cell>
          <cell r="E213">
            <v>-1.7</v>
          </cell>
          <cell r="F213">
            <v>-6</v>
          </cell>
          <cell r="G213">
            <v>-7</v>
          </cell>
          <cell r="H213">
            <v>-6.9</v>
          </cell>
          <cell r="I213">
            <v>-3</v>
          </cell>
          <cell r="J213">
            <v>-2.9</v>
          </cell>
          <cell r="K213">
            <v>-11.5</v>
          </cell>
          <cell r="L213">
            <v>-1.6</v>
          </cell>
          <cell r="O213">
            <v>0</v>
          </cell>
        </row>
        <row r="214">
          <cell r="A214" t="str">
            <v>TAB</v>
          </cell>
          <cell r="B214">
            <v>7174</v>
          </cell>
          <cell r="C214" t="str">
            <v>Kundträffar, konferencer</v>
          </cell>
          <cell r="D214">
            <v>-8.6</v>
          </cell>
          <cell r="E214">
            <v>0</v>
          </cell>
          <cell r="F214">
            <v>0</v>
          </cell>
          <cell r="G214">
            <v>0</v>
          </cell>
          <cell r="H214">
            <v>0</v>
          </cell>
          <cell r="I214">
            <v>0</v>
          </cell>
          <cell r="J214">
            <v>0</v>
          </cell>
          <cell r="K214">
            <v>0</v>
          </cell>
          <cell r="L214">
            <v>0</v>
          </cell>
          <cell r="M214">
            <v>0</v>
          </cell>
          <cell r="N214">
            <v>0</v>
          </cell>
          <cell r="O214">
            <v>0</v>
          </cell>
        </row>
        <row r="215">
          <cell r="A215" t="str">
            <v>T-KAP</v>
          </cell>
          <cell r="B215">
            <v>7174</v>
          </cell>
          <cell r="C215" t="str">
            <v>Kundträffar, konferencer</v>
          </cell>
          <cell r="D215">
            <v>-1</v>
          </cell>
          <cell r="E215">
            <v>-0.8</v>
          </cell>
          <cell r="F215">
            <v>-0.1</v>
          </cell>
          <cell r="G215">
            <v>0</v>
          </cell>
          <cell r="H215">
            <v>0</v>
          </cell>
          <cell r="I215">
            <v>-0.8</v>
          </cell>
          <cell r="J215">
            <v>0</v>
          </cell>
          <cell r="K215">
            <v>0</v>
          </cell>
          <cell r="L215">
            <v>-0.4</v>
          </cell>
          <cell r="M215">
            <v>0</v>
          </cell>
          <cell r="N215">
            <v>0</v>
          </cell>
          <cell r="O215">
            <v>0</v>
          </cell>
        </row>
        <row r="216">
          <cell r="B216" t="str">
            <v>7174 Totalt</v>
          </cell>
          <cell r="D216">
            <v>-9.6</v>
          </cell>
          <cell r="E216">
            <v>-0.8</v>
          </cell>
          <cell r="F216">
            <v>-0.1</v>
          </cell>
          <cell r="G216">
            <v>0</v>
          </cell>
          <cell r="H216">
            <v>0</v>
          </cell>
          <cell r="I216">
            <v>-0.8</v>
          </cell>
          <cell r="J216">
            <v>0</v>
          </cell>
          <cell r="K216">
            <v>0</v>
          </cell>
          <cell r="L216">
            <v>-0.4</v>
          </cell>
          <cell r="O216">
            <v>0</v>
          </cell>
        </row>
        <row r="217">
          <cell r="A217" t="str">
            <v>TAB</v>
          </cell>
          <cell r="B217">
            <v>7200</v>
          </cell>
          <cell r="C217" t="str">
            <v>Reklam och PR</v>
          </cell>
          <cell r="D217">
            <v>0</v>
          </cell>
          <cell r="E217">
            <v>-5</v>
          </cell>
          <cell r="F217">
            <v>0</v>
          </cell>
          <cell r="G217">
            <v>-47.2</v>
          </cell>
          <cell r="H217">
            <v>-22.4</v>
          </cell>
          <cell r="I217">
            <v>0</v>
          </cell>
          <cell r="J217">
            <v>0</v>
          </cell>
          <cell r="K217">
            <v>-0.7</v>
          </cell>
          <cell r="L217">
            <v>0</v>
          </cell>
          <cell r="M217">
            <v>0</v>
          </cell>
          <cell r="N217">
            <v>0</v>
          </cell>
          <cell r="O217">
            <v>0</v>
          </cell>
        </row>
        <row r="218">
          <cell r="A218" t="str">
            <v>T-KAP</v>
          </cell>
          <cell r="B218">
            <v>7200</v>
          </cell>
          <cell r="C218" t="str">
            <v>Reklam och PR</v>
          </cell>
          <cell r="D218">
            <v>0</v>
          </cell>
          <cell r="E218">
            <v>0</v>
          </cell>
          <cell r="F218">
            <v>-20.399999999999999</v>
          </cell>
          <cell r="G218">
            <v>0</v>
          </cell>
          <cell r="H218">
            <v>-14.9</v>
          </cell>
          <cell r="I218">
            <v>-72.5</v>
          </cell>
          <cell r="J218">
            <v>0</v>
          </cell>
          <cell r="K218">
            <v>0</v>
          </cell>
          <cell r="L218">
            <v>0</v>
          </cell>
          <cell r="M218">
            <v>0</v>
          </cell>
          <cell r="N218">
            <v>0</v>
          </cell>
          <cell r="O218">
            <v>0</v>
          </cell>
        </row>
        <row r="219">
          <cell r="B219" t="str">
            <v>7200 Totalt</v>
          </cell>
          <cell r="D219">
            <v>0</v>
          </cell>
          <cell r="E219">
            <v>-5</v>
          </cell>
          <cell r="F219">
            <v>-20.399999999999999</v>
          </cell>
          <cell r="G219">
            <v>-47.2</v>
          </cell>
          <cell r="H219">
            <v>-37.299999999999997</v>
          </cell>
          <cell r="I219">
            <v>-72.5</v>
          </cell>
          <cell r="J219">
            <v>0</v>
          </cell>
          <cell r="K219">
            <v>-0.7</v>
          </cell>
          <cell r="L219">
            <v>0</v>
          </cell>
          <cell r="O219">
            <v>0</v>
          </cell>
        </row>
        <row r="220">
          <cell r="A220" t="str">
            <v>T-KAP</v>
          </cell>
          <cell r="B220">
            <v>7210</v>
          </cell>
          <cell r="C220" t="str">
            <v>Annonsering</v>
          </cell>
          <cell r="D220">
            <v>0</v>
          </cell>
          <cell r="E220">
            <v>0</v>
          </cell>
          <cell r="F220">
            <v>0</v>
          </cell>
          <cell r="G220">
            <v>0</v>
          </cell>
          <cell r="H220">
            <v>0</v>
          </cell>
          <cell r="I220">
            <v>-7</v>
          </cell>
          <cell r="J220">
            <v>0</v>
          </cell>
          <cell r="K220">
            <v>0</v>
          </cell>
          <cell r="L220">
            <v>-5</v>
          </cell>
          <cell r="M220">
            <v>0</v>
          </cell>
          <cell r="N220">
            <v>0</v>
          </cell>
          <cell r="O220">
            <v>0</v>
          </cell>
        </row>
        <row r="221">
          <cell r="B221" t="str">
            <v>7210 Totalt</v>
          </cell>
          <cell r="D221">
            <v>0</v>
          </cell>
          <cell r="E221">
            <v>0</v>
          </cell>
          <cell r="F221">
            <v>0</v>
          </cell>
          <cell r="G221">
            <v>0</v>
          </cell>
          <cell r="H221">
            <v>0</v>
          </cell>
          <cell r="I221">
            <v>-7</v>
          </cell>
          <cell r="J221">
            <v>0</v>
          </cell>
          <cell r="K221">
            <v>0</v>
          </cell>
          <cell r="L221">
            <v>-5</v>
          </cell>
          <cell r="O221">
            <v>0</v>
          </cell>
        </row>
        <row r="222">
          <cell r="A222" t="str">
            <v>TAB</v>
          </cell>
          <cell r="B222">
            <v>7290</v>
          </cell>
          <cell r="C222" t="str">
            <v>Övrig marknadsföring</v>
          </cell>
          <cell r="D222">
            <v>0</v>
          </cell>
          <cell r="E222">
            <v>0</v>
          </cell>
          <cell r="F222">
            <v>0</v>
          </cell>
          <cell r="G222">
            <v>-12.5</v>
          </cell>
          <cell r="H222">
            <v>0</v>
          </cell>
          <cell r="I222">
            <v>0</v>
          </cell>
          <cell r="J222">
            <v>0</v>
          </cell>
          <cell r="K222">
            <v>0</v>
          </cell>
          <cell r="L222">
            <v>0</v>
          </cell>
          <cell r="M222">
            <v>0</v>
          </cell>
          <cell r="N222">
            <v>0</v>
          </cell>
          <cell r="O222">
            <v>0</v>
          </cell>
        </row>
        <row r="223">
          <cell r="A223" t="str">
            <v>T-KAP</v>
          </cell>
          <cell r="B223">
            <v>7290</v>
          </cell>
          <cell r="C223" t="str">
            <v>Övrig marknadsföring</v>
          </cell>
          <cell r="D223">
            <v>-4.8</v>
          </cell>
          <cell r="E223">
            <v>0</v>
          </cell>
          <cell r="F223">
            <v>0</v>
          </cell>
          <cell r="G223">
            <v>-6.6</v>
          </cell>
          <cell r="H223">
            <v>0</v>
          </cell>
          <cell r="I223">
            <v>-1</v>
          </cell>
          <cell r="J223">
            <v>-28.9</v>
          </cell>
          <cell r="K223">
            <v>-7.2</v>
          </cell>
          <cell r="L223">
            <v>-0.6</v>
          </cell>
          <cell r="M223">
            <v>0</v>
          </cell>
          <cell r="N223">
            <v>0</v>
          </cell>
          <cell r="O223">
            <v>0</v>
          </cell>
        </row>
        <row r="224">
          <cell r="B224" t="str">
            <v>7290 Totalt</v>
          </cell>
          <cell r="D224">
            <v>-4.8</v>
          </cell>
          <cell r="E224">
            <v>0</v>
          </cell>
          <cell r="F224">
            <v>0</v>
          </cell>
          <cell r="G224">
            <v>-19.100000000000001</v>
          </cell>
          <cell r="H224">
            <v>0</v>
          </cell>
          <cell r="I224">
            <v>-1</v>
          </cell>
          <cell r="J224">
            <v>-28.9</v>
          </cell>
          <cell r="K224">
            <v>-7.2</v>
          </cell>
          <cell r="L224">
            <v>-0.6</v>
          </cell>
          <cell r="O224">
            <v>0</v>
          </cell>
        </row>
        <row r="225">
          <cell r="A225" t="str">
            <v>TAB</v>
          </cell>
          <cell r="B225">
            <v>7310</v>
          </cell>
          <cell r="C225" t="str">
            <v>Försäkringspremier</v>
          </cell>
          <cell r="D225">
            <v>0</v>
          </cell>
          <cell r="E225">
            <v>0</v>
          </cell>
          <cell r="F225">
            <v>0</v>
          </cell>
          <cell r="G225">
            <v>0</v>
          </cell>
          <cell r="H225">
            <v>-13.9</v>
          </cell>
          <cell r="I225">
            <v>-2</v>
          </cell>
          <cell r="J225">
            <v>0</v>
          </cell>
          <cell r="K225">
            <v>0</v>
          </cell>
          <cell r="L225">
            <v>0</v>
          </cell>
          <cell r="M225">
            <v>0</v>
          </cell>
          <cell r="N225">
            <v>0</v>
          </cell>
          <cell r="O225">
            <v>0</v>
          </cell>
        </row>
        <row r="226">
          <cell r="B226" t="str">
            <v>7310 Totalt</v>
          </cell>
          <cell r="D226">
            <v>0</v>
          </cell>
          <cell r="E226">
            <v>0</v>
          </cell>
          <cell r="F226">
            <v>0</v>
          </cell>
          <cell r="G226">
            <v>0</v>
          </cell>
          <cell r="H226">
            <v>-13.9</v>
          </cell>
          <cell r="I226">
            <v>-2</v>
          </cell>
          <cell r="J226">
            <v>0</v>
          </cell>
          <cell r="K226">
            <v>0</v>
          </cell>
          <cell r="L226">
            <v>0</v>
          </cell>
          <cell r="O226">
            <v>0</v>
          </cell>
        </row>
        <row r="227">
          <cell r="A227" t="str">
            <v>TAB</v>
          </cell>
          <cell r="B227">
            <v>7319</v>
          </cell>
          <cell r="C227" t="str">
            <v>AIG, Förmögenhetsbrott</v>
          </cell>
          <cell r="D227">
            <v>0</v>
          </cell>
          <cell r="E227">
            <v>0</v>
          </cell>
          <cell r="F227">
            <v>0</v>
          </cell>
          <cell r="G227">
            <v>0</v>
          </cell>
          <cell r="H227">
            <v>-5</v>
          </cell>
          <cell r="I227">
            <v>-5</v>
          </cell>
          <cell r="J227">
            <v>-5</v>
          </cell>
          <cell r="K227">
            <v>-5</v>
          </cell>
          <cell r="L227">
            <v>-5</v>
          </cell>
          <cell r="M227">
            <v>0</v>
          </cell>
          <cell r="N227">
            <v>0</v>
          </cell>
          <cell r="O227">
            <v>0</v>
          </cell>
        </row>
        <row r="228">
          <cell r="B228" t="str">
            <v>7319 Totalt</v>
          </cell>
          <cell r="D228">
            <v>0</v>
          </cell>
          <cell r="E228">
            <v>0</v>
          </cell>
          <cell r="F228">
            <v>0</v>
          </cell>
          <cell r="G228">
            <v>0</v>
          </cell>
          <cell r="H228">
            <v>-5</v>
          </cell>
          <cell r="I228">
            <v>-5</v>
          </cell>
          <cell r="J228">
            <v>-5</v>
          </cell>
          <cell r="K228">
            <v>-5</v>
          </cell>
          <cell r="L228">
            <v>-5</v>
          </cell>
          <cell r="O228">
            <v>0</v>
          </cell>
        </row>
        <row r="229">
          <cell r="A229" t="str">
            <v>TAB</v>
          </cell>
          <cell r="B229">
            <v>7320</v>
          </cell>
          <cell r="C229" t="str">
            <v>AIG, Proffessionsansvar</v>
          </cell>
          <cell r="D229">
            <v>0</v>
          </cell>
          <cell r="E229">
            <v>0</v>
          </cell>
          <cell r="F229">
            <v>0</v>
          </cell>
          <cell r="G229">
            <v>0</v>
          </cell>
          <cell r="H229">
            <v>-16.3</v>
          </cell>
          <cell r="I229">
            <v>-16.3</v>
          </cell>
          <cell r="J229">
            <v>-16.3</v>
          </cell>
          <cell r="K229">
            <v>-16.3</v>
          </cell>
          <cell r="L229">
            <v>-16.3</v>
          </cell>
          <cell r="M229">
            <v>0</v>
          </cell>
          <cell r="N229">
            <v>0</v>
          </cell>
          <cell r="O229">
            <v>0</v>
          </cell>
        </row>
        <row r="230">
          <cell r="A230" t="str">
            <v>T-KAP</v>
          </cell>
          <cell r="B230">
            <v>7320</v>
          </cell>
          <cell r="C230" t="str">
            <v>Ansvarsförsäkring</v>
          </cell>
          <cell r="D230">
            <v>-14.4</v>
          </cell>
          <cell r="E230">
            <v>-14.4</v>
          </cell>
          <cell r="F230">
            <v>-14.4</v>
          </cell>
          <cell r="G230">
            <v>-14.4</v>
          </cell>
          <cell r="H230">
            <v>0</v>
          </cell>
          <cell r="I230">
            <v>0</v>
          </cell>
          <cell r="J230">
            <v>0</v>
          </cell>
          <cell r="K230">
            <v>0</v>
          </cell>
          <cell r="L230">
            <v>0</v>
          </cell>
          <cell r="M230">
            <v>0</v>
          </cell>
          <cell r="N230">
            <v>0</v>
          </cell>
          <cell r="O230">
            <v>0</v>
          </cell>
        </row>
        <row r="231">
          <cell r="B231" t="str">
            <v>7320 Totalt</v>
          </cell>
          <cell r="D231">
            <v>-14.4</v>
          </cell>
          <cell r="E231">
            <v>-14.4</v>
          </cell>
          <cell r="F231">
            <v>-14.4</v>
          </cell>
          <cell r="G231">
            <v>-14.4</v>
          </cell>
          <cell r="H231">
            <v>-16.3</v>
          </cell>
          <cell r="I231">
            <v>-16.3</v>
          </cell>
          <cell r="J231">
            <v>-16.3</v>
          </cell>
          <cell r="K231">
            <v>-16.3</v>
          </cell>
          <cell r="L231">
            <v>-16.3</v>
          </cell>
          <cell r="O231">
            <v>0</v>
          </cell>
        </row>
        <row r="232">
          <cell r="A232" t="str">
            <v>TAB</v>
          </cell>
          <cell r="B232">
            <v>7321</v>
          </cell>
          <cell r="C232" t="str">
            <v>VD/Styrelseansvarsförs</v>
          </cell>
          <cell r="D232">
            <v>-2.9</v>
          </cell>
          <cell r="E232">
            <v>-2.9</v>
          </cell>
          <cell r="F232">
            <v>-2.9</v>
          </cell>
          <cell r="G232">
            <v>-2.9</v>
          </cell>
          <cell r="H232">
            <v>-2.9</v>
          </cell>
          <cell r="I232">
            <v>-2.9</v>
          </cell>
          <cell r="J232">
            <v>-2.9</v>
          </cell>
          <cell r="K232">
            <v>-2.9</v>
          </cell>
          <cell r="L232">
            <v>-2.9</v>
          </cell>
          <cell r="M232">
            <v>0</v>
          </cell>
          <cell r="N232">
            <v>0</v>
          </cell>
          <cell r="O232">
            <v>0</v>
          </cell>
        </row>
        <row r="233">
          <cell r="B233" t="str">
            <v>7321 Totalt</v>
          </cell>
          <cell r="D233">
            <v>-2.9</v>
          </cell>
          <cell r="E233">
            <v>-2.9</v>
          </cell>
          <cell r="F233">
            <v>-2.9</v>
          </cell>
          <cell r="G233">
            <v>-2.9</v>
          </cell>
          <cell r="H233">
            <v>-2.9</v>
          </cell>
          <cell r="I233">
            <v>-2.9</v>
          </cell>
          <cell r="J233">
            <v>-2.9</v>
          </cell>
          <cell r="K233">
            <v>-2.9</v>
          </cell>
          <cell r="L233">
            <v>-2.9</v>
          </cell>
          <cell r="O233">
            <v>0</v>
          </cell>
        </row>
        <row r="234">
          <cell r="A234" t="str">
            <v>T-KAP</v>
          </cell>
          <cell r="B234">
            <v>7415</v>
          </cell>
          <cell r="C234" t="str">
            <v>Styrelsearvoden, sociala avg</v>
          </cell>
          <cell r="D234">
            <v>0</v>
          </cell>
          <cell r="E234">
            <v>0</v>
          </cell>
          <cell r="F234">
            <v>0</v>
          </cell>
          <cell r="G234">
            <v>2.9</v>
          </cell>
          <cell r="H234">
            <v>0</v>
          </cell>
          <cell r="I234">
            <v>0</v>
          </cell>
          <cell r="J234">
            <v>0</v>
          </cell>
          <cell r="K234">
            <v>0</v>
          </cell>
          <cell r="L234">
            <v>0</v>
          </cell>
          <cell r="M234">
            <v>0</v>
          </cell>
          <cell r="N234">
            <v>0</v>
          </cell>
          <cell r="O234">
            <v>0</v>
          </cell>
        </row>
        <row r="235">
          <cell r="A235" t="str">
            <v>T-FOND</v>
          </cell>
          <cell r="B235">
            <v>7415</v>
          </cell>
          <cell r="C235" t="str">
            <v>Styrelsearvoden, sociala avg</v>
          </cell>
          <cell r="D235">
            <v>0</v>
          </cell>
          <cell r="E235">
            <v>0</v>
          </cell>
          <cell r="F235">
            <v>0</v>
          </cell>
          <cell r="G235">
            <v>5.8</v>
          </cell>
          <cell r="H235">
            <v>0</v>
          </cell>
          <cell r="I235">
            <v>0</v>
          </cell>
          <cell r="J235">
            <v>0</v>
          </cell>
          <cell r="K235">
            <v>0</v>
          </cell>
          <cell r="L235">
            <v>0</v>
          </cell>
          <cell r="M235">
            <v>0</v>
          </cell>
          <cell r="N235">
            <v>0</v>
          </cell>
          <cell r="O235">
            <v>0</v>
          </cell>
        </row>
        <row r="236">
          <cell r="B236" t="str">
            <v>7415 Totalt</v>
          </cell>
          <cell r="D236">
            <v>0</v>
          </cell>
          <cell r="E236">
            <v>0</v>
          </cell>
          <cell r="F236">
            <v>0</v>
          </cell>
          <cell r="G236">
            <v>8.6999999999999993</v>
          </cell>
          <cell r="H236">
            <v>0</v>
          </cell>
          <cell r="I236">
            <v>0</v>
          </cell>
          <cell r="J236">
            <v>0</v>
          </cell>
          <cell r="K236">
            <v>0</v>
          </cell>
          <cell r="L236">
            <v>0</v>
          </cell>
          <cell r="O236">
            <v>0</v>
          </cell>
        </row>
        <row r="237">
          <cell r="A237" t="str">
            <v>T-KAP</v>
          </cell>
          <cell r="B237">
            <v>7420</v>
          </cell>
          <cell r="C237" t="str">
            <v>Revisionsarvoden</v>
          </cell>
          <cell r="D237">
            <v>0</v>
          </cell>
          <cell r="E237">
            <v>0</v>
          </cell>
          <cell r="F237">
            <v>0</v>
          </cell>
          <cell r="G237">
            <v>0</v>
          </cell>
          <cell r="H237">
            <v>5</v>
          </cell>
          <cell r="I237">
            <v>0</v>
          </cell>
          <cell r="J237">
            <v>0</v>
          </cell>
          <cell r="K237">
            <v>0</v>
          </cell>
          <cell r="L237">
            <v>0</v>
          </cell>
          <cell r="M237">
            <v>0</v>
          </cell>
          <cell r="N237">
            <v>0</v>
          </cell>
          <cell r="O237">
            <v>0</v>
          </cell>
        </row>
        <row r="238">
          <cell r="A238" t="str">
            <v>T-FOND</v>
          </cell>
          <cell r="B238">
            <v>7420</v>
          </cell>
          <cell r="C238" t="str">
            <v>Revisionsarvoden</v>
          </cell>
          <cell r="D238">
            <v>0</v>
          </cell>
          <cell r="E238">
            <v>0</v>
          </cell>
          <cell r="F238">
            <v>0</v>
          </cell>
          <cell r="G238">
            <v>0</v>
          </cell>
          <cell r="H238">
            <v>12.1</v>
          </cell>
          <cell r="I238">
            <v>0</v>
          </cell>
          <cell r="J238">
            <v>0</v>
          </cell>
          <cell r="K238">
            <v>0</v>
          </cell>
          <cell r="L238">
            <v>0</v>
          </cell>
          <cell r="M238">
            <v>0</v>
          </cell>
          <cell r="N238">
            <v>0</v>
          </cell>
          <cell r="O238">
            <v>0</v>
          </cell>
        </row>
        <row r="239">
          <cell r="B239" t="str">
            <v>7420 Totalt</v>
          </cell>
          <cell r="D239">
            <v>0</v>
          </cell>
          <cell r="E239">
            <v>0</v>
          </cell>
          <cell r="F239">
            <v>0</v>
          </cell>
          <cell r="G239">
            <v>0</v>
          </cell>
          <cell r="H239">
            <v>17.100000000000001</v>
          </cell>
          <cell r="I239">
            <v>0</v>
          </cell>
          <cell r="J239">
            <v>0</v>
          </cell>
          <cell r="K239">
            <v>0</v>
          </cell>
          <cell r="L239">
            <v>0</v>
          </cell>
          <cell r="O239">
            <v>0</v>
          </cell>
        </row>
        <row r="240">
          <cell r="A240" t="str">
            <v>T-FOND</v>
          </cell>
          <cell r="B240">
            <v>7510</v>
          </cell>
          <cell r="C240" t="str">
            <v>Trevise Marknadsanalys</v>
          </cell>
          <cell r="D240">
            <v>-117.7</v>
          </cell>
          <cell r="E240">
            <v>-117.7</v>
          </cell>
          <cell r="F240">
            <v>-117.7</v>
          </cell>
          <cell r="G240">
            <v>-117.6</v>
          </cell>
          <cell r="H240">
            <v>-117.6</v>
          </cell>
          <cell r="I240">
            <v>-117.6</v>
          </cell>
          <cell r="J240">
            <v>-114.3</v>
          </cell>
          <cell r="K240">
            <v>-114.3</v>
          </cell>
          <cell r="L240">
            <v>-114.3</v>
          </cell>
          <cell r="M240">
            <v>0</v>
          </cell>
          <cell r="N240">
            <v>0</v>
          </cell>
          <cell r="O240">
            <v>0</v>
          </cell>
        </row>
        <row r="241">
          <cell r="B241" t="str">
            <v>7510 Totalt</v>
          </cell>
          <cell r="D241">
            <v>-117.7</v>
          </cell>
          <cell r="E241">
            <v>-117.7</v>
          </cell>
          <cell r="F241">
            <v>-117.7</v>
          </cell>
          <cell r="G241">
            <v>-117.6</v>
          </cell>
          <cell r="H241">
            <v>-117.6</v>
          </cell>
          <cell r="I241">
            <v>-117.6</v>
          </cell>
          <cell r="J241">
            <v>-114.3</v>
          </cell>
          <cell r="K241">
            <v>-114.3</v>
          </cell>
          <cell r="L241">
            <v>-114.3</v>
          </cell>
          <cell r="O241">
            <v>0</v>
          </cell>
        </row>
        <row r="242">
          <cell r="A242" t="str">
            <v>T-FOND</v>
          </cell>
          <cell r="B242">
            <v>7610</v>
          </cell>
          <cell r="C242" t="str">
            <v>Tryck av fondinfo</v>
          </cell>
          <cell r="D242">
            <v>0</v>
          </cell>
          <cell r="E242">
            <v>0</v>
          </cell>
          <cell r="F242">
            <v>-32.700000000000003</v>
          </cell>
          <cell r="G242">
            <v>0</v>
          </cell>
          <cell r="H242">
            <v>0</v>
          </cell>
          <cell r="I242">
            <v>0</v>
          </cell>
          <cell r="J242">
            <v>-79.8</v>
          </cell>
          <cell r="K242">
            <v>0</v>
          </cell>
          <cell r="L242">
            <v>0</v>
          </cell>
          <cell r="M242">
            <v>0</v>
          </cell>
          <cell r="N242">
            <v>0</v>
          </cell>
          <cell r="O242">
            <v>0</v>
          </cell>
        </row>
        <row r="243">
          <cell r="B243" t="str">
            <v>7610 Totalt</v>
          </cell>
          <cell r="D243">
            <v>0</v>
          </cell>
          <cell r="E243">
            <v>0</v>
          </cell>
          <cell r="F243">
            <v>-32.700000000000003</v>
          </cell>
          <cell r="G243">
            <v>0</v>
          </cell>
          <cell r="H243">
            <v>0</v>
          </cell>
          <cell r="I243">
            <v>0</v>
          </cell>
          <cell r="J243">
            <v>-79.8</v>
          </cell>
          <cell r="K243">
            <v>0</v>
          </cell>
          <cell r="L243">
            <v>0</v>
          </cell>
          <cell r="O243">
            <v>0</v>
          </cell>
        </row>
        <row r="244">
          <cell r="A244" t="str">
            <v>T-KAP</v>
          </cell>
          <cell r="B244">
            <v>7615</v>
          </cell>
          <cell r="C244" t="str">
            <v>Tryck av årsredovisning</v>
          </cell>
          <cell r="D244">
            <v>0</v>
          </cell>
          <cell r="E244">
            <v>0</v>
          </cell>
          <cell r="F244">
            <v>0</v>
          </cell>
          <cell r="G244">
            <v>-100.6</v>
          </cell>
          <cell r="H244">
            <v>-61</v>
          </cell>
          <cell r="I244">
            <v>0</v>
          </cell>
          <cell r="J244">
            <v>0</v>
          </cell>
          <cell r="K244">
            <v>0</v>
          </cell>
          <cell r="L244">
            <v>0</v>
          </cell>
          <cell r="M244">
            <v>0</v>
          </cell>
          <cell r="N244">
            <v>0</v>
          </cell>
          <cell r="O244">
            <v>0</v>
          </cell>
        </row>
        <row r="245">
          <cell r="A245" t="str">
            <v>T-FOND</v>
          </cell>
          <cell r="B245">
            <v>7615</v>
          </cell>
          <cell r="C245" t="str">
            <v>Tryck av årsredovisning</v>
          </cell>
          <cell r="D245">
            <v>0</v>
          </cell>
          <cell r="E245">
            <v>0</v>
          </cell>
          <cell r="F245">
            <v>-44.3</v>
          </cell>
          <cell r="G245">
            <v>-62.4</v>
          </cell>
          <cell r="H245">
            <v>0</v>
          </cell>
          <cell r="I245">
            <v>0</v>
          </cell>
          <cell r="J245">
            <v>0</v>
          </cell>
          <cell r="K245">
            <v>0</v>
          </cell>
          <cell r="L245">
            <v>-15.7</v>
          </cell>
          <cell r="M245">
            <v>0</v>
          </cell>
          <cell r="N245">
            <v>0</v>
          </cell>
          <cell r="O245">
            <v>0</v>
          </cell>
        </row>
        <row r="246">
          <cell r="B246" t="str">
            <v>7615 Totalt</v>
          </cell>
          <cell r="D246">
            <v>0</v>
          </cell>
          <cell r="E246">
            <v>0</v>
          </cell>
          <cell r="F246">
            <v>-44.3</v>
          </cell>
          <cell r="G246">
            <v>-163</v>
          </cell>
          <cell r="H246">
            <v>-61</v>
          </cell>
          <cell r="I246">
            <v>0</v>
          </cell>
          <cell r="J246">
            <v>0</v>
          </cell>
          <cell r="K246">
            <v>0</v>
          </cell>
          <cell r="L246">
            <v>-15.7</v>
          </cell>
          <cell r="O246">
            <v>0</v>
          </cell>
        </row>
        <row r="247">
          <cell r="A247" t="str">
            <v>T-KAP</v>
          </cell>
          <cell r="B247">
            <v>7620</v>
          </cell>
          <cell r="C247" t="str">
            <v>Börsinformation, SIX</v>
          </cell>
          <cell r="D247">
            <v>-10.6</v>
          </cell>
          <cell r="E247">
            <v>-10.6</v>
          </cell>
          <cell r="F247">
            <v>-10.6</v>
          </cell>
          <cell r="G247">
            <v>-10.6</v>
          </cell>
          <cell r="H247">
            <v>-10.6</v>
          </cell>
          <cell r="I247">
            <v>-21.2</v>
          </cell>
          <cell r="J247">
            <v>0</v>
          </cell>
          <cell r="K247">
            <v>-10.6</v>
          </cell>
          <cell r="L247">
            <v>-10.6</v>
          </cell>
          <cell r="M247">
            <v>0</v>
          </cell>
          <cell r="N247">
            <v>0</v>
          </cell>
          <cell r="O247">
            <v>0</v>
          </cell>
        </row>
        <row r="248">
          <cell r="A248" t="str">
            <v>T-FOND</v>
          </cell>
          <cell r="B248">
            <v>7620</v>
          </cell>
          <cell r="C248" t="str">
            <v>Börsinformation, SIX</v>
          </cell>
          <cell r="D248">
            <v>-26.6</v>
          </cell>
          <cell r="E248">
            <v>-26.6</v>
          </cell>
          <cell r="F248">
            <v>-26.6</v>
          </cell>
          <cell r="G248">
            <v>-26.5</v>
          </cell>
          <cell r="H248">
            <v>-26.5</v>
          </cell>
          <cell r="I248">
            <v>-26.5</v>
          </cell>
          <cell r="J248">
            <v>-26.5</v>
          </cell>
          <cell r="K248">
            <v>-26.5</v>
          </cell>
          <cell r="L248">
            <v>-26.5</v>
          </cell>
          <cell r="M248">
            <v>0</v>
          </cell>
          <cell r="N248">
            <v>0</v>
          </cell>
          <cell r="O248">
            <v>0</v>
          </cell>
        </row>
        <row r="249">
          <cell r="B249" t="str">
            <v>7620 Totalt</v>
          </cell>
          <cell r="D249">
            <v>-37.200000000000003</v>
          </cell>
          <cell r="E249">
            <v>-37.200000000000003</v>
          </cell>
          <cell r="F249">
            <v>-37.200000000000003</v>
          </cell>
          <cell r="G249">
            <v>-37.1</v>
          </cell>
          <cell r="H249">
            <v>-37.1</v>
          </cell>
          <cell r="I249">
            <v>-47.7</v>
          </cell>
          <cell r="J249">
            <v>-26.5</v>
          </cell>
          <cell r="K249">
            <v>-37.1</v>
          </cell>
          <cell r="L249">
            <v>-37.1</v>
          </cell>
          <cell r="O249">
            <v>0</v>
          </cell>
        </row>
        <row r="250">
          <cell r="A250" t="str">
            <v>T-FOND</v>
          </cell>
          <cell r="B250">
            <v>7621</v>
          </cell>
          <cell r="C250" t="str">
            <v>Penny, drift &amp; underhåll mm</v>
          </cell>
          <cell r="D250">
            <v>-2.6</v>
          </cell>
          <cell r="E250">
            <v>-2.6</v>
          </cell>
          <cell r="F250">
            <v>-2.6</v>
          </cell>
          <cell r="G250">
            <v>-2.6</v>
          </cell>
          <cell r="H250">
            <v>-2.6</v>
          </cell>
          <cell r="I250">
            <v>-2.6</v>
          </cell>
          <cell r="J250">
            <v>-2.6</v>
          </cell>
          <cell r="K250">
            <v>-2.6</v>
          </cell>
          <cell r="L250">
            <v>-2.6</v>
          </cell>
          <cell r="M250">
            <v>0</v>
          </cell>
          <cell r="N250">
            <v>0</v>
          </cell>
          <cell r="O250">
            <v>0</v>
          </cell>
        </row>
        <row r="251">
          <cell r="B251" t="str">
            <v>7621 Totalt</v>
          </cell>
          <cell r="D251">
            <v>-2.6</v>
          </cell>
          <cell r="E251">
            <v>-2.6</v>
          </cell>
          <cell r="F251">
            <v>-2.6</v>
          </cell>
          <cell r="G251">
            <v>-2.6</v>
          </cell>
          <cell r="H251">
            <v>-2.6</v>
          </cell>
          <cell r="I251">
            <v>-2.6</v>
          </cell>
          <cell r="J251">
            <v>-2.6</v>
          </cell>
          <cell r="K251">
            <v>-2.6</v>
          </cell>
          <cell r="L251">
            <v>-2.6</v>
          </cell>
          <cell r="O251">
            <v>0</v>
          </cell>
        </row>
        <row r="252">
          <cell r="A252" t="str">
            <v>T-KAP</v>
          </cell>
          <cell r="B252">
            <v>7622</v>
          </cell>
          <cell r="C252" t="str">
            <v>Kundsystem, drift &amp; underh, mm</v>
          </cell>
          <cell r="D252">
            <v>-7.9</v>
          </cell>
          <cell r="E252">
            <v>-7.9</v>
          </cell>
          <cell r="F252">
            <v>-7.9</v>
          </cell>
          <cell r="G252">
            <v>-7.9</v>
          </cell>
          <cell r="H252">
            <v>-7.9</v>
          </cell>
          <cell r="I252">
            <v>-15.9</v>
          </cell>
          <cell r="J252">
            <v>0</v>
          </cell>
          <cell r="K252">
            <v>-7.9</v>
          </cell>
          <cell r="L252">
            <v>-7.9</v>
          </cell>
          <cell r="M252">
            <v>0</v>
          </cell>
          <cell r="N252">
            <v>0</v>
          </cell>
          <cell r="O252">
            <v>0</v>
          </cell>
        </row>
        <row r="253">
          <cell r="A253" t="str">
            <v>T-FOND</v>
          </cell>
          <cell r="B253">
            <v>7622</v>
          </cell>
          <cell r="C253" t="str">
            <v>Optima, drift &amp; underhåll mm</v>
          </cell>
          <cell r="D253">
            <v>-23.7</v>
          </cell>
          <cell r="E253">
            <v>-1.6</v>
          </cell>
          <cell r="F253">
            <v>0</v>
          </cell>
          <cell r="G253">
            <v>0</v>
          </cell>
          <cell r="H253">
            <v>0</v>
          </cell>
          <cell r="I253">
            <v>0</v>
          </cell>
          <cell r="J253">
            <v>0</v>
          </cell>
          <cell r="K253">
            <v>0</v>
          </cell>
          <cell r="L253">
            <v>0</v>
          </cell>
          <cell r="M253">
            <v>0</v>
          </cell>
          <cell r="N253">
            <v>0</v>
          </cell>
          <cell r="O253">
            <v>0</v>
          </cell>
        </row>
        <row r="254">
          <cell r="B254" t="str">
            <v>7622 Totalt</v>
          </cell>
          <cell r="D254">
            <v>-31.6</v>
          </cell>
          <cell r="E254">
            <v>-9.5</v>
          </cell>
          <cell r="F254">
            <v>-7.9</v>
          </cell>
          <cell r="G254">
            <v>-7.9</v>
          </cell>
          <cell r="H254">
            <v>-7.9</v>
          </cell>
          <cell r="I254">
            <v>-15.9</v>
          </cell>
          <cell r="J254">
            <v>0</v>
          </cell>
          <cell r="K254">
            <v>-7.9</v>
          </cell>
          <cell r="L254">
            <v>-7.9</v>
          </cell>
          <cell r="O254">
            <v>0</v>
          </cell>
        </row>
        <row r="255">
          <cell r="A255" t="str">
            <v>T-FOND</v>
          </cell>
          <cell r="B255">
            <v>7623</v>
          </cell>
          <cell r="C255" t="str">
            <v>Vikingen, drift &amp; underhåll mm</v>
          </cell>
          <cell r="D255">
            <v>0</v>
          </cell>
          <cell r="E255">
            <v>-1</v>
          </cell>
          <cell r="F255">
            <v>-1</v>
          </cell>
          <cell r="G255">
            <v>-1</v>
          </cell>
          <cell r="H255">
            <v>-1</v>
          </cell>
          <cell r="I255">
            <v>-1</v>
          </cell>
          <cell r="J255">
            <v>-1</v>
          </cell>
          <cell r="K255">
            <v>-1</v>
          </cell>
          <cell r="L255">
            <v>-1</v>
          </cell>
          <cell r="M255">
            <v>0</v>
          </cell>
          <cell r="N255">
            <v>0</v>
          </cell>
          <cell r="O255">
            <v>0</v>
          </cell>
        </row>
        <row r="256">
          <cell r="B256" t="str">
            <v>7623 Totalt</v>
          </cell>
          <cell r="D256">
            <v>0</v>
          </cell>
          <cell r="E256">
            <v>-1</v>
          </cell>
          <cell r="F256">
            <v>-1</v>
          </cell>
          <cell r="G256">
            <v>-1</v>
          </cell>
          <cell r="H256">
            <v>-1</v>
          </cell>
          <cell r="I256">
            <v>-1</v>
          </cell>
          <cell r="J256">
            <v>-1</v>
          </cell>
          <cell r="K256">
            <v>-1</v>
          </cell>
          <cell r="L256">
            <v>-1</v>
          </cell>
          <cell r="O256">
            <v>0</v>
          </cell>
        </row>
        <row r="257">
          <cell r="A257" t="str">
            <v>T-FOND</v>
          </cell>
          <cell r="B257">
            <v>7624</v>
          </cell>
          <cell r="C257" t="str">
            <v>PM-terminal, drift &amp; underhåll</v>
          </cell>
          <cell r="D257">
            <v>-2.7</v>
          </cell>
          <cell r="E257">
            <v>-1.4</v>
          </cell>
          <cell r="F257">
            <v>-1.4</v>
          </cell>
          <cell r="G257">
            <v>-1.4</v>
          </cell>
          <cell r="H257">
            <v>-1.4</v>
          </cell>
          <cell r="I257">
            <v>-1.4</v>
          </cell>
          <cell r="J257">
            <v>-1.4</v>
          </cell>
          <cell r="K257">
            <v>-4.4000000000000004</v>
          </cell>
          <cell r="L257">
            <v>-4.4000000000000004</v>
          </cell>
          <cell r="M257">
            <v>0</v>
          </cell>
          <cell r="N257">
            <v>0</v>
          </cell>
          <cell r="O257">
            <v>0</v>
          </cell>
        </row>
        <row r="258">
          <cell r="B258" t="str">
            <v>7624 Totalt</v>
          </cell>
          <cell r="D258">
            <v>-2.7</v>
          </cell>
          <cell r="E258">
            <v>-1.4</v>
          </cell>
          <cell r="F258">
            <v>-1.4</v>
          </cell>
          <cell r="G258">
            <v>-1.4</v>
          </cell>
          <cell r="H258">
            <v>-1.4</v>
          </cell>
          <cell r="I258">
            <v>-1.4</v>
          </cell>
          <cell r="J258">
            <v>-1.4</v>
          </cell>
          <cell r="K258">
            <v>-4.4000000000000004</v>
          </cell>
          <cell r="L258">
            <v>-4.4000000000000004</v>
          </cell>
          <cell r="O258">
            <v>0</v>
          </cell>
        </row>
        <row r="259">
          <cell r="A259" t="str">
            <v>T-FOND</v>
          </cell>
          <cell r="B259">
            <v>7625</v>
          </cell>
          <cell r="C259" t="str">
            <v>Telerate, Dow Jones</v>
          </cell>
          <cell r="D259">
            <v>0</v>
          </cell>
          <cell r="E259">
            <v>-15.1</v>
          </cell>
          <cell r="F259">
            <v>-1.8</v>
          </cell>
          <cell r="G259">
            <v>-10.199999999999999</v>
          </cell>
          <cell r="H259">
            <v>-12.3</v>
          </cell>
          <cell r="I259">
            <v>-10.199999999999999</v>
          </cell>
          <cell r="J259">
            <v>-10.7</v>
          </cell>
          <cell r="K259">
            <v>-10.7</v>
          </cell>
          <cell r="L259">
            <v>-10.7</v>
          </cell>
          <cell r="M259">
            <v>0</v>
          </cell>
          <cell r="N259">
            <v>0</v>
          </cell>
          <cell r="O259">
            <v>0</v>
          </cell>
        </row>
        <row r="260">
          <cell r="B260" t="str">
            <v>7625 Totalt</v>
          </cell>
          <cell r="D260">
            <v>0</v>
          </cell>
          <cell r="E260">
            <v>-15.1</v>
          </cell>
          <cell r="F260">
            <v>-1.8</v>
          </cell>
          <cell r="G260">
            <v>-10.199999999999999</v>
          </cell>
          <cell r="H260">
            <v>-12.3</v>
          </cell>
          <cell r="I260">
            <v>-10.199999999999999</v>
          </cell>
          <cell r="J260">
            <v>-10.7</v>
          </cell>
          <cell r="K260">
            <v>-10.7</v>
          </cell>
          <cell r="L260">
            <v>-10.7</v>
          </cell>
          <cell r="O260">
            <v>0</v>
          </cell>
        </row>
        <row r="261">
          <cell r="A261" t="str">
            <v>T-FOND</v>
          </cell>
          <cell r="B261">
            <v>7630</v>
          </cell>
          <cell r="C261" t="str">
            <v>Fondbolagens Förening</v>
          </cell>
          <cell r="D261">
            <v>-3.1</v>
          </cell>
          <cell r="E261">
            <v>-3.1</v>
          </cell>
          <cell r="F261">
            <v>-3.1</v>
          </cell>
          <cell r="G261">
            <v>-3.1</v>
          </cell>
          <cell r="H261">
            <v>-3.1</v>
          </cell>
          <cell r="I261">
            <v>-3.1</v>
          </cell>
          <cell r="J261">
            <v>-9.4</v>
          </cell>
          <cell r="K261">
            <v>-9.4</v>
          </cell>
          <cell r="L261">
            <v>-9.4</v>
          </cell>
          <cell r="M261">
            <v>0</v>
          </cell>
          <cell r="N261">
            <v>0</v>
          </cell>
          <cell r="O261">
            <v>0</v>
          </cell>
        </row>
        <row r="262">
          <cell r="B262" t="str">
            <v>7630 Totalt</v>
          </cell>
          <cell r="D262">
            <v>-3.1</v>
          </cell>
          <cell r="E262">
            <v>-3.1</v>
          </cell>
          <cell r="F262">
            <v>-3.1</v>
          </cell>
          <cell r="G262">
            <v>-3.1</v>
          </cell>
          <cell r="H262">
            <v>-3.1</v>
          </cell>
          <cell r="I262">
            <v>-3.1</v>
          </cell>
          <cell r="J262">
            <v>-9.4</v>
          </cell>
          <cell r="K262">
            <v>-9.4</v>
          </cell>
          <cell r="L262">
            <v>-9.4</v>
          </cell>
          <cell r="O262">
            <v>0</v>
          </cell>
        </row>
        <row r="263">
          <cell r="A263" t="str">
            <v>T-KAP</v>
          </cell>
          <cell r="B263">
            <v>7635</v>
          </cell>
          <cell r="C263" t="str">
            <v>Finansinspektionen</v>
          </cell>
          <cell r="D263">
            <v>-11.2</v>
          </cell>
          <cell r="E263">
            <v>0</v>
          </cell>
          <cell r="F263">
            <v>0</v>
          </cell>
          <cell r="G263">
            <v>0</v>
          </cell>
          <cell r="H263">
            <v>0</v>
          </cell>
          <cell r="I263">
            <v>0</v>
          </cell>
          <cell r="J263">
            <v>0</v>
          </cell>
          <cell r="K263">
            <v>0</v>
          </cell>
          <cell r="L263">
            <v>0</v>
          </cell>
          <cell r="M263">
            <v>0</v>
          </cell>
          <cell r="N263">
            <v>0</v>
          </cell>
          <cell r="O263">
            <v>0</v>
          </cell>
        </row>
        <row r="264">
          <cell r="B264" t="str">
            <v>7635 Totalt</v>
          </cell>
          <cell r="D264">
            <v>-11.2</v>
          </cell>
          <cell r="E264">
            <v>0</v>
          </cell>
          <cell r="F264">
            <v>0</v>
          </cell>
          <cell r="G264">
            <v>0</v>
          </cell>
          <cell r="H264">
            <v>0</v>
          </cell>
          <cell r="I264">
            <v>0</v>
          </cell>
          <cell r="J264">
            <v>0</v>
          </cell>
          <cell r="K264">
            <v>0</v>
          </cell>
          <cell r="L264">
            <v>0</v>
          </cell>
          <cell r="O264">
            <v>0</v>
          </cell>
        </row>
        <row r="265">
          <cell r="A265" t="str">
            <v>T-KAP</v>
          </cell>
          <cell r="B265">
            <v>7640</v>
          </cell>
          <cell r="C265" t="str">
            <v>Kompensation kunder</v>
          </cell>
          <cell r="D265">
            <v>-13.9</v>
          </cell>
          <cell r="E265">
            <v>0</v>
          </cell>
          <cell r="F265">
            <v>-1.5</v>
          </cell>
          <cell r="G265">
            <v>-6</v>
          </cell>
          <cell r="H265">
            <v>0</v>
          </cell>
          <cell r="I265">
            <v>0</v>
          </cell>
          <cell r="J265">
            <v>0</v>
          </cell>
          <cell r="K265">
            <v>0</v>
          </cell>
          <cell r="L265">
            <v>-0.3</v>
          </cell>
          <cell r="M265">
            <v>0</v>
          </cell>
          <cell r="N265">
            <v>0</v>
          </cell>
          <cell r="O265">
            <v>0</v>
          </cell>
        </row>
        <row r="266">
          <cell r="A266" t="str">
            <v>T-FOND</v>
          </cell>
          <cell r="B266">
            <v>7640</v>
          </cell>
          <cell r="C266" t="str">
            <v>Kompensation kunder</v>
          </cell>
          <cell r="D266">
            <v>-1.7</v>
          </cell>
          <cell r="E266">
            <v>0</v>
          </cell>
          <cell r="F266">
            <v>0</v>
          </cell>
          <cell r="G266">
            <v>-6</v>
          </cell>
          <cell r="H266">
            <v>0</v>
          </cell>
          <cell r="I266">
            <v>-0.1</v>
          </cell>
          <cell r="J266">
            <v>0</v>
          </cell>
          <cell r="K266">
            <v>0</v>
          </cell>
          <cell r="L266">
            <v>0</v>
          </cell>
          <cell r="M266">
            <v>0</v>
          </cell>
          <cell r="N266">
            <v>0</v>
          </cell>
          <cell r="O266">
            <v>0</v>
          </cell>
        </row>
        <row r="267">
          <cell r="B267" t="str">
            <v>7640 Totalt</v>
          </cell>
          <cell r="D267">
            <v>-15.6</v>
          </cell>
          <cell r="E267">
            <v>0</v>
          </cell>
          <cell r="F267">
            <v>-1.5</v>
          </cell>
          <cell r="G267">
            <v>-12</v>
          </cell>
          <cell r="H267">
            <v>0</v>
          </cell>
          <cell r="I267">
            <v>-0.1</v>
          </cell>
          <cell r="J267">
            <v>0</v>
          </cell>
          <cell r="K267">
            <v>0</v>
          </cell>
          <cell r="L267">
            <v>-0.3</v>
          </cell>
          <cell r="O267">
            <v>0</v>
          </cell>
        </row>
        <row r="268">
          <cell r="A268" t="str">
            <v>T-KAP</v>
          </cell>
          <cell r="B268">
            <v>7645</v>
          </cell>
          <cell r="C268" t="str">
            <v>Stig Nordek, övrigt</v>
          </cell>
          <cell r="D268">
            <v>0</v>
          </cell>
          <cell r="E268">
            <v>-1.9</v>
          </cell>
          <cell r="F268">
            <v>0</v>
          </cell>
          <cell r="G268">
            <v>0</v>
          </cell>
          <cell r="H268">
            <v>0</v>
          </cell>
          <cell r="I268">
            <v>0</v>
          </cell>
          <cell r="J268">
            <v>0</v>
          </cell>
          <cell r="K268">
            <v>0</v>
          </cell>
          <cell r="L268">
            <v>0</v>
          </cell>
          <cell r="M268">
            <v>0</v>
          </cell>
          <cell r="N268">
            <v>0</v>
          </cell>
          <cell r="O268">
            <v>0</v>
          </cell>
        </row>
        <row r="269">
          <cell r="A269" t="str">
            <v>T-FOND</v>
          </cell>
          <cell r="B269">
            <v>7645</v>
          </cell>
          <cell r="C269" t="str">
            <v>Stig Nordek, övrigt</v>
          </cell>
          <cell r="D269">
            <v>0</v>
          </cell>
          <cell r="E269">
            <v>-33.200000000000003</v>
          </cell>
          <cell r="F269">
            <v>0</v>
          </cell>
          <cell r="G269">
            <v>0</v>
          </cell>
          <cell r="H269">
            <v>0</v>
          </cell>
          <cell r="I269">
            <v>0</v>
          </cell>
          <cell r="J269">
            <v>0</v>
          </cell>
          <cell r="K269">
            <v>0</v>
          </cell>
          <cell r="L269">
            <v>0</v>
          </cell>
          <cell r="M269">
            <v>0</v>
          </cell>
          <cell r="N269">
            <v>0</v>
          </cell>
          <cell r="O269">
            <v>0</v>
          </cell>
        </row>
        <row r="270">
          <cell r="B270" t="str">
            <v>7645 Totalt</v>
          </cell>
          <cell r="D270">
            <v>0</v>
          </cell>
          <cell r="E270">
            <v>-35.1</v>
          </cell>
          <cell r="F270">
            <v>0</v>
          </cell>
          <cell r="G270">
            <v>0</v>
          </cell>
          <cell r="H270">
            <v>0</v>
          </cell>
          <cell r="I270">
            <v>0</v>
          </cell>
          <cell r="J270">
            <v>0</v>
          </cell>
          <cell r="K270">
            <v>0</v>
          </cell>
          <cell r="L270">
            <v>0</v>
          </cell>
          <cell r="O270">
            <v>0</v>
          </cell>
        </row>
        <row r="271">
          <cell r="A271" t="str">
            <v>TAB</v>
          </cell>
          <cell r="B271">
            <v>7650</v>
          </cell>
          <cell r="C271" t="str">
            <v>Främmande tjänster för kund</v>
          </cell>
          <cell r="D271">
            <v>0</v>
          </cell>
          <cell r="E271">
            <v>0</v>
          </cell>
          <cell r="F271">
            <v>0</v>
          </cell>
          <cell r="G271">
            <v>0</v>
          </cell>
          <cell r="H271">
            <v>0</v>
          </cell>
          <cell r="I271">
            <v>-8</v>
          </cell>
          <cell r="J271">
            <v>0</v>
          </cell>
          <cell r="K271">
            <v>0</v>
          </cell>
          <cell r="L271">
            <v>0</v>
          </cell>
          <cell r="M271">
            <v>0</v>
          </cell>
          <cell r="N271">
            <v>0</v>
          </cell>
          <cell r="O271">
            <v>0</v>
          </cell>
        </row>
        <row r="272">
          <cell r="A272" t="str">
            <v>T-KAP</v>
          </cell>
          <cell r="B272">
            <v>7650</v>
          </cell>
          <cell r="C272" t="str">
            <v>Främmande tjänster för kund</v>
          </cell>
          <cell r="D272">
            <v>-2.8</v>
          </cell>
          <cell r="E272">
            <v>-17.2</v>
          </cell>
          <cell r="F272">
            <v>-4.0999999999999996</v>
          </cell>
          <cell r="G272">
            <v>-6.2</v>
          </cell>
          <cell r="H272">
            <v>0</v>
          </cell>
          <cell r="I272">
            <v>-13.3</v>
          </cell>
          <cell r="J272">
            <v>-36.9</v>
          </cell>
          <cell r="K272">
            <v>0</v>
          </cell>
          <cell r="L272">
            <v>-13.3</v>
          </cell>
          <cell r="M272">
            <v>0</v>
          </cell>
          <cell r="N272">
            <v>0</v>
          </cell>
          <cell r="O272">
            <v>0</v>
          </cell>
        </row>
        <row r="273">
          <cell r="A273" t="str">
            <v>T-FOND</v>
          </cell>
          <cell r="B273">
            <v>7650</v>
          </cell>
          <cell r="C273" t="str">
            <v>Främmande tjänster för kund</v>
          </cell>
          <cell r="D273">
            <v>0</v>
          </cell>
          <cell r="E273">
            <v>-1.5</v>
          </cell>
          <cell r="F273">
            <v>0</v>
          </cell>
          <cell r="G273">
            <v>0</v>
          </cell>
          <cell r="H273">
            <v>0</v>
          </cell>
          <cell r="I273">
            <v>0</v>
          </cell>
          <cell r="J273">
            <v>0</v>
          </cell>
          <cell r="K273">
            <v>0</v>
          </cell>
          <cell r="L273">
            <v>0</v>
          </cell>
          <cell r="M273">
            <v>0</v>
          </cell>
          <cell r="N273">
            <v>0</v>
          </cell>
          <cell r="O273">
            <v>0</v>
          </cell>
        </row>
        <row r="274">
          <cell r="B274" t="str">
            <v>7650 Totalt</v>
          </cell>
          <cell r="D274">
            <v>-2.8</v>
          </cell>
          <cell r="E274">
            <v>-18.7</v>
          </cell>
          <cell r="F274">
            <v>-4.0999999999999996</v>
          </cell>
          <cell r="G274">
            <v>-6.2</v>
          </cell>
          <cell r="H274">
            <v>0</v>
          </cell>
          <cell r="I274">
            <v>-21.3</v>
          </cell>
          <cell r="J274">
            <v>-36.9</v>
          </cell>
          <cell r="K274">
            <v>0</v>
          </cell>
          <cell r="L274">
            <v>-13.3</v>
          </cell>
          <cell r="O274">
            <v>0</v>
          </cell>
        </row>
        <row r="275">
          <cell r="A275" t="str">
            <v>T-FOND</v>
          </cell>
          <cell r="B275">
            <v>7655</v>
          </cell>
          <cell r="C275" t="str">
            <v>Revision, fonder</v>
          </cell>
          <cell r="D275">
            <v>0</v>
          </cell>
          <cell r="E275">
            <v>0</v>
          </cell>
          <cell r="F275">
            <v>0</v>
          </cell>
          <cell r="G275">
            <v>0</v>
          </cell>
          <cell r="H275">
            <v>7.7</v>
          </cell>
          <cell r="I275">
            <v>0</v>
          </cell>
          <cell r="J275">
            <v>0</v>
          </cell>
          <cell r="K275">
            <v>0</v>
          </cell>
          <cell r="L275">
            <v>0</v>
          </cell>
          <cell r="M275">
            <v>0</v>
          </cell>
          <cell r="N275">
            <v>0</v>
          </cell>
          <cell r="O275">
            <v>0</v>
          </cell>
        </row>
        <row r="276">
          <cell r="B276" t="str">
            <v>7655 Totalt</v>
          </cell>
          <cell r="D276">
            <v>0</v>
          </cell>
          <cell r="E276">
            <v>0</v>
          </cell>
          <cell r="F276">
            <v>0</v>
          </cell>
          <cell r="G276">
            <v>0</v>
          </cell>
          <cell r="H276">
            <v>7.7</v>
          </cell>
          <cell r="I276">
            <v>0</v>
          </cell>
          <cell r="J276">
            <v>0</v>
          </cell>
          <cell r="K276">
            <v>0</v>
          </cell>
          <cell r="L276">
            <v>0</v>
          </cell>
          <cell r="O276">
            <v>0</v>
          </cell>
        </row>
        <row r="277">
          <cell r="A277" t="str">
            <v>TAB</v>
          </cell>
          <cell r="B277">
            <v>7660</v>
          </cell>
          <cell r="C277" t="str">
            <v>Bankprovisioner</v>
          </cell>
          <cell r="D277">
            <v>-2.6</v>
          </cell>
          <cell r="E277">
            <v>-0.1</v>
          </cell>
          <cell r="F277">
            <v>-0.1</v>
          </cell>
          <cell r="G277">
            <v>-0.8</v>
          </cell>
          <cell r="H277">
            <v>0</v>
          </cell>
          <cell r="I277">
            <v>-0.2</v>
          </cell>
          <cell r="J277">
            <v>-0.1</v>
          </cell>
          <cell r="K277">
            <v>-0.1</v>
          </cell>
          <cell r="L277">
            <v>-1.1000000000000001</v>
          </cell>
          <cell r="M277">
            <v>0</v>
          </cell>
          <cell r="N277">
            <v>0</v>
          </cell>
          <cell r="O277">
            <v>0</v>
          </cell>
        </row>
        <row r="278">
          <cell r="A278" t="str">
            <v>T-KAP</v>
          </cell>
          <cell r="B278">
            <v>7660</v>
          </cell>
          <cell r="C278" t="str">
            <v>Bankprovisioner</v>
          </cell>
          <cell r="D278">
            <v>-2.4</v>
          </cell>
          <cell r="E278">
            <v>-0.4</v>
          </cell>
          <cell r="F278">
            <v>-6.4</v>
          </cell>
          <cell r="G278">
            <v>-0.2</v>
          </cell>
          <cell r="H278">
            <v>-0.3</v>
          </cell>
          <cell r="I278">
            <v>-6.8</v>
          </cell>
          <cell r="J278">
            <v>-5.2</v>
          </cell>
          <cell r="K278">
            <v>-1.1000000000000001</v>
          </cell>
          <cell r="L278">
            <v>-0.2</v>
          </cell>
          <cell r="M278">
            <v>0</v>
          </cell>
          <cell r="N278">
            <v>0</v>
          </cell>
          <cell r="O278">
            <v>0</v>
          </cell>
        </row>
        <row r="279">
          <cell r="A279" t="str">
            <v>T-FOND</v>
          </cell>
          <cell r="B279">
            <v>7660</v>
          </cell>
          <cell r="C279" t="str">
            <v>Bankprovisioner</v>
          </cell>
          <cell r="D279">
            <v>-2.2000000000000002</v>
          </cell>
          <cell r="E279">
            <v>0</v>
          </cell>
          <cell r="F279">
            <v>0</v>
          </cell>
          <cell r="G279">
            <v>-0.4</v>
          </cell>
          <cell r="H279">
            <v>-0.1</v>
          </cell>
          <cell r="I279">
            <v>-0.4</v>
          </cell>
          <cell r="J279">
            <v>-0.3</v>
          </cell>
          <cell r="K279">
            <v>-0.5</v>
          </cell>
          <cell r="L279">
            <v>-0.1</v>
          </cell>
          <cell r="M279">
            <v>0</v>
          </cell>
          <cell r="N279">
            <v>0</v>
          </cell>
          <cell r="O279">
            <v>0</v>
          </cell>
        </row>
        <row r="280">
          <cell r="B280" t="str">
            <v>7660 Totalt</v>
          </cell>
          <cell r="D280">
            <v>-7.2</v>
          </cell>
          <cell r="E280">
            <v>-0.5</v>
          </cell>
          <cell r="F280">
            <v>-6.5</v>
          </cell>
          <cell r="G280">
            <v>-1.4</v>
          </cell>
          <cell r="H280">
            <v>-0.4</v>
          </cell>
          <cell r="I280">
            <v>-7.4</v>
          </cell>
          <cell r="J280">
            <v>-5.6</v>
          </cell>
          <cell r="K280">
            <v>-1.7000000000000002</v>
          </cell>
          <cell r="L280">
            <v>-1.4000000000000001</v>
          </cell>
          <cell r="O280">
            <v>0</v>
          </cell>
        </row>
        <row r="281">
          <cell r="A281" t="str">
            <v>T-FOND</v>
          </cell>
          <cell r="B281">
            <v>7661</v>
          </cell>
          <cell r="C281" t="str">
            <v>Depåavgifter Finland</v>
          </cell>
          <cell r="D281">
            <v>0</v>
          </cell>
          <cell r="E281">
            <v>0</v>
          </cell>
          <cell r="F281">
            <v>0</v>
          </cell>
          <cell r="G281">
            <v>0</v>
          </cell>
          <cell r="H281">
            <v>0</v>
          </cell>
          <cell r="I281">
            <v>0</v>
          </cell>
          <cell r="J281">
            <v>0</v>
          </cell>
          <cell r="K281">
            <v>-35.6</v>
          </cell>
          <cell r="L281">
            <v>0</v>
          </cell>
          <cell r="M281">
            <v>0</v>
          </cell>
          <cell r="N281">
            <v>0</v>
          </cell>
          <cell r="O281">
            <v>0</v>
          </cell>
        </row>
        <row r="282">
          <cell r="B282" t="str">
            <v>7661 Totalt</v>
          </cell>
          <cell r="D282">
            <v>0</v>
          </cell>
          <cell r="E282">
            <v>0</v>
          </cell>
          <cell r="F282">
            <v>0</v>
          </cell>
          <cell r="G282">
            <v>0</v>
          </cell>
          <cell r="H282">
            <v>0</v>
          </cell>
          <cell r="I282">
            <v>0</v>
          </cell>
          <cell r="J282">
            <v>0</v>
          </cell>
          <cell r="K282">
            <v>-35.6</v>
          </cell>
          <cell r="L282">
            <v>0</v>
          </cell>
          <cell r="O282">
            <v>0</v>
          </cell>
        </row>
        <row r="283">
          <cell r="A283" t="str">
            <v>T-KAP</v>
          </cell>
          <cell r="B283">
            <v>7665</v>
          </cell>
          <cell r="C283" t="str">
            <v>Anvisningsprovisioner</v>
          </cell>
          <cell r="D283">
            <v>0</v>
          </cell>
          <cell r="E283">
            <v>-11.1</v>
          </cell>
          <cell r="F283">
            <v>0</v>
          </cell>
          <cell r="G283">
            <v>-1.9</v>
          </cell>
          <cell r="H283">
            <v>0</v>
          </cell>
          <cell r="I283">
            <v>-30.1</v>
          </cell>
          <cell r="J283">
            <v>-16.899999999999999</v>
          </cell>
          <cell r="K283">
            <v>0</v>
          </cell>
          <cell r="L283">
            <v>0</v>
          </cell>
          <cell r="M283">
            <v>0</v>
          </cell>
          <cell r="N283">
            <v>0</v>
          </cell>
          <cell r="O283">
            <v>0</v>
          </cell>
        </row>
        <row r="284">
          <cell r="B284" t="str">
            <v>7665 Totalt</v>
          </cell>
          <cell r="D284">
            <v>0</v>
          </cell>
          <cell r="E284">
            <v>-11.1</v>
          </cell>
          <cell r="F284">
            <v>0</v>
          </cell>
          <cell r="G284">
            <v>-1.9</v>
          </cell>
          <cell r="H284">
            <v>0</v>
          </cell>
          <cell r="I284">
            <v>-30.1</v>
          </cell>
          <cell r="J284">
            <v>-16.899999999999999</v>
          </cell>
          <cell r="K284">
            <v>0</v>
          </cell>
          <cell r="L284">
            <v>0</v>
          </cell>
          <cell r="O284">
            <v>0</v>
          </cell>
        </row>
        <row r="285">
          <cell r="A285" t="str">
            <v>TAB</v>
          </cell>
          <cell r="B285">
            <v>7670</v>
          </cell>
          <cell r="C285" t="str">
            <v>Tidningar, facklitteratur</v>
          </cell>
          <cell r="D285">
            <v>0</v>
          </cell>
          <cell r="E285">
            <v>-0.3</v>
          </cell>
          <cell r="F285">
            <v>0</v>
          </cell>
          <cell r="G285">
            <v>0</v>
          </cell>
          <cell r="H285">
            <v>0</v>
          </cell>
          <cell r="I285">
            <v>0</v>
          </cell>
          <cell r="J285">
            <v>0</v>
          </cell>
          <cell r="K285">
            <v>-3.2</v>
          </cell>
          <cell r="L285">
            <v>-0.9</v>
          </cell>
          <cell r="M285">
            <v>0</v>
          </cell>
          <cell r="N285">
            <v>0</v>
          </cell>
          <cell r="O285">
            <v>0</v>
          </cell>
        </row>
        <row r="286">
          <cell r="A286" t="str">
            <v>T-KAP</v>
          </cell>
          <cell r="B286">
            <v>7670</v>
          </cell>
          <cell r="C286" t="str">
            <v>Tidningar, facklitteratur</v>
          </cell>
          <cell r="D286">
            <v>-0.3</v>
          </cell>
          <cell r="E286">
            <v>-3.1</v>
          </cell>
          <cell r="F286">
            <v>-0.9</v>
          </cell>
          <cell r="G286">
            <v>-8.3000000000000007</v>
          </cell>
          <cell r="H286">
            <v>-3.5</v>
          </cell>
          <cell r="I286">
            <v>0</v>
          </cell>
          <cell r="J286">
            <v>-0.2</v>
          </cell>
          <cell r="K286">
            <v>0</v>
          </cell>
          <cell r="L286">
            <v>-2.8</v>
          </cell>
          <cell r="M286">
            <v>0</v>
          </cell>
          <cell r="N286">
            <v>0</v>
          </cell>
          <cell r="O286">
            <v>0</v>
          </cell>
        </row>
        <row r="287">
          <cell r="A287" t="str">
            <v>T-FOND</v>
          </cell>
          <cell r="B287">
            <v>7670</v>
          </cell>
          <cell r="C287" t="str">
            <v>Tidningar, facklitteratur</v>
          </cell>
          <cell r="D287">
            <v>-2.4</v>
          </cell>
          <cell r="E287">
            <v>-11.1</v>
          </cell>
          <cell r="F287">
            <v>-6.2</v>
          </cell>
          <cell r="G287">
            <v>-7.6</v>
          </cell>
          <cell r="H287">
            <v>-2.5</v>
          </cell>
          <cell r="I287">
            <v>-1.6</v>
          </cell>
          <cell r="J287">
            <v>-5</v>
          </cell>
          <cell r="K287">
            <v>-2.9</v>
          </cell>
          <cell r="L287">
            <v>-1.6</v>
          </cell>
          <cell r="M287">
            <v>0</v>
          </cell>
          <cell r="N287">
            <v>0</v>
          </cell>
          <cell r="O287">
            <v>0</v>
          </cell>
        </row>
        <row r="288">
          <cell r="B288" t="str">
            <v>7670 Totalt</v>
          </cell>
          <cell r="D288">
            <v>-2.6999999999999997</v>
          </cell>
          <cell r="E288">
            <v>-14.5</v>
          </cell>
          <cell r="F288">
            <v>-7.1000000000000005</v>
          </cell>
          <cell r="G288">
            <v>-15.9</v>
          </cell>
          <cell r="H288">
            <v>-6</v>
          </cell>
          <cell r="I288">
            <v>-1.6</v>
          </cell>
          <cell r="J288">
            <v>-5.2</v>
          </cell>
          <cell r="K288">
            <v>-6.1</v>
          </cell>
          <cell r="L288">
            <v>-5.3</v>
          </cell>
          <cell r="O288">
            <v>0</v>
          </cell>
        </row>
        <row r="289">
          <cell r="A289" t="str">
            <v>TAB</v>
          </cell>
          <cell r="B289">
            <v>7680</v>
          </cell>
          <cell r="C289" t="str">
            <v>Föreningsavgifter, EJ avdrag</v>
          </cell>
          <cell r="D289">
            <v>-3.7</v>
          </cell>
          <cell r="E289">
            <v>0</v>
          </cell>
          <cell r="F289">
            <v>0</v>
          </cell>
          <cell r="G289">
            <v>0</v>
          </cell>
          <cell r="H289">
            <v>0</v>
          </cell>
          <cell r="I289">
            <v>0</v>
          </cell>
          <cell r="J289">
            <v>0</v>
          </cell>
          <cell r="K289">
            <v>0</v>
          </cell>
          <cell r="L289">
            <v>0</v>
          </cell>
          <cell r="M289">
            <v>0</v>
          </cell>
          <cell r="N289">
            <v>0</v>
          </cell>
          <cell r="O289">
            <v>0</v>
          </cell>
        </row>
        <row r="290">
          <cell r="A290" t="str">
            <v>T-KAP</v>
          </cell>
          <cell r="B290">
            <v>7680</v>
          </cell>
          <cell r="C290" t="str">
            <v>Föreningsavgifter, EJ avdrag</v>
          </cell>
          <cell r="D290">
            <v>0</v>
          </cell>
          <cell r="E290">
            <v>0</v>
          </cell>
          <cell r="F290">
            <v>0</v>
          </cell>
          <cell r="G290">
            <v>-3</v>
          </cell>
          <cell r="H290">
            <v>0</v>
          </cell>
          <cell r="I290">
            <v>0</v>
          </cell>
          <cell r="J290">
            <v>0</v>
          </cell>
          <cell r="K290">
            <v>0</v>
          </cell>
          <cell r="L290">
            <v>0</v>
          </cell>
          <cell r="M290">
            <v>0</v>
          </cell>
          <cell r="N290">
            <v>0</v>
          </cell>
          <cell r="O290">
            <v>0</v>
          </cell>
        </row>
        <row r="291">
          <cell r="A291" t="str">
            <v>T-FOND</v>
          </cell>
          <cell r="B291">
            <v>7680</v>
          </cell>
          <cell r="C291" t="str">
            <v>Föreningsavgifter, EJ avdrag</v>
          </cell>
          <cell r="D291">
            <v>0</v>
          </cell>
          <cell r="E291">
            <v>0</v>
          </cell>
          <cell r="F291">
            <v>0</v>
          </cell>
          <cell r="G291">
            <v>0</v>
          </cell>
          <cell r="H291">
            <v>0</v>
          </cell>
          <cell r="I291">
            <v>-0.4</v>
          </cell>
          <cell r="J291">
            <v>0</v>
          </cell>
          <cell r="K291">
            <v>0</v>
          </cell>
          <cell r="L291">
            <v>0</v>
          </cell>
          <cell r="M291">
            <v>0</v>
          </cell>
          <cell r="N291">
            <v>0</v>
          </cell>
          <cell r="O291">
            <v>0</v>
          </cell>
        </row>
        <row r="292">
          <cell r="B292" t="str">
            <v>7680 Totalt</v>
          </cell>
          <cell r="D292">
            <v>-3.7</v>
          </cell>
          <cell r="E292">
            <v>0</v>
          </cell>
          <cell r="F292">
            <v>0</v>
          </cell>
          <cell r="G292">
            <v>-3</v>
          </cell>
          <cell r="H292">
            <v>0</v>
          </cell>
          <cell r="I292">
            <v>-0.4</v>
          </cell>
          <cell r="J292">
            <v>0</v>
          </cell>
          <cell r="K292">
            <v>0</v>
          </cell>
          <cell r="L292">
            <v>0</v>
          </cell>
          <cell r="O292">
            <v>0</v>
          </cell>
        </row>
        <row r="293">
          <cell r="A293" t="str">
            <v>T-KAP</v>
          </cell>
          <cell r="B293">
            <v>7681</v>
          </cell>
          <cell r="C293" t="str">
            <v>Föreningsavgifter, avdragsgill</v>
          </cell>
          <cell r="D293">
            <v>0</v>
          </cell>
          <cell r="E293">
            <v>0</v>
          </cell>
          <cell r="F293">
            <v>0</v>
          </cell>
          <cell r="G293">
            <v>-0.3</v>
          </cell>
          <cell r="H293">
            <v>0</v>
          </cell>
          <cell r="I293">
            <v>0</v>
          </cell>
          <cell r="J293">
            <v>0</v>
          </cell>
          <cell r="K293">
            <v>0</v>
          </cell>
          <cell r="L293">
            <v>0</v>
          </cell>
          <cell r="M293">
            <v>0</v>
          </cell>
          <cell r="N293">
            <v>0</v>
          </cell>
          <cell r="O293">
            <v>0</v>
          </cell>
        </row>
        <row r="294">
          <cell r="B294" t="str">
            <v>7681 Totalt</v>
          </cell>
          <cell r="D294">
            <v>0</v>
          </cell>
          <cell r="E294">
            <v>0</v>
          </cell>
          <cell r="F294">
            <v>0</v>
          </cell>
          <cell r="G294">
            <v>-0.3</v>
          </cell>
          <cell r="H294">
            <v>0</v>
          </cell>
          <cell r="I294">
            <v>0</v>
          </cell>
          <cell r="J294">
            <v>0</v>
          </cell>
          <cell r="K294">
            <v>0</v>
          </cell>
          <cell r="L294">
            <v>0</v>
          </cell>
          <cell r="O294">
            <v>0</v>
          </cell>
        </row>
        <row r="295">
          <cell r="A295" t="str">
            <v>TAB</v>
          </cell>
          <cell r="B295">
            <v>7690</v>
          </cell>
          <cell r="C295" t="str">
            <v>Diverse övr. kostn</v>
          </cell>
          <cell r="D295">
            <v>-0.5</v>
          </cell>
          <cell r="E295">
            <v>0</v>
          </cell>
          <cell r="F295">
            <v>-1.3</v>
          </cell>
          <cell r="G295">
            <v>-2.1</v>
          </cell>
          <cell r="H295">
            <v>-14.7</v>
          </cell>
          <cell r="I295">
            <v>0.9</v>
          </cell>
          <cell r="J295">
            <v>0</v>
          </cell>
          <cell r="K295">
            <v>0</v>
          </cell>
          <cell r="L295">
            <v>-3.5</v>
          </cell>
          <cell r="M295">
            <v>0</v>
          </cell>
          <cell r="N295">
            <v>0</v>
          </cell>
          <cell r="O295">
            <v>0</v>
          </cell>
        </row>
        <row r="296">
          <cell r="A296" t="str">
            <v>T-KAP</v>
          </cell>
          <cell r="B296">
            <v>7690</v>
          </cell>
          <cell r="C296" t="str">
            <v>Diverse övr. kostn</v>
          </cell>
          <cell r="D296">
            <v>-1.2</v>
          </cell>
          <cell r="E296">
            <v>-1.8</v>
          </cell>
          <cell r="F296">
            <v>-1.4</v>
          </cell>
          <cell r="G296">
            <v>-8</v>
          </cell>
          <cell r="H296">
            <v>-1.1000000000000001</v>
          </cell>
          <cell r="I296">
            <v>-3</v>
          </cell>
          <cell r="J296">
            <v>0</v>
          </cell>
          <cell r="K296">
            <v>-0.1</v>
          </cell>
          <cell r="L296">
            <v>-11.1</v>
          </cell>
          <cell r="M296">
            <v>0</v>
          </cell>
          <cell r="N296">
            <v>0</v>
          </cell>
          <cell r="O296">
            <v>0</v>
          </cell>
        </row>
        <row r="297">
          <cell r="A297" t="str">
            <v>T-FOND</v>
          </cell>
          <cell r="B297">
            <v>7690</v>
          </cell>
          <cell r="C297" t="str">
            <v>Diverse övr. kostn</v>
          </cell>
          <cell r="D297">
            <v>-4.5</v>
          </cell>
          <cell r="E297">
            <v>0.2</v>
          </cell>
          <cell r="F297">
            <v>0</v>
          </cell>
          <cell r="G297">
            <v>-9.9</v>
          </cell>
          <cell r="H297">
            <v>-3.5</v>
          </cell>
          <cell r="I297">
            <v>-0.9</v>
          </cell>
          <cell r="J297">
            <v>-2.8</v>
          </cell>
          <cell r="K297">
            <v>0</v>
          </cell>
          <cell r="L297">
            <v>-1</v>
          </cell>
          <cell r="M297">
            <v>0</v>
          </cell>
          <cell r="N297">
            <v>0</v>
          </cell>
          <cell r="O297">
            <v>0</v>
          </cell>
        </row>
        <row r="298">
          <cell r="B298" t="str">
            <v>7690 Totalt</v>
          </cell>
          <cell r="D298">
            <v>-6.2</v>
          </cell>
          <cell r="E298">
            <v>-1.6</v>
          </cell>
          <cell r="F298">
            <v>-2.7</v>
          </cell>
          <cell r="G298">
            <v>-20</v>
          </cell>
          <cell r="H298">
            <v>-19.299999999999997</v>
          </cell>
          <cell r="I298">
            <v>-3</v>
          </cell>
          <cell r="J298">
            <v>-2.8</v>
          </cell>
          <cell r="K298">
            <v>-0.1</v>
          </cell>
          <cell r="L298">
            <v>-15.6</v>
          </cell>
          <cell r="O298">
            <v>0</v>
          </cell>
        </row>
        <row r="299">
          <cell r="A299" t="str">
            <v>T-FOND</v>
          </cell>
          <cell r="B299">
            <v>7691</v>
          </cell>
          <cell r="C299" t="str">
            <v>Diverse övr. kostn EJ avdrag</v>
          </cell>
          <cell r="D299">
            <v>0</v>
          </cell>
          <cell r="E299">
            <v>-2.7</v>
          </cell>
          <cell r="F299">
            <v>0</v>
          </cell>
          <cell r="G299">
            <v>0</v>
          </cell>
          <cell r="H299">
            <v>0</v>
          </cell>
          <cell r="I299">
            <v>0</v>
          </cell>
          <cell r="J299">
            <v>0</v>
          </cell>
          <cell r="K299">
            <v>0</v>
          </cell>
          <cell r="L299">
            <v>0</v>
          </cell>
          <cell r="M299">
            <v>0</v>
          </cell>
          <cell r="N299">
            <v>0</v>
          </cell>
          <cell r="O299">
            <v>0</v>
          </cell>
        </row>
        <row r="300">
          <cell r="B300" t="str">
            <v>7691 Totalt</v>
          </cell>
          <cell r="D300">
            <v>0</v>
          </cell>
          <cell r="E300">
            <v>-2.7</v>
          </cell>
          <cell r="F300">
            <v>0</v>
          </cell>
          <cell r="G300">
            <v>0</v>
          </cell>
          <cell r="H300">
            <v>0</v>
          </cell>
          <cell r="I300">
            <v>0</v>
          </cell>
          <cell r="J300">
            <v>0</v>
          </cell>
          <cell r="K300">
            <v>0</v>
          </cell>
          <cell r="L300">
            <v>0</v>
          </cell>
          <cell r="O300">
            <v>0</v>
          </cell>
        </row>
        <row r="301">
          <cell r="A301" t="str">
            <v>TAB</v>
          </cell>
          <cell r="B301">
            <v>7810</v>
          </cell>
          <cell r="C301" t="str">
            <v>Resultat avyttr av inventarier</v>
          </cell>
          <cell r="D301">
            <v>0</v>
          </cell>
          <cell r="E301">
            <v>0</v>
          </cell>
          <cell r="F301">
            <v>0</v>
          </cell>
          <cell r="G301">
            <v>0</v>
          </cell>
          <cell r="H301">
            <v>0</v>
          </cell>
          <cell r="I301">
            <v>0</v>
          </cell>
          <cell r="J301">
            <v>0</v>
          </cell>
          <cell r="K301">
            <v>86.1</v>
          </cell>
          <cell r="L301">
            <v>0</v>
          </cell>
          <cell r="M301">
            <v>0</v>
          </cell>
          <cell r="N301">
            <v>0</v>
          </cell>
          <cell r="O301">
            <v>0</v>
          </cell>
        </row>
        <row r="302">
          <cell r="A302" t="str">
            <v>T-KAP</v>
          </cell>
          <cell r="B302">
            <v>7810</v>
          </cell>
          <cell r="C302" t="str">
            <v>Resultat förs inventarier</v>
          </cell>
          <cell r="D302">
            <v>0</v>
          </cell>
          <cell r="E302">
            <v>0</v>
          </cell>
          <cell r="F302">
            <v>0</v>
          </cell>
          <cell r="G302">
            <v>0</v>
          </cell>
          <cell r="H302">
            <v>0</v>
          </cell>
          <cell r="I302">
            <v>0</v>
          </cell>
          <cell r="J302">
            <v>0</v>
          </cell>
          <cell r="K302">
            <v>63.3</v>
          </cell>
          <cell r="L302">
            <v>0</v>
          </cell>
          <cell r="M302">
            <v>0</v>
          </cell>
          <cell r="N302">
            <v>0</v>
          </cell>
          <cell r="O302">
            <v>0</v>
          </cell>
        </row>
        <row r="303">
          <cell r="A303" t="str">
            <v>T-FOND</v>
          </cell>
          <cell r="B303">
            <v>7810</v>
          </cell>
          <cell r="C303" t="str">
            <v>Resultat avyttring inventarier</v>
          </cell>
          <cell r="D303">
            <v>0</v>
          </cell>
          <cell r="E303">
            <v>0</v>
          </cell>
          <cell r="F303">
            <v>0</v>
          </cell>
          <cell r="G303">
            <v>0</v>
          </cell>
          <cell r="H303">
            <v>0</v>
          </cell>
          <cell r="I303">
            <v>0</v>
          </cell>
          <cell r="J303">
            <v>163.1</v>
          </cell>
          <cell r="K303">
            <v>0</v>
          </cell>
          <cell r="L303">
            <v>0</v>
          </cell>
          <cell r="M303">
            <v>0</v>
          </cell>
          <cell r="N303">
            <v>0</v>
          </cell>
          <cell r="O303">
            <v>0</v>
          </cell>
        </row>
        <row r="304">
          <cell r="B304" t="str">
            <v>7810 Totalt</v>
          </cell>
          <cell r="D304">
            <v>0</v>
          </cell>
          <cell r="E304">
            <v>0</v>
          </cell>
          <cell r="F304">
            <v>0</v>
          </cell>
          <cell r="G304">
            <v>0</v>
          </cell>
          <cell r="H304">
            <v>0</v>
          </cell>
          <cell r="I304">
            <v>0</v>
          </cell>
          <cell r="J304">
            <v>163.1</v>
          </cell>
          <cell r="K304">
            <v>149.39999999999998</v>
          </cell>
          <cell r="L304">
            <v>0</v>
          </cell>
          <cell r="O304">
            <v>0</v>
          </cell>
        </row>
        <row r="305">
          <cell r="A305" t="str">
            <v>TAB</v>
          </cell>
          <cell r="B305">
            <v>7919</v>
          </cell>
          <cell r="C305" t="str">
            <v>Avskrivningar datautrustning</v>
          </cell>
          <cell r="D305">
            <v>-7.4</v>
          </cell>
          <cell r="E305">
            <v>-7.4</v>
          </cell>
          <cell r="F305">
            <v>-9.1</v>
          </cell>
          <cell r="G305">
            <v>-9.1</v>
          </cell>
          <cell r="H305">
            <v>-9.1</v>
          </cell>
          <cell r="I305">
            <v>-9.1</v>
          </cell>
          <cell r="J305">
            <v>-9.1</v>
          </cell>
          <cell r="K305">
            <v>-9.1</v>
          </cell>
          <cell r="L305">
            <v>-10</v>
          </cell>
          <cell r="M305">
            <v>0</v>
          </cell>
          <cell r="N305">
            <v>0</v>
          </cell>
          <cell r="O305">
            <v>0</v>
          </cell>
        </row>
        <row r="306">
          <cell r="A306" t="str">
            <v>T-KAP</v>
          </cell>
          <cell r="B306">
            <v>7919</v>
          </cell>
          <cell r="C306" t="str">
            <v>Avskrivningar datautrustning</v>
          </cell>
          <cell r="D306">
            <v>-15.2</v>
          </cell>
          <cell r="E306">
            <v>-15.2</v>
          </cell>
          <cell r="F306">
            <v>-12.9</v>
          </cell>
          <cell r="G306">
            <v>-11.4</v>
          </cell>
          <cell r="H306">
            <v>-11.4</v>
          </cell>
          <cell r="I306">
            <v>-11.4</v>
          </cell>
          <cell r="J306">
            <v>-13.1</v>
          </cell>
          <cell r="K306">
            <v>-12.3</v>
          </cell>
          <cell r="L306">
            <v>-12.3</v>
          </cell>
          <cell r="M306">
            <v>0</v>
          </cell>
          <cell r="N306">
            <v>0</v>
          </cell>
          <cell r="O306">
            <v>0</v>
          </cell>
        </row>
        <row r="307">
          <cell r="A307" t="str">
            <v>T-FOND</v>
          </cell>
          <cell r="B307">
            <v>7919</v>
          </cell>
          <cell r="C307" t="str">
            <v>Avskrivningar datautrustning</v>
          </cell>
          <cell r="D307">
            <v>-10.4</v>
          </cell>
          <cell r="E307">
            <v>-10.4</v>
          </cell>
          <cell r="F307">
            <v>-10.4</v>
          </cell>
          <cell r="G307">
            <v>-11</v>
          </cell>
          <cell r="H307">
            <v>-12.5</v>
          </cell>
          <cell r="I307">
            <v>-11.5</v>
          </cell>
          <cell r="J307">
            <v>-11.5</v>
          </cell>
          <cell r="K307">
            <v>-11.7</v>
          </cell>
          <cell r="L307">
            <v>-14.4</v>
          </cell>
          <cell r="M307">
            <v>0</v>
          </cell>
          <cell r="N307">
            <v>0</v>
          </cell>
          <cell r="O307">
            <v>0</v>
          </cell>
        </row>
        <row r="308">
          <cell r="B308" t="str">
            <v>7919 Totalt</v>
          </cell>
          <cell r="D308">
            <v>-33</v>
          </cell>
          <cell r="E308">
            <v>-33</v>
          </cell>
          <cell r="F308">
            <v>-32.4</v>
          </cell>
          <cell r="G308">
            <v>-31.5</v>
          </cell>
          <cell r="H308">
            <v>-33</v>
          </cell>
          <cell r="I308">
            <v>-32</v>
          </cell>
          <cell r="J308">
            <v>-33.700000000000003</v>
          </cell>
          <cell r="K308">
            <v>-33.099999999999994</v>
          </cell>
          <cell r="L308">
            <v>-36.700000000000003</v>
          </cell>
          <cell r="O308">
            <v>0</v>
          </cell>
        </row>
        <row r="309">
          <cell r="A309" t="str">
            <v>T-KAP</v>
          </cell>
          <cell r="B309">
            <v>7929</v>
          </cell>
          <cell r="C309" t="str">
            <v>Avskrivningar Programvara</v>
          </cell>
          <cell r="D309">
            <v>-18.600000000000001</v>
          </cell>
          <cell r="E309">
            <v>-18.600000000000001</v>
          </cell>
          <cell r="F309">
            <v>-18.600000000000001</v>
          </cell>
          <cell r="G309">
            <v>-18.600000000000001</v>
          </cell>
          <cell r="H309">
            <v>-18.600000000000001</v>
          </cell>
          <cell r="I309">
            <v>-18.600000000000001</v>
          </cell>
          <cell r="J309">
            <v>-18.600000000000001</v>
          </cell>
          <cell r="K309">
            <v>-18.600000000000001</v>
          </cell>
          <cell r="L309">
            <v>-18.600000000000001</v>
          </cell>
          <cell r="M309">
            <v>0</v>
          </cell>
          <cell r="N309">
            <v>0</v>
          </cell>
          <cell r="O309">
            <v>0</v>
          </cell>
        </row>
        <row r="310">
          <cell r="B310" t="str">
            <v>7929 Totalt</v>
          </cell>
          <cell r="D310">
            <v>-18.600000000000001</v>
          </cell>
          <cell r="E310">
            <v>-18.600000000000001</v>
          </cell>
          <cell r="F310">
            <v>-18.600000000000001</v>
          </cell>
          <cell r="G310">
            <v>-18.600000000000001</v>
          </cell>
          <cell r="H310">
            <v>-18.600000000000001</v>
          </cell>
          <cell r="I310">
            <v>-18.600000000000001</v>
          </cell>
          <cell r="J310">
            <v>-18.600000000000001</v>
          </cell>
          <cell r="K310">
            <v>-18.600000000000001</v>
          </cell>
          <cell r="L310">
            <v>-18.600000000000001</v>
          </cell>
          <cell r="O310">
            <v>0</v>
          </cell>
        </row>
        <row r="311">
          <cell r="A311" t="str">
            <v>TAB</v>
          </cell>
          <cell r="B311">
            <v>7949</v>
          </cell>
          <cell r="C311" t="str">
            <v>Avskrivningar bilar</v>
          </cell>
          <cell r="D311">
            <v>-3.3</v>
          </cell>
          <cell r="E311">
            <v>-3.3</v>
          </cell>
          <cell r="F311">
            <v>-3.3</v>
          </cell>
          <cell r="G311">
            <v>-3.3</v>
          </cell>
          <cell r="H311">
            <v>-3.3</v>
          </cell>
          <cell r="I311">
            <v>-3.3</v>
          </cell>
          <cell r="J311">
            <v>-3.3</v>
          </cell>
          <cell r="K311">
            <v>-5.5</v>
          </cell>
          <cell r="L311">
            <v>-5.5</v>
          </cell>
          <cell r="M311">
            <v>0</v>
          </cell>
          <cell r="N311">
            <v>0</v>
          </cell>
          <cell r="O311">
            <v>0</v>
          </cell>
        </row>
        <row r="312">
          <cell r="A312" t="str">
            <v>T-KAP</v>
          </cell>
          <cell r="B312">
            <v>7949</v>
          </cell>
          <cell r="C312" t="str">
            <v>Avskrivningar bilar</v>
          </cell>
          <cell r="D312">
            <v>-8.1999999999999993</v>
          </cell>
          <cell r="E312">
            <v>-8.1999999999999993</v>
          </cell>
          <cell r="F312">
            <v>-13.2</v>
          </cell>
          <cell r="G312">
            <v>-13.2</v>
          </cell>
          <cell r="H312">
            <v>-13.2</v>
          </cell>
          <cell r="I312">
            <v>-13.2</v>
          </cell>
          <cell r="J312">
            <v>-13.2</v>
          </cell>
          <cell r="K312">
            <v>-14.3</v>
          </cell>
          <cell r="L312">
            <v>-14.3</v>
          </cell>
          <cell r="M312">
            <v>0</v>
          </cell>
          <cell r="N312">
            <v>0</v>
          </cell>
          <cell r="O312">
            <v>0</v>
          </cell>
        </row>
        <row r="313">
          <cell r="A313" t="str">
            <v>T-FOND</v>
          </cell>
          <cell r="B313">
            <v>7949</v>
          </cell>
          <cell r="C313" t="str">
            <v>Avskrivningar bilar</v>
          </cell>
          <cell r="D313">
            <v>-5.7</v>
          </cell>
          <cell r="E313">
            <v>-5.7</v>
          </cell>
          <cell r="F313">
            <v>-5.7</v>
          </cell>
          <cell r="G313">
            <v>-5.7</v>
          </cell>
          <cell r="H313">
            <v>-9.6999999999999993</v>
          </cell>
          <cell r="I313">
            <v>-9.6999999999999993</v>
          </cell>
          <cell r="J313">
            <v>-14.8</v>
          </cell>
          <cell r="K313">
            <v>-9.1</v>
          </cell>
          <cell r="L313">
            <v>-9.1</v>
          </cell>
          <cell r="M313">
            <v>0</v>
          </cell>
          <cell r="N313">
            <v>0</v>
          </cell>
          <cell r="O313">
            <v>0</v>
          </cell>
        </row>
        <row r="314">
          <cell r="B314" t="str">
            <v>7949 Totalt</v>
          </cell>
          <cell r="D314">
            <v>-17.2</v>
          </cell>
          <cell r="E314">
            <v>-17.2</v>
          </cell>
          <cell r="F314">
            <v>-22.2</v>
          </cell>
          <cell r="G314">
            <v>-22.2</v>
          </cell>
          <cell r="H314">
            <v>-26.2</v>
          </cell>
          <cell r="I314">
            <v>-26.2</v>
          </cell>
          <cell r="J314">
            <v>-31.3</v>
          </cell>
          <cell r="K314">
            <v>-28.9</v>
          </cell>
          <cell r="L314">
            <v>-28.9</v>
          </cell>
          <cell r="O314">
            <v>0</v>
          </cell>
        </row>
        <row r="315">
          <cell r="A315" t="str">
            <v>T-KAP</v>
          </cell>
          <cell r="B315">
            <v>7999</v>
          </cell>
          <cell r="C315" t="str">
            <v>Avskrivningar övrigt</v>
          </cell>
          <cell r="D315">
            <v>-8.1</v>
          </cell>
          <cell r="E315">
            <v>-8.1999999999999993</v>
          </cell>
          <cell r="F315">
            <v>-8.1999999999999993</v>
          </cell>
          <cell r="G315">
            <v>-8.1999999999999993</v>
          </cell>
          <cell r="H315">
            <v>-8.1999999999999993</v>
          </cell>
          <cell r="I315">
            <v>-8.1999999999999993</v>
          </cell>
          <cell r="J315">
            <v>-8.1999999999999993</v>
          </cell>
          <cell r="K315">
            <v>-8.1999999999999993</v>
          </cell>
          <cell r="L315">
            <v>-8.1999999999999993</v>
          </cell>
          <cell r="M315">
            <v>0</v>
          </cell>
          <cell r="N315">
            <v>0</v>
          </cell>
          <cell r="O315">
            <v>0</v>
          </cell>
        </row>
        <row r="316">
          <cell r="A316" t="str">
            <v>T-FOND</v>
          </cell>
          <cell r="B316">
            <v>7999</v>
          </cell>
          <cell r="C316" t="str">
            <v>Avskrivningar övrigt</v>
          </cell>
          <cell r="D316">
            <v>-2.5</v>
          </cell>
          <cell r="E316">
            <v>-2.5</v>
          </cell>
          <cell r="F316">
            <v>0</v>
          </cell>
          <cell r="G316">
            <v>-2.5</v>
          </cell>
          <cell r="H316">
            <v>-2.5</v>
          </cell>
          <cell r="I316">
            <v>-2.5</v>
          </cell>
          <cell r="J316">
            <v>-2.5</v>
          </cell>
          <cell r="K316">
            <v>-2.5</v>
          </cell>
          <cell r="L316">
            <v>-2.5</v>
          </cell>
          <cell r="M316">
            <v>0</v>
          </cell>
          <cell r="N316">
            <v>0</v>
          </cell>
          <cell r="O316">
            <v>0</v>
          </cell>
        </row>
        <row r="317">
          <cell r="B317" t="str">
            <v>7999 Totalt</v>
          </cell>
          <cell r="D317">
            <v>-10.6</v>
          </cell>
          <cell r="E317">
            <v>-10.7</v>
          </cell>
          <cell r="F317">
            <v>-8.1999999999999993</v>
          </cell>
          <cell r="G317">
            <v>-10.7</v>
          </cell>
          <cell r="H317">
            <v>-10.7</v>
          </cell>
          <cell r="I317">
            <v>-10.7</v>
          </cell>
          <cell r="J317">
            <v>-10.7</v>
          </cell>
          <cell r="K317">
            <v>-10.7</v>
          </cell>
          <cell r="L317">
            <v>-10.7</v>
          </cell>
          <cell r="O317">
            <v>0</v>
          </cell>
        </row>
        <row r="318">
          <cell r="A318" t="str">
            <v>TAB</v>
          </cell>
          <cell r="B318">
            <v>8020</v>
          </cell>
          <cell r="C318" t="str">
            <v>Ränteintäkter</v>
          </cell>
          <cell r="D318">
            <v>3.9</v>
          </cell>
          <cell r="E318">
            <v>1.3</v>
          </cell>
          <cell r="F318">
            <v>474.6</v>
          </cell>
          <cell r="G318">
            <v>3.5</v>
          </cell>
          <cell r="H318">
            <v>0.6</v>
          </cell>
          <cell r="I318">
            <v>0.5</v>
          </cell>
          <cell r="J318">
            <v>2.2000000000000002</v>
          </cell>
          <cell r="K318">
            <v>1.8</v>
          </cell>
          <cell r="L318">
            <v>1.5</v>
          </cell>
          <cell r="M318">
            <v>0</v>
          </cell>
          <cell r="N318">
            <v>0</v>
          </cell>
          <cell r="O318">
            <v>0</v>
          </cell>
        </row>
        <row r="319">
          <cell r="A319" t="str">
            <v>T-KAP</v>
          </cell>
          <cell r="B319">
            <v>8020</v>
          </cell>
          <cell r="C319" t="str">
            <v>Ränteintäkter</v>
          </cell>
          <cell r="D319">
            <v>11.1</v>
          </cell>
          <cell r="E319">
            <v>14.3</v>
          </cell>
          <cell r="F319">
            <v>10.6</v>
          </cell>
          <cell r="G319">
            <v>4.0999999999999996</v>
          </cell>
          <cell r="H319">
            <v>6</v>
          </cell>
          <cell r="I319">
            <v>12.8</v>
          </cell>
          <cell r="J319">
            <v>11.7</v>
          </cell>
          <cell r="K319">
            <v>10.199999999999999</v>
          </cell>
          <cell r="L319">
            <v>6.4</v>
          </cell>
          <cell r="M319">
            <v>0</v>
          </cell>
          <cell r="N319">
            <v>0</v>
          </cell>
          <cell r="O319">
            <v>0</v>
          </cell>
        </row>
        <row r="320">
          <cell r="A320" t="str">
            <v>T-FOND</v>
          </cell>
          <cell r="B320">
            <v>8020</v>
          </cell>
          <cell r="C320" t="str">
            <v>Ränteintäkter</v>
          </cell>
          <cell r="D320">
            <v>3.9</v>
          </cell>
          <cell r="E320">
            <v>4.0999999999999996</v>
          </cell>
          <cell r="F320">
            <v>4</v>
          </cell>
          <cell r="G320">
            <v>3.1</v>
          </cell>
          <cell r="H320">
            <v>2.1</v>
          </cell>
          <cell r="I320">
            <v>1.9</v>
          </cell>
          <cell r="J320">
            <v>2.7</v>
          </cell>
          <cell r="K320">
            <v>3.2</v>
          </cell>
          <cell r="L320">
            <v>3.5</v>
          </cell>
          <cell r="M320">
            <v>0</v>
          </cell>
          <cell r="N320">
            <v>0</v>
          </cell>
          <cell r="O320">
            <v>0</v>
          </cell>
        </row>
        <row r="321">
          <cell r="B321" t="str">
            <v>8020 Totalt</v>
          </cell>
          <cell r="D321">
            <v>18.899999999999999</v>
          </cell>
          <cell r="E321">
            <v>19.700000000000003</v>
          </cell>
          <cell r="F321">
            <v>489.20000000000005</v>
          </cell>
          <cell r="G321">
            <v>10.7</v>
          </cell>
          <cell r="H321">
            <v>8.6999999999999993</v>
          </cell>
          <cell r="I321">
            <v>15.200000000000001</v>
          </cell>
          <cell r="J321">
            <v>16.599999999999998</v>
          </cell>
          <cell r="K321">
            <v>15.2</v>
          </cell>
          <cell r="L321">
            <v>11.4</v>
          </cell>
          <cell r="O321">
            <v>0</v>
          </cell>
        </row>
        <row r="322">
          <cell r="A322" t="str">
            <v>TAB</v>
          </cell>
          <cell r="B322">
            <v>8050</v>
          </cell>
          <cell r="C322" t="str">
            <v>Orealiserat resultat räntefond</v>
          </cell>
          <cell r="D322">
            <v>49</v>
          </cell>
          <cell r="E322">
            <v>40.299999999999997</v>
          </cell>
          <cell r="F322">
            <v>-423.5</v>
          </cell>
          <cell r="G322">
            <v>116.6</v>
          </cell>
          <cell r="H322">
            <v>44.1</v>
          </cell>
          <cell r="I322">
            <v>23.5</v>
          </cell>
          <cell r="J322">
            <v>21.2</v>
          </cell>
          <cell r="K322">
            <v>23</v>
          </cell>
          <cell r="L322">
            <v>22.8</v>
          </cell>
          <cell r="M322">
            <v>0</v>
          </cell>
          <cell r="N322">
            <v>0</v>
          </cell>
          <cell r="O322">
            <v>0</v>
          </cell>
        </row>
        <row r="323">
          <cell r="B323" t="str">
            <v>8050 Totalt</v>
          </cell>
          <cell r="D323">
            <v>49</v>
          </cell>
          <cell r="E323">
            <v>40.299999999999997</v>
          </cell>
          <cell r="F323">
            <v>-423.5</v>
          </cell>
          <cell r="G323">
            <v>116.6</v>
          </cell>
          <cell r="H323">
            <v>44.1</v>
          </cell>
          <cell r="I323">
            <v>23.5</v>
          </cell>
          <cell r="J323">
            <v>21.2</v>
          </cell>
          <cell r="K323">
            <v>23</v>
          </cell>
          <cell r="L323">
            <v>22.8</v>
          </cell>
          <cell r="O323">
            <v>0</v>
          </cell>
        </row>
        <row r="324">
          <cell r="A324" t="str">
            <v>TAB</v>
          </cell>
          <cell r="B324">
            <v>8060</v>
          </cell>
          <cell r="C324" t="str">
            <v>Reavinst värdepapper</v>
          </cell>
          <cell r="D324">
            <v>0</v>
          </cell>
          <cell r="E324">
            <v>0</v>
          </cell>
          <cell r="F324">
            <v>0</v>
          </cell>
          <cell r="G324">
            <v>0</v>
          </cell>
          <cell r="H324">
            <v>0</v>
          </cell>
          <cell r="I324">
            <v>29.1</v>
          </cell>
          <cell r="J324">
            <v>0</v>
          </cell>
          <cell r="K324">
            <v>0</v>
          </cell>
          <cell r="L324">
            <v>0</v>
          </cell>
          <cell r="M324">
            <v>0</v>
          </cell>
          <cell r="N324">
            <v>0</v>
          </cell>
          <cell r="O324">
            <v>0</v>
          </cell>
        </row>
        <row r="325">
          <cell r="B325" t="str">
            <v>8060 Totalt</v>
          </cell>
          <cell r="D325">
            <v>0</v>
          </cell>
          <cell r="E325">
            <v>0</v>
          </cell>
          <cell r="F325">
            <v>0</v>
          </cell>
          <cell r="G325">
            <v>0</v>
          </cell>
          <cell r="H325">
            <v>0</v>
          </cell>
          <cell r="I325">
            <v>29.1</v>
          </cell>
          <cell r="J325">
            <v>0</v>
          </cell>
          <cell r="K325">
            <v>0</v>
          </cell>
          <cell r="L325">
            <v>0</v>
          </cell>
          <cell r="O325">
            <v>0</v>
          </cell>
        </row>
        <row r="326">
          <cell r="A326" t="str">
            <v>TAB</v>
          </cell>
          <cell r="B326">
            <v>8120</v>
          </cell>
          <cell r="C326" t="str">
            <v>Räntekostnader</v>
          </cell>
          <cell r="D326">
            <v>-20.8</v>
          </cell>
          <cell r="E326">
            <v>-20.8</v>
          </cell>
          <cell r="F326">
            <v>-20.8</v>
          </cell>
          <cell r="G326">
            <v>-95.8</v>
          </cell>
          <cell r="H326">
            <v>-11.5</v>
          </cell>
          <cell r="I326">
            <v>-11.5</v>
          </cell>
          <cell r="J326">
            <v>-11.5</v>
          </cell>
          <cell r="K326">
            <v>-11.5</v>
          </cell>
          <cell r="L326">
            <v>-11.5</v>
          </cell>
          <cell r="M326">
            <v>0</v>
          </cell>
          <cell r="N326">
            <v>0</v>
          </cell>
          <cell r="O326">
            <v>0</v>
          </cell>
        </row>
        <row r="327">
          <cell r="A327" t="str">
            <v>T-KAP</v>
          </cell>
          <cell r="B327">
            <v>8120</v>
          </cell>
          <cell r="C327" t="str">
            <v>Räntekostnader</v>
          </cell>
          <cell r="D327">
            <v>0</v>
          </cell>
          <cell r="E327">
            <v>0</v>
          </cell>
          <cell r="F327">
            <v>-0.1</v>
          </cell>
          <cell r="G327">
            <v>0</v>
          </cell>
          <cell r="H327">
            <v>0</v>
          </cell>
          <cell r="I327">
            <v>0</v>
          </cell>
          <cell r="J327">
            <v>0</v>
          </cell>
          <cell r="K327">
            <v>0</v>
          </cell>
          <cell r="L327">
            <v>-0.1</v>
          </cell>
          <cell r="M327">
            <v>0</v>
          </cell>
          <cell r="N327">
            <v>0</v>
          </cell>
          <cell r="O327">
            <v>0</v>
          </cell>
        </row>
        <row r="328">
          <cell r="B328" t="str">
            <v>8120 Totalt</v>
          </cell>
          <cell r="D328">
            <v>-20.8</v>
          </cell>
          <cell r="E328">
            <v>-20.8</v>
          </cell>
          <cell r="F328">
            <v>-20.900000000000002</v>
          </cell>
          <cell r="G328">
            <v>-95.8</v>
          </cell>
          <cell r="H328">
            <v>-11.5</v>
          </cell>
          <cell r="I328">
            <v>-11.5</v>
          </cell>
          <cell r="J328">
            <v>-11.5</v>
          </cell>
          <cell r="K328">
            <v>-11.5</v>
          </cell>
          <cell r="L328">
            <v>-11.6</v>
          </cell>
          <cell r="O328">
            <v>0</v>
          </cell>
        </row>
        <row r="329">
          <cell r="A329" t="str">
            <v>TAB</v>
          </cell>
          <cell r="B329">
            <v>8160</v>
          </cell>
          <cell r="C329" t="str">
            <v>Reaförlust värdepapper</v>
          </cell>
          <cell r="D329">
            <v>0</v>
          </cell>
          <cell r="E329">
            <v>0</v>
          </cell>
          <cell r="F329">
            <v>0</v>
          </cell>
          <cell r="G329">
            <v>-83</v>
          </cell>
          <cell r="H329">
            <v>-25</v>
          </cell>
          <cell r="I329">
            <v>0</v>
          </cell>
          <cell r="J329">
            <v>0</v>
          </cell>
          <cell r="K329">
            <v>0</v>
          </cell>
          <cell r="L329">
            <v>0</v>
          </cell>
          <cell r="M329">
            <v>0</v>
          </cell>
          <cell r="N329">
            <v>0</v>
          </cell>
          <cell r="O329">
            <v>0</v>
          </cell>
        </row>
        <row r="330">
          <cell r="B330" t="str">
            <v>8160 Totalt</v>
          </cell>
          <cell r="D330">
            <v>0</v>
          </cell>
          <cell r="E330">
            <v>0</v>
          </cell>
          <cell r="F330">
            <v>0</v>
          </cell>
          <cell r="G330">
            <v>-83</v>
          </cell>
          <cell r="H330">
            <v>-25</v>
          </cell>
          <cell r="I330">
            <v>0</v>
          </cell>
          <cell r="J330">
            <v>0</v>
          </cell>
          <cell r="K330">
            <v>0</v>
          </cell>
          <cell r="L330">
            <v>0</v>
          </cell>
          <cell r="O330">
            <v>0</v>
          </cell>
        </row>
        <row r="331">
          <cell r="A331" t="str">
            <v>TAB</v>
          </cell>
          <cell r="B331">
            <v>8191</v>
          </cell>
          <cell r="C331" t="str">
            <v>Inlösen av konvertibler</v>
          </cell>
          <cell r="D331">
            <v>0</v>
          </cell>
          <cell r="E331">
            <v>0</v>
          </cell>
          <cell r="F331">
            <v>0</v>
          </cell>
          <cell r="G331">
            <v>-225</v>
          </cell>
          <cell r="H331">
            <v>0</v>
          </cell>
          <cell r="I331">
            <v>0</v>
          </cell>
          <cell r="J331">
            <v>0</v>
          </cell>
          <cell r="K331">
            <v>0</v>
          </cell>
          <cell r="L331">
            <v>0</v>
          </cell>
          <cell r="M331">
            <v>0</v>
          </cell>
          <cell r="N331">
            <v>0</v>
          </cell>
          <cell r="O331">
            <v>0</v>
          </cell>
        </row>
        <row r="332">
          <cell r="B332" t="str">
            <v>8191 Totalt</v>
          </cell>
          <cell r="D332">
            <v>0</v>
          </cell>
          <cell r="E332">
            <v>0</v>
          </cell>
          <cell r="F332">
            <v>0</v>
          </cell>
          <cell r="G332">
            <v>-225</v>
          </cell>
          <cell r="H332">
            <v>0</v>
          </cell>
          <cell r="I332">
            <v>0</v>
          </cell>
          <cell r="J332">
            <v>0</v>
          </cell>
          <cell r="K332">
            <v>0</v>
          </cell>
          <cell r="L332">
            <v>0</v>
          </cell>
          <cell r="O332">
            <v>0</v>
          </cell>
        </row>
        <row r="333">
          <cell r="A333" t="str">
            <v>TAB</v>
          </cell>
          <cell r="B333">
            <v>8192</v>
          </cell>
          <cell r="C333" t="str">
            <v>Inlösen av optioner</v>
          </cell>
          <cell r="D333">
            <v>0</v>
          </cell>
          <cell r="E333">
            <v>0</v>
          </cell>
          <cell r="F333">
            <v>0</v>
          </cell>
          <cell r="G333">
            <v>-159.1</v>
          </cell>
          <cell r="H333">
            <v>0</v>
          </cell>
          <cell r="I333">
            <v>0</v>
          </cell>
          <cell r="J333">
            <v>0</v>
          </cell>
          <cell r="K333">
            <v>0</v>
          </cell>
          <cell r="L333">
            <v>0</v>
          </cell>
          <cell r="M333">
            <v>0</v>
          </cell>
          <cell r="N333">
            <v>0</v>
          </cell>
          <cell r="O333">
            <v>0</v>
          </cell>
        </row>
        <row r="334">
          <cell r="B334" t="str">
            <v>8192 Totalt</v>
          </cell>
          <cell r="D334">
            <v>0</v>
          </cell>
          <cell r="E334">
            <v>0</v>
          </cell>
          <cell r="F334">
            <v>0</v>
          </cell>
          <cell r="G334">
            <v>-159.1</v>
          </cell>
          <cell r="H334">
            <v>0</v>
          </cell>
          <cell r="I334">
            <v>0</v>
          </cell>
          <cell r="J334">
            <v>0</v>
          </cell>
          <cell r="K334">
            <v>0</v>
          </cell>
          <cell r="L334">
            <v>0</v>
          </cell>
          <cell r="O334">
            <v>0</v>
          </cell>
        </row>
        <row r="335">
          <cell r="B335" t="str">
            <v>Totalt</v>
          </cell>
          <cell r="D335">
            <v>-45.200000000000102</v>
          </cell>
          <cell r="E335">
            <v>498.39999999999912</v>
          </cell>
          <cell r="F335">
            <v>-765.5</v>
          </cell>
          <cell r="G335">
            <v>36.200000000000585</v>
          </cell>
          <cell r="H335">
            <v>-336.19999999999965</v>
          </cell>
          <cell r="I335">
            <v>3593.3</v>
          </cell>
          <cell r="J335">
            <v>1092.9000000000003</v>
          </cell>
          <cell r="K335">
            <v>-152.10000000000008</v>
          </cell>
          <cell r="L335">
            <v>-395.1999999999997</v>
          </cell>
          <cell r="O335">
            <v>0</v>
          </cell>
        </row>
      </sheetData>
      <sheetData sheetId="25"/>
      <sheetData sheetId="26"/>
      <sheetData sheetId="27"/>
      <sheetData sheetId="28" refreshError="1">
        <row r="2">
          <cell r="AD2">
            <v>36400</v>
          </cell>
        </row>
      </sheetData>
      <sheetData sheetId="29"/>
      <sheetData sheetId="30"/>
      <sheetData sheetId="31"/>
      <sheetData sheetId="32"/>
      <sheetData sheetId="33"/>
      <sheetData sheetId="34"/>
      <sheetData sheetId="35"/>
      <sheetData sheetId="3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v>0</v>
          </cell>
          <cell r="Y34">
            <v>0</v>
          </cell>
          <cell r="Z34">
            <v>0</v>
          </cell>
          <cell r="AB34">
            <v>0</v>
          </cell>
        </row>
        <row r="35">
          <cell r="X35">
            <v>0</v>
          </cell>
          <cell r="Y35">
            <v>0</v>
          </cell>
          <cell r="Z35">
            <v>0</v>
          </cell>
          <cell r="AB35">
            <v>0</v>
          </cell>
        </row>
        <row r="36">
          <cell r="X36">
            <v>0</v>
          </cell>
          <cell r="Y36">
            <v>0</v>
          </cell>
          <cell r="Z36">
            <v>0</v>
          </cell>
          <cell r="AB36">
            <v>0</v>
          </cell>
        </row>
        <row r="37">
          <cell r="X37">
            <v>0</v>
          </cell>
          <cell r="Y37">
            <v>0</v>
          </cell>
          <cell r="Z37">
            <v>0</v>
          </cell>
          <cell r="AB37">
            <v>0</v>
          </cell>
        </row>
        <row r="38">
          <cell r="X38">
            <v>0</v>
          </cell>
          <cell r="Y38">
            <v>0</v>
          </cell>
          <cell r="AB38">
            <v>0</v>
          </cell>
        </row>
      </sheetData>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Blad2"/>
    </sheetNames>
    <sheetDataSet>
      <sheetData sheetId="0">
        <row r="11">
          <cell r="X11" t="str">
            <v>REGIONS</v>
          </cell>
          <cell r="Y11" t="str">
            <v xml:space="preserve"> Regions IMPAIRED</v>
          </cell>
          <cell r="Z11" t="str">
            <v>BPS</v>
          </cell>
          <cell r="AB11" t="str">
            <v>PLOT</v>
          </cell>
        </row>
        <row r="12">
          <cell r="X12" t="str">
            <v>DK   Århus</v>
          </cell>
          <cell r="Y12">
            <v>312381.31486821815</v>
          </cell>
          <cell r="Z12">
            <v>92.872623849890587</v>
          </cell>
          <cell r="AB12">
            <v>27</v>
          </cell>
        </row>
        <row r="13">
          <cell r="X13" t="str">
            <v>DK   København</v>
          </cell>
          <cell r="Y13">
            <v>250066.63523573201</v>
          </cell>
          <cell r="Z13">
            <v>52.683335605973426</v>
          </cell>
          <cell r="AB13">
            <v>26</v>
          </cell>
        </row>
        <row r="14">
          <cell r="X14" t="str">
            <v>DK   Fyn</v>
          </cell>
          <cell r="Y14">
            <v>237137.02032056873</v>
          </cell>
          <cell r="Z14">
            <v>151.54612091863368</v>
          </cell>
          <cell r="AB14">
            <v>25</v>
          </cell>
        </row>
        <row r="15">
          <cell r="X15" t="str">
            <v>DK   Sydsjælland</v>
          </cell>
          <cell r="Y15">
            <v>195719.25504660991</v>
          </cell>
          <cell r="Z15">
            <v>380.77932019652286</v>
          </cell>
          <cell r="AB15">
            <v>24</v>
          </cell>
        </row>
        <row r="16">
          <cell r="X16" t="str">
            <v>DK   København Vest</v>
          </cell>
          <cell r="Y16">
            <v>181811.98283146671</v>
          </cell>
          <cell r="Z16">
            <v>299.2454731440717</v>
          </cell>
          <cell r="AB16">
            <v>23</v>
          </cell>
          <cell r="AG16">
            <v>1</v>
          </cell>
        </row>
        <row r="17">
          <cell r="X17" t="str">
            <v>DK   Randers/Djursland</v>
          </cell>
          <cell r="Y17">
            <v>176815.65260545904</v>
          </cell>
          <cell r="Z17">
            <v>246.29372383099951</v>
          </cell>
          <cell r="AB17">
            <v>22</v>
          </cell>
        </row>
        <row r="18">
          <cell r="X18" t="str">
            <v>DK   Sønderjylland</v>
          </cell>
          <cell r="Y18">
            <v>174500.15907719135</v>
          </cell>
          <cell r="Z18">
            <v>451.5731979710356</v>
          </cell>
          <cell r="AB18">
            <v>21</v>
          </cell>
        </row>
        <row r="19">
          <cell r="X19" t="str">
            <v>DK   Midt- og Vestjylland</v>
          </cell>
          <cell r="Y19">
            <v>171620.42961571997</v>
          </cell>
          <cell r="Z19">
            <v>200.72295525139265</v>
          </cell>
          <cell r="AB19">
            <v>20</v>
          </cell>
        </row>
        <row r="20">
          <cell r="X20" t="str">
            <v>DK   Hillerød/Helsingør</v>
          </cell>
          <cell r="Y20">
            <v>168306.69733753605</v>
          </cell>
          <cell r="Z20">
            <v>170.59839368361978</v>
          </cell>
          <cell r="AB20">
            <v>19</v>
          </cell>
        </row>
        <row r="21">
          <cell r="X21" t="str">
            <v>DK   Syd- og Vestjylland</v>
          </cell>
          <cell r="Y21">
            <v>161651.32975655555</v>
          </cell>
          <cell r="Z21">
            <v>258.63552020552942</v>
          </cell>
          <cell r="AB21">
            <v>18</v>
          </cell>
        </row>
        <row r="22">
          <cell r="X22" t="str">
            <v>DK   Østjylland</v>
          </cell>
          <cell r="Y22">
            <v>158695.59533230501</v>
          </cell>
          <cell r="Z22">
            <v>274.04069783851412</v>
          </cell>
          <cell r="AB22">
            <v>17</v>
          </cell>
        </row>
        <row r="23">
          <cell r="X23" t="str">
            <v>DK   København Nord/Hørsholm</v>
          </cell>
          <cell r="Y23">
            <v>135809.24109717659</v>
          </cell>
          <cell r="Z23">
            <v>227.61375817134476</v>
          </cell>
          <cell r="AB23">
            <v>16</v>
          </cell>
        </row>
        <row r="24">
          <cell r="X24" t="str">
            <v>DK   Nordjylland</v>
          </cell>
          <cell r="Y24">
            <v>111298.28274428274</v>
          </cell>
          <cell r="Z24">
            <v>101.06327879128011</v>
          </cell>
          <cell r="AB24">
            <v>15</v>
          </cell>
        </row>
        <row r="25">
          <cell r="X25" t="str">
            <v>DK   Nordvestjylland</v>
          </cell>
          <cell r="Y25">
            <v>103882.29562068272</v>
          </cell>
          <cell r="Z25">
            <v>176.18161611042075</v>
          </cell>
          <cell r="AB25">
            <v>14</v>
          </cell>
        </row>
        <row r="26">
          <cell r="X26" t="str">
            <v>DK   Vestsjælland</v>
          </cell>
          <cell r="Y26">
            <v>103340.20092549126</v>
          </cell>
          <cell r="Z26">
            <v>577.02732604639073</v>
          </cell>
          <cell r="AB26">
            <v>13</v>
          </cell>
        </row>
        <row r="27">
          <cell r="X27" t="str">
            <v>DK   Lolland-Falster</v>
          </cell>
          <cell r="Y27">
            <v>95915.380457380481</v>
          </cell>
          <cell r="Z27">
            <v>208.85494463842454</v>
          </cell>
          <cell r="AB27">
            <v>12</v>
          </cell>
        </row>
        <row r="28">
          <cell r="X28" t="str">
            <v>DK   Roskilde/Frederikssund</v>
          </cell>
          <cell r="Y28">
            <v>64933.361679297159</v>
          </cell>
          <cell r="Z28">
            <v>337.16253711968699</v>
          </cell>
          <cell r="AB28">
            <v>11</v>
          </cell>
        </row>
        <row r="29">
          <cell r="X29" t="str">
            <v>DK   Køge</v>
          </cell>
          <cell r="Y29">
            <v>63452.524176782244</v>
          </cell>
          <cell r="Z29">
            <v>170.39734135014476</v>
          </cell>
          <cell r="AB29">
            <v>10</v>
          </cell>
        </row>
        <row r="30">
          <cell r="X30" t="str">
            <v>DK   Silkeborg</v>
          </cell>
          <cell r="Y30">
            <v>55295.195359130848</v>
          </cell>
          <cell r="Z30">
            <v>127.09489914801179</v>
          </cell>
          <cell r="AB30">
            <v>9</v>
          </cell>
        </row>
        <row r="31">
          <cell r="X31" t="str">
            <v>DK   Viborg</v>
          </cell>
          <cell r="Y31">
            <v>50508.445845349073</v>
          </cell>
          <cell r="Z31">
            <v>-49.43116173399266</v>
          </cell>
          <cell r="AB31">
            <v>8</v>
          </cell>
        </row>
        <row r="32">
          <cell r="X32" t="str">
            <v>DK   CMB</v>
          </cell>
          <cell r="Y32">
            <v>51.883441754409496</v>
          </cell>
          <cell r="Z32">
            <v>0</v>
          </cell>
          <cell r="AB32">
            <v>7</v>
          </cell>
        </row>
        <row r="33">
          <cell r="X33" t="str">
            <v>DK   Bornholm</v>
          </cell>
          <cell r="Y33">
            <v>0</v>
          </cell>
          <cell r="Z33">
            <v>0</v>
          </cell>
          <cell r="AB33">
            <v>6</v>
          </cell>
        </row>
        <row r="34">
          <cell r="X34"/>
          <cell r="Y34"/>
          <cell r="Z34"/>
          <cell r="AB34">
            <v>0</v>
          </cell>
        </row>
        <row r="35">
          <cell r="X35"/>
          <cell r="Y35"/>
          <cell r="Z35"/>
          <cell r="AB35">
            <v>0</v>
          </cell>
        </row>
        <row r="36">
          <cell r="X36"/>
          <cell r="Y36"/>
          <cell r="Z36"/>
          <cell r="AB36">
            <v>0</v>
          </cell>
        </row>
        <row r="37">
          <cell r="X37"/>
          <cell r="Y37"/>
          <cell r="Z37"/>
          <cell r="AB37">
            <v>0</v>
          </cell>
        </row>
        <row r="38">
          <cell r="X38"/>
          <cell r="Y38"/>
          <cell r="AB38">
            <v>0</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shboard"/>
      <sheetName val="Data"/>
      <sheetName val="Calculation"/>
      <sheetName val="Cockpit"/>
      <sheetName val="Data1"/>
      <sheetName val="Blad2"/>
      <sheetName val="Chart Losses"/>
      <sheetName val="Chart"/>
      <sheetName val="Verticle"/>
    </sheetNames>
    <sheetDataSet>
      <sheetData sheetId="0"/>
      <sheetData sheetId="1"/>
      <sheetData sheetId="2"/>
      <sheetData sheetId="3"/>
      <sheetData sheetId="4"/>
      <sheetData sheetId="5"/>
      <sheetData sheetId="6">
        <row r="1">
          <cell r="H1">
            <v>12</v>
          </cell>
        </row>
        <row r="7">
          <cell r="H7">
            <v>39355</v>
          </cell>
          <cell r="I7">
            <v>-12583.568320457169</v>
          </cell>
          <cell r="J7">
            <v>-29528.796506045481</v>
          </cell>
          <cell r="K7">
            <v>9149.5046072428504</v>
          </cell>
          <cell r="L7">
            <v>521.78458709035749</v>
          </cell>
          <cell r="M7">
            <v>832.28606182556814</v>
          </cell>
        </row>
        <row r="8">
          <cell r="H8">
            <v>39447</v>
          </cell>
          <cell r="I8">
            <v>-6107.2062160985151</v>
          </cell>
          <cell r="J8">
            <v>-17297.23785140492</v>
          </cell>
          <cell r="K8">
            <v>11190.056635055025</v>
          </cell>
          <cell r="L8">
            <v>2207.7170482824918</v>
          </cell>
          <cell r="M8">
            <v>8982.3395867725321</v>
          </cell>
        </row>
        <row r="9">
          <cell r="H9">
            <v>39538</v>
          </cell>
          <cell r="I9">
            <v>20744.94983963656</v>
          </cell>
          <cell r="J9">
            <v>9871.652745685089</v>
          </cell>
          <cell r="K9">
            <v>10873.297093951469</v>
          </cell>
          <cell r="L9">
            <v>235.08904428518645</v>
          </cell>
          <cell r="M9">
            <v>10638.208049666282</v>
          </cell>
        </row>
        <row r="10">
          <cell r="H10">
            <v>39629</v>
          </cell>
          <cell r="I10">
            <v>36004.189320832505</v>
          </cell>
          <cell r="J10">
            <v>31513.641948807286</v>
          </cell>
          <cell r="K10">
            <v>4490.5473720252212</v>
          </cell>
          <cell r="L10">
            <v>-74.91448625549674</v>
          </cell>
          <cell r="M10">
            <v>4565.4618582807179</v>
          </cell>
        </row>
        <row r="11">
          <cell r="H11">
            <v>39721</v>
          </cell>
          <cell r="I11">
            <v>89222.237971861614</v>
          </cell>
          <cell r="J11">
            <v>62520.173986288719</v>
          </cell>
          <cell r="K11">
            <v>26702.06398557288</v>
          </cell>
          <cell r="L11">
            <v>1124.5291144871567</v>
          </cell>
          <cell r="M11">
            <v>25577.534871085722</v>
          </cell>
        </row>
        <row r="12">
          <cell r="H12">
            <v>39813</v>
          </cell>
          <cell r="I12">
            <v>319647.75925762422</v>
          </cell>
          <cell r="J12">
            <v>258719.81678384106</v>
          </cell>
          <cell r="K12">
            <v>60927.94247378318</v>
          </cell>
          <cell r="L12">
            <v>16117.831101670337</v>
          </cell>
          <cell r="M12">
            <v>44810.111372112842</v>
          </cell>
        </row>
        <row r="13">
          <cell r="H13">
            <v>39903</v>
          </cell>
          <cell r="I13">
            <v>356047.2713030263</v>
          </cell>
          <cell r="J13">
            <v>293525.78179947234</v>
          </cell>
          <cell r="K13">
            <v>62521.489503553959</v>
          </cell>
          <cell r="L13">
            <v>7616.3075737973231</v>
          </cell>
          <cell r="M13">
            <v>54905.181929756633</v>
          </cell>
        </row>
        <row r="14">
          <cell r="H14">
            <v>39994</v>
          </cell>
          <cell r="I14">
            <v>424948.9560509639</v>
          </cell>
          <cell r="J14">
            <v>379151.08055957564</v>
          </cell>
          <cell r="K14">
            <v>45797.875491388208</v>
          </cell>
          <cell r="L14">
            <v>20502.932593554051</v>
          </cell>
          <cell r="M14">
            <v>25294.942897834164</v>
          </cell>
        </row>
        <row r="15">
          <cell r="H15">
            <v>40086</v>
          </cell>
          <cell r="I15">
            <v>358248.26213232439</v>
          </cell>
          <cell r="J15">
            <v>298161.04450320697</v>
          </cell>
          <cell r="K15">
            <v>60087.217629117556</v>
          </cell>
          <cell r="L15">
            <v>33233.502392196053</v>
          </cell>
          <cell r="M15">
            <v>26853.715236921507</v>
          </cell>
        </row>
        <row r="16">
          <cell r="H16">
            <v>40178</v>
          </cell>
          <cell r="I16">
            <v>346378.76246359549</v>
          </cell>
          <cell r="J16">
            <v>270060.67629333772</v>
          </cell>
          <cell r="K16">
            <v>76385.232770257659</v>
          </cell>
          <cell r="L16">
            <v>35689.407993377368</v>
          </cell>
          <cell r="M16">
            <v>40695.824776880268</v>
          </cell>
        </row>
        <row r="17">
          <cell r="H17">
            <v>40268</v>
          </cell>
          <cell r="I17">
            <v>260744.26718327386</v>
          </cell>
          <cell r="J17">
            <v>202920.05239833766</v>
          </cell>
          <cell r="K17">
            <v>57855.522312518107</v>
          </cell>
          <cell r="L17">
            <v>10062.278699749018</v>
          </cell>
          <cell r="M17">
            <v>47793.243612769089</v>
          </cell>
        </row>
        <row r="18">
          <cell r="H18">
            <v>40359</v>
          </cell>
          <cell r="I18">
            <v>245504.5718670499</v>
          </cell>
          <cell r="J18">
            <v>161765.99814240375</v>
          </cell>
          <cell r="K18">
            <v>83741.74025533539</v>
          </cell>
          <cell r="L18">
            <v>18409.483842318619</v>
          </cell>
          <cell r="M18">
            <v>65332.256413016774</v>
          </cell>
        </row>
        <row r="19">
          <cell r="H19">
            <v>40451</v>
          </cell>
          <cell r="I19">
            <v>206826.41197855858</v>
          </cell>
          <cell r="J19">
            <v>159843.84234750154</v>
          </cell>
          <cell r="K19">
            <v>46984.298418579187</v>
          </cell>
          <cell r="L19">
            <v>6223.7427397333486</v>
          </cell>
          <cell r="M19">
            <v>40760.555678845827</v>
          </cell>
        </row>
        <row r="20">
          <cell r="H20">
            <v>40543</v>
          </cell>
          <cell r="I20">
            <v>165764.88963013806</v>
          </cell>
          <cell r="J20">
            <v>134693.92537076038</v>
          </cell>
          <cell r="K20">
            <v>31098.830768661253</v>
          </cell>
          <cell r="L20">
            <v>-7426.223087774968</v>
          </cell>
          <cell r="M20">
            <v>38525.053856436214</v>
          </cell>
        </row>
        <row r="21">
          <cell r="H21">
            <v>40633</v>
          </cell>
          <cell r="I21">
            <v>241599.15648041904</v>
          </cell>
          <cell r="J21">
            <v>210511.13181724132</v>
          </cell>
          <cell r="K21">
            <v>31088.784803448958</v>
          </cell>
          <cell r="L21">
            <v>8970.7464536218558</v>
          </cell>
          <cell r="M21">
            <v>22118.038349827104</v>
          </cell>
        </row>
        <row r="22">
          <cell r="H22">
            <v>40724</v>
          </cell>
          <cell r="I22">
            <v>118454.88312951848</v>
          </cell>
          <cell r="J22">
            <v>68750.260729311791</v>
          </cell>
          <cell r="K22">
            <v>49704.621192572595</v>
          </cell>
          <cell r="L22">
            <v>14678.4341582295</v>
          </cell>
          <cell r="M22">
            <v>35026.1870343431</v>
          </cell>
        </row>
        <row r="23">
          <cell r="H23">
            <v>40816</v>
          </cell>
          <cell r="I23">
            <v>112444.88760693354</v>
          </cell>
          <cell r="J23">
            <v>36741.993541070085</v>
          </cell>
          <cell r="K23">
            <v>75703.379208318715</v>
          </cell>
          <cell r="L23">
            <v>11366.937170274534</v>
          </cell>
          <cell r="M23">
            <v>64336.442038044173</v>
          </cell>
        </row>
        <row r="24">
          <cell r="H24">
            <v>40908</v>
          </cell>
          <cell r="I24">
            <v>262196.18462191231</v>
          </cell>
          <cell r="J24">
            <v>155983.75675268547</v>
          </cell>
          <cell r="K24">
            <v>106242.97736406702</v>
          </cell>
          <cell r="L24">
            <v>26345.991655664955</v>
          </cell>
          <cell r="M24">
            <v>79896.985708402048</v>
          </cell>
        </row>
        <row r="25">
          <cell r="H25">
            <v>40999</v>
          </cell>
          <cell r="I25">
            <v>218256.17996445112</v>
          </cell>
          <cell r="J25">
            <v>139178.3301834286</v>
          </cell>
          <cell r="K25">
            <v>79077.849781022538</v>
          </cell>
          <cell r="L25">
            <v>19072.123072579398</v>
          </cell>
          <cell r="M25">
            <v>60005.726708443137</v>
          </cell>
        </row>
        <row r="26">
          <cell r="H26">
            <v>41090</v>
          </cell>
          <cell r="I26">
            <v>216619.26632703928</v>
          </cell>
          <cell r="J26">
            <v>186454.11113278463</v>
          </cell>
          <cell r="K26">
            <v>30165.155194254636</v>
          </cell>
          <cell r="L26">
            <v>6158.8849274080749</v>
          </cell>
          <cell r="M26">
            <v>24006.270266846564</v>
          </cell>
        </row>
        <row r="27">
          <cell r="H27">
            <v>41182</v>
          </cell>
          <cell r="I27">
            <v>254452.74787014717</v>
          </cell>
          <cell r="J27">
            <v>167013.41498044319</v>
          </cell>
          <cell r="K27">
            <v>87439.332889704005</v>
          </cell>
          <cell r="L27">
            <v>14268.092507650599</v>
          </cell>
          <cell r="M27">
            <v>73171.240382053482</v>
          </cell>
        </row>
      </sheetData>
      <sheetData sheetId="7">
        <row r="12">
          <cell r="AA12">
            <v>27</v>
          </cell>
        </row>
      </sheetData>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s Retail Total"/>
      <sheetName val="Figures Retail other sek"/>
      <sheetName val="Figures Retail other Eur"/>
      <sheetName val="Figures NF Rest CRU"/>
      <sheetName val="Figures E-banking"/>
      <sheetName val="Figures DK DKK"/>
      <sheetName val="Figures DK East DKK"/>
      <sheetName val="Figures DK west DKK"/>
      <sheetName val="Figures DK other DKK"/>
      <sheetName val="Figures DK Eur"/>
      <sheetName val="Figures DK East Eur"/>
      <sheetName val="Figures DK west Eur"/>
      <sheetName val="Figures DK other Eur"/>
      <sheetName val="Figures F"/>
      <sheetName val="Figures F EN"/>
      <sheetName val="Figures F CW"/>
      <sheetName val="Figures F HU"/>
      <sheetName val="Figures F other"/>
      <sheetName val="Figures N Coast Nok"/>
      <sheetName val="Figures N nok"/>
      <sheetName val="Figures N East Nok"/>
      <sheetName val="Figures N other nok"/>
      <sheetName val="Figures N Eur"/>
      <sheetName val="Figures N Coast Eur"/>
      <sheetName val="Figures N East Eur"/>
      <sheetName val="Figures N other Eur"/>
      <sheetName val="Figures S sek"/>
      <sheetName val="Figures S South Sek"/>
      <sheetName val="Figures S stock sek"/>
      <sheetName val="Figures S west Sek"/>
      <sheetName val="Figures S n and c Sek"/>
      <sheetName val="Figures S other Sek"/>
      <sheetName val="Figures S Eur"/>
      <sheetName val="Figures S South Eur"/>
      <sheetName val="Figures S Stock Eur"/>
      <sheetName val="Figures S west Eur"/>
      <sheetName val="Figures S n and c eur"/>
      <sheetName val="Figures S other Eur"/>
      <sheetName val="Figures PMSU App"/>
      <sheetName val="Figures PMSU Exp"/>
      <sheetName val="Figures Regional Banks Total"/>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13">
          <cell r="B13" t="str">
            <v>DKK</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New AuM "/>
      <sheetName val="MPC 1"/>
      <sheetName val="MPC 2"/>
      <sheetName val="MPC 3"/>
      <sheetName val="MPC 4"/>
      <sheetName val="MPC 5"/>
      <sheetName val="MPC 6"/>
      <sheetName val="Investment_assets"/>
      <sheetName val="Månedsrapport"/>
      <sheetName val="NettoInflow"/>
      <sheetName val="Afkast"/>
      <sheetName val="Benchmark"/>
      <sheetName val="HelpSheet"/>
      <sheetName val="Nordea_pension"/>
      <sheetName val="Vesta_life"/>
      <sheetName val="Nordea_life_I"/>
      <sheetName val="Nordea_life_II"/>
      <sheetName val="Nordea_life_Ass_LTD_Sverige"/>
      <sheetName val="Nordea_life_Ass_LTD_Finland"/>
      <sheetName val="Nordea_Zycie"/>
      <sheetName val="Nordea_Lux"/>
      <sheetName val="Nordea_IOM"/>
      <sheetName val="Valutakur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
          <cell r="A4" t="str">
            <v>Mio. DKK, markedsværdi</v>
          </cell>
        </row>
        <row r="6">
          <cell r="AX6" t="str">
            <v>Total</v>
          </cell>
          <cell r="AY6" t="str">
            <v>Total</v>
          </cell>
        </row>
        <row r="7">
          <cell r="A7" t="str">
            <v>Valuta</v>
          </cell>
          <cell r="C7" t="str">
            <v>DKK</v>
          </cell>
          <cell r="D7" t="str">
            <v>DKK</v>
          </cell>
          <cell r="E7" t="str">
            <v>DKK</v>
          </cell>
          <cell r="F7" t="str">
            <v>DKK</v>
          </cell>
          <cell r="G7" t="str">
            <v>DKK</v>
          </cell>
          <cell r="H7" t="str">
            <v>DKK</v>
          </cell>
          <cell r="J7" t="str">
            <v>DKK</v>
          </cell>
          <cell r="K7" t="str">
            <v>DKK</v>
          </cell>
          <cell r="L7" t="str">
            <v>DKK</v>
          </cell>
          <cell r="M7" t="str">
            <v>NOK</v>
          </cell>
          <cell r="N7" t="str">
            <v>NOK</v>
          </cell>
          <cell r="O7" t="str">
            <v>NOK</v>
          </cell>
          <cell r="Q7" t="str">
            <v>DKK</v>
          </cell>
          <cell r="R7" t="str">
            <v>DKK</v>
          </cell>
          <cell r="S7" t="str">
            <v>DKK</v>
          </cell>
          <cell r="T7" t="str">
            <v>SEK</v>
          </cell>
          <cell r="U7" t="str">
            <v>SEK</v>
          </cell>
          <cell r="V7" t="str">
            <v>SEK</v>
          </cell>
          <cell r="W7" t="str">
            <v>SEK</v>
          </cell>
          <cell r="X7" t="str">
            <v>SEK</v>
          </cell>
          <cell r="Y7" t="str">
            <v>SEK</v>
          </cell>
          <cell r="Z7" t="str">
            <v>EUR</v>
          </cell>
          <cell r="AA7" t="str">
            <v>EUR</v>
          </cell>
          <cell r="AB7" t="str">
            <v>EUR</v>
          </cell>
          <cell r="AD7" t="str">
            <v>DKK</v>
          </cell>
          <cell r="AE7" t="str">
            <v>DKK</v>
          </cell>
          <cell r="AF7" t="str">
            <v>DKK</v>
          </cell>
          <cell r="AG7" t="str">
            <v>EUR</v>
          </cell>
          <cell r="AH7" t="str">
            <v>EUR</v>
          </cell>
          <cell r="AI7" t="str">
            <v>EUR</v>
          </cell>
          <cell r="AK7" t="str">
            <v>DKK</v>
          </cell>
          <cell r="AL7" t="str">
            <v>DKK</v>
          </cell>
          <cell r="AM7" t="str">
            <v>DKK</v>
          </cell>
          <cell r="AN7" t="str">
            <v>PLN</v>
          </cell>
          <cell r="AO7" t="str">
            <v>PLN</v>
          </cell>
          <cell r="AP7" t="str">
            <v>PLN</v>
          </cell>
          <cell r="AQ7" t="str">
            <v>EUR</v>
          </cell>
          <cell r="AR7" t="str">
            <v>EUR</v>
          </cell>
          <cell r="AS7" t="str">
            <v>EUR</v>
          </cell>
          <cell r="AT7" t="str">
            <v>EUR</v>
          </cell>
          <cell r="AU7" t="str">
            <v>EUR</v>
          </cell>
          <cell r="AV7" t="str">
            <v>EUR</v>
          </cell>
          <cell r="AX7" t="str">
            <v>DKK</v>
          </cell>
          <cell r="AY7" t="str">
            <v>DKK</v>
          </cell>
          <cell r="AZ7" t="str">
            <v>DKK</v>
          </cell>
        </row>
        <row r="8">
          <cell r="AX8" t="str">
            <v>31-07-07</v>
          </cell>
          <cell r="AY8" t="str">
            <v>30-06-07</v>
          </cell>
        </row>
        <row r="9">
          <cell r="AX9">
            <v>0</v>
          </cell>
          <cell r="AY9">
            <v>0</v>
          </cell>
        </row>
        <row r="10">
          <cell r="AX10">
            <v>0</v>
          </cell>
          <cell r="AY10">
            <v>0</v>
          </cell>
        </row>
        <row r="11">
          <cell r="AX11">
            <v>215107.07760891999</v>
          </cell>
          <cell r="AY11">
            <v>212354.93760179999</v>
          </cell>
        </row>
        <row r="12">
          <cell r="AX12">
            <v>0</v>
          </cell>
          <cell r="AY12">
            <v>0</v>
          </cell>
        </row>
        <row r="13">
          <cell r="AX13">
            <v>215107.07760891999</v>
          </cell>
          <cell r="AY13">
            <v>212354.93760179999</v>
          </cell>
        </row>
        <row r="14">
          <cell r="AX14">
            <v>62937.990051940003</v>
          </cell>
          <cell r="AY14">
            <v>61124.49862903999</v>
          </cell>
        </row>
        <row r="15">
          <cell r="AX15">
            <v>0</v>
          </cell>
          <cell r="AY15">
            <v>0</v>
          </cell>
        </row>
        <row r="16">
          <cell r="AX16">
            <v>62937.990051940003</v>
          </cell>
          <cell r="AY16">
            <v>61124.49862903999</v>
          </cell>
        </row>
        <row r="17">
          <cell r="AX17">
            <v>278045.06766086002</v>
          </cell>
          <cell r="AY17">
            <v>273479.43623083999</v>
          </cell>
        </row>
        <row r="20">
          <cell r="AX20">
            <v>17776.591245625797</v>
          </cell>
          <cell r="AY20">
            <v>15054.542282285798</v>
          </cell>
        </row>
        <row r="21">
          <cell r="AX21">
            <v>0</v>
          </cell>
        </row>
        <row r="22">
          <cell r="AX22">
            <v>2722.0489633399993</v>
          </cell>
        </row>
        <row r="24">
          <cell r="AX24">
            <v>9.1152895541215251E-2</v>
          </cell>
          <cell r="AY24">
            <v>7.7201021157917202E-2</v>
          </cell>
        </row>
        <row r="25">
          <cell r="AX25">
            <v>0.15626210664208329</v>
          </cell>
          <cell r="AY25">
            <v>0.1544020423158344</v>
          </cell>
        </row>
        <row r="26">
          <cell r="AX26">
            <v>0</v>
          </cell>
        </row>
        <row r="27">
          <cell r="AX27">
            <v>1.2951969139706865E-2</v>
          </cell>
        </row>
        <row r="30">
          <cell r="AX30">
            <v>23222.3264994934</v>
          </cell>
          <cell r="AY30">
            <v>19665.663785123397</v>
          </cell>
        </row>
        <row r="31">
          <cell r="AX31">
            <v>0</v>
          </cell>
        </row>
        <row r="32">
          <cell r="AX32">
            <v>3556.6627143700025</v>
          </cell>
        </row>
        <row r="34">
          <cell r="AX34">
            <v>9.3382943230032503E-2</v>
          </cell>
          <cell r="AY34">
            <v>7.9241442401256135E-2</v>
          </cell>
        </row>
        <row r="35">
          <cell r="AX35">
            <v>0.16008504553719857</v>
          </cell>
          <cell r="AY35">
            <v>0.15848288480251227</v>
          </cell>
        </row>
        <row r="36">
          <cell r="AX36">
            <v>0</v>
          </cell>
        </row>
        <row r="37">
          <cell r="AX37">
            <v>1.3103185508992699E-2</v>
          </cell>
        </row>
        <row r="45">
          <cell r="AX45" t="str">
            <v>Total</v>
          </cell>
          <cell r="AY45" t="str">
            <v>Total</v>
          </cell>
        </row>
        <row r="46">
          <cell r="AX46" t="str">
            <v>31-07-07</v>
          </cell>
          <cell r="AY46" t="str">
            <v>30-06-07</v>
          </cell>
        </row>
        <row r="47">
          <cell r="C47">
            <v>0</v>
          </cell>
          <cell r="D47">
            <v>0</v>
          </cell>
          <cell r="E47">
            <v>2880.1685703708872</v>
          </cell>
          <cell r="F47">
            <v>0</v>
          </cell>
          <cell r="G47">
            <v>0</v>
          </cell>
          <cell r="H47">
            <v>2880.1685703708872</v>
          </cell>
          <cell r="J47">
            <v>0</v>
          </cell>
          <cell r="K47">
            <v>0</v>
          </cell>
          <cell r="L47">
            <v>803.45735635989706</v>
          </cell>
          <cell r="M47">
            <v>0</v>
          </cell>
          <cell r="N47">
            <v>0</v>
          </cell>
          <cell r="O47">
            <v>803.45735635989706</v>
          </cell>
          <cell r="Q47">
            <v>0</v>
          </cell>
          <cell r="R47">
            <v>0</v>
          </cell>
          <cell r="S47">
            <v>226.23210484690946</v>
          </cell>
          <cell r="T47">
            <v>0</v>
          </cell>
          <cell r="U47">
            <v>0</v>
          </cell>
          <cell r="V47">
            <v>163.42918752583827</v>
          </cell>
          <cell r="W47">
            <v>0</v>
          </cell>
          <cell r="X47">
            <v>0</v>
          </cell>
          <cell r="Y47">
            <v>62.802917321071163</v>
          </cell>
          <cell r="Z47">
            <v>0</v>
          </cell>
          <cell r="AA47">
            <v>0</v>
          </cell>
          <cell r="AB47">
            <v>0</v>
          </cell>
          <cell r="AD47">
            <v>0</v>
          </cell>
          <cell r="AE47">
            <v>0</v>
          </cell>
          <cell r="AF47">
            <v>938.50889086000007</v>
          </cell>
          <cell r="AG47">
            <v>0</v>
          </cell>
          <cell r="AH47">
            <v>0</v>
          </cell>
          <cell r="AI47">
            <v>938.50889086000007</v>
          </cell>
          <cell r="AK47">
            <v>0</v>
          </cell>
          <cell r="AL47">
            <v>0</v>
          </cell>
          <cell r="AM47">
            <v>0.6097720150423066</v>
          </cell>
          <cell r="AN47">
            <v>0</v>
          </cell>
          <cell r="AO47">
            <v>0</v>
          </cell>
          <cell r="AP47">
            <v>0.6097720150423066</v>
          </cell>
          <cell r="AQ47">
            <v>0</v>
          </cell>
          <cell r="AR47">
            <v>0</v>
          </cell>
          <cell r="AS47">
            <v>0</v>
          </cell>
          <cell r="AT47">
            <v>0</v>
          </cell>
          <cell r="AU47">
            <v>0</v>
          </cell>
          <cell r="AV47">
            <v>0</v>
          </cell>
          <cell r="AX47">
            <v>0</v>
          </cell>
          <cell r="AY47">
            <v>0</v>
          </cell>
        </row>
        <row r="48">
          <cell r="C48">
            <v>0</v>
          </cell>
          <cell r="D48">
            <v>0</v>
          </cell>
          <cell r="E48">
            <v>1301.9807823339111</v>
          </cell>
          <cell r="F48">
            <v>0</v>
          </cell>
          <cell r="G48">
            <v>0</v>
          </cell>
          <cell r="H48">
            <v>1301.9807823339111</v>
          </cell>
          <cell r="J48">
            <v>0</v>
          </cell>
          <cell r="K48">
            <v>0</v>
          </cell>
          <cell r="L48">
            <v>99.465133334248677</v>
          </cell>
          <cell r="M48">
            <v>0</v>
          </cell>
          <cell r="N48">
            <v>0</v>
          </cell>
          <cell r="O48">
            <v>99.465133334248677</v>
          </cell>
          <cell r="Q48">
            <v>0</v>
          </cell>
          <cell r="R48">
            <v>0</v>
          </cell>
          <cell r="S48">
            <v>18.884019705314152</v>
          </cell>
          <cell r="T48">
            <v>0</v>
          </cell>
          <cell r="U48">
            <v>0</v>
          </cell>
          <cell r="V48">
            <v>15.222267788232147</v>
          </cell>
          <cell r="W48">
            <v>0</v>
          </cell>
          <cell r="X48">
            <v>0</v>
          </cell>
          <cell r="Y48">
            <v>3.6617519170820065</v>
          </cell>
          <cell r="Z48">
            <v>0</v>
          </cell>
          <cell r="AA48">
            <v>0</v>
          </cell>
          <cell r="AB48">
            <v>0</v>
          </cell>
          <cell r="AD48">
            <v>0</v>
          </cell>
          <cell r="AE48">
            <v>0</v>
          </cell>
          <cell r="AF48">
            <v>923.86107974999993</v>
          </cell>
          <cell r="AG48">
            <v>0</v>
          </cell>
          <cell r="AH48">
            <v>0</v>
          </cell>
          <cell r="AI48">
            <v>923.86107974999993</v>
          </cell>
          <cell r="AK48">
            <v>0</v>
          </cell>
          <cell r="AL48">
            <v>0</v>
          </cell>
          <cell r="AM48">
            <v>2.6115115428810196E-36</v>
          </cell>
          <cell r="AN48">
            <v>0</v>
          </cell>
          <cell r="AO48">
            <v>0</v>
          </cell>
          <cell r="AP48">
            <v>2.6115115428810196E-36</v>
          </cell>
          <cell r="AQ48">
            <v>0</v>
          </cell>
          <cell r="AR48">
            <v>0</v>
          </cell>
          <cell r="AS48">
            <v>0</v>
          </cell>
          <cell r="AT48">
            <v>0</v>
          </cell>
          <cell r="AU48">
            <v>0</v>
          </cell>
          <cell r="AV48">
            <v>0</v>
          </cell>
          <cell r="AX48">
            <v>0</v>
          </cell>
          <cell r="AY48">
            <v>0</v>
          </cell>
        </row>
        <row r="49">
          <cell r="C49">
            <v>14615.73726541555</v>
          </cell>
          <cell r="D49">
            <v>14444.651474530832</v>
          </cell>
          <cell r="E49">
            <v>7595.9542037973933</v>
          </cell>
          <cell r="F49">
            <v>14615.73726541555</v>
          </cell>
          <cell r="G49">
            <v>14444.651474530832</v>
          </cell>
          <cell r="H49">
            <v>7595.9542037973933</v>
          </cell>
          <cell r="J49">
            <v>5539.7018766756037</v>
          </cell>
          <cell r="K49">
            <v>5404.6970509383382</v>
          </cell>
          <cell r="L49">
            <v>2440.6037295655401</v>
          </cell>
          <cell r="M49">
            <v>5539.7018766756037</v>
          </cell>
          <cell r="N49">
            <v>5404.6970509383382</v>
          </cell>
          <cell r="O49">
            <v>2440.6037295655401</v>
          </cell>
          <cell r="Q49">
            <v>2248.7567158176944</v>
          </cell>
          <cell r="R49">
            <v>2212.6138873994641</v>
          </cell>
          <cell r="S49">
            <v>1739.7162965476441</v>
          </cell>
          <cell r="T49">
            <v>1855.5072788203752</v>
          </cell>
          <cell r="U49">
            <v>1851.2021823056298</v>
          </cell>
          <cell r="V49">
            <v>1586.0695894379589</v>
          </cell>
          <cell r="W49">
            <v>388.84943699731906</v>
          </cell>
          <cell r="X49">
            <v>357.01170509383377</v>
          </cell>
          <cell r="Y49">
            <v>149.5786938696852</v>
          </cell>
          <cell r="Z49">
            <v>4.4000000000000004</v>
          </cell>
          <cell r="AA49">
            <v>4.4000000000000004</v>
          </cell>
          <cell r="AB49">
            <v>4.06801324</v>
          </cell>
          <cell r="AD49">
            <v>6319.7000000000007</v>
          </cell>
          <cell r="AE49">
            <v>6292.5</v>
          </cell>
          <cell r="AF49">
            <v>3767.0182771700006</v>
          </cell>
          <cell r="AG49">
            <v>6319.7000000000007</v>
          </cell>
          <cell r="AH49">
            <v>6292.5</v>
          </cell>
          <cell r="AI49">
            <v>3767.0182771700006</v>
          </cell>
          <cell r="AK49">
            <v>110.83304409114936</v>
          </cell>
          <cell r="AL49">
            <v>111.34691713136435</v>
          </cell>
          <cell r="AM49">
            <v>93.867041157421909</v>
          </cell>
          <cell r="AN49">
            <v>62.738676422252006</v>
          </cell>
          <cell r="AO49">
            <v>62.467089756032166</v>
          </cell>
          <cell r="AP49">
            <v>62.46704115742191</v>
          </cell>
          <cell r="AQ49">
            <v>15.486426999999999</v>
          </cell>
          <cell r="AR49">
            <v>15.405415</v>
          </cell>
          <cell r="AS49">
            <v>15</v>
          </cell>
          <cell r="AT49">
            <v>32.607940668897356</v>
          </cell>
          <cell r="AU49">
            <v>33.474412375332179</v>
          </cell>
          <cell r="AV49">
            <v>16.400000000000002</v>
          </cell>
          <cell r="AX49">
            <v>28834.728901999999</v>
          </cell>
          <cell r="AY49">
            <v>28465.809329999996</v>
          </cell>
        </row>
        <row r="50">
          <cell r="C50">
            <v>0</v>
          </cell>
          <cell r="D50">
            <v>0</v>
          </cell>
          <cell r="E50">
            <v>1631.0068619192989</v>
          </cell>
          <cell r="F50">
            <v>0</v>
          </cell>
          <cell r="G50">
            <v>0</v>
          </cell>
          <cell r="H50">
            <v>1631.0068619192989</v>
          </cell>
          <cell r="J50">
            <v>0</v>
          </cell>
          <cell r="K50">
            <v>0</v>
          </cell>
          <cell r="L50">
            <v>738.52091201114558</v>
          </cell>
          <cell r="M50">
            <v>0</v>
          </cell>
          <cell r="N50">
            <v>0</v>
          </cell>
          <cell r="O50">
            <v>738.52091201114558</v>
          </cell>
          <cell r="Q50">
            <v>0</v>
          </cell>
          <cell r="R50">
            <v>0</v>
          </cell>
          <cell r="S50">
            <v>91.045976669440819</v>
          </cell>
          <cell r="T50">
            <v>0</v>
          </cell>
          <cell r="U50">
            <v>0</v>
          </cell>
          <cell r="V50">
            <v>91.045976669440819</v>
          </cell>
          <cell r="W50">
            <v>0</v>
          </cell>
          <cell r="X50">
            <v>0</v>
          </cell>
          <cell r="Y50">
            <v>0</v>
          </cell>
          <cell r="Z50">
            <v>0</v>
          </cell>
          <cell r="AA50">
            <v>0</v>
          </cell>
          <cell r="AB50">
            <v>0</v>
          </cell>
          <cell r="AD50">
            <v>0</v>
          </cell>
          <cell r="AE50">
            <v>0</v>
          </cell>
          <cell r="AF50">
            <v>556.38599999999997</v>
          </cell>
          <cell r="AG50">
            <v>0</v>
          </cell>
          <cell r="AH50">
            <v>0</v>
          </cell>
          <cell r="AI50">
            <v>556.38599999999997</v>
          </cell>
          <cell r="AK50">
            <v>0</v>
          </cell>
          <cell r="AL50">
            <v>0</v>
          </cell>
          <cell r="AM50">
            <v>5.7368118667084515E-2</v>
          </cell>
          <cell r="AN50">
            <v>0</v>
          </cell>
          <cell r="AO50">
            <v>0</v>
          </cell>
          <cell r="AP50">
            <v>5.7368118667084515E-2</v>
          </cell>
          <cell r="AQ50">
            <v>0</v>
          </cell>
          <cell r="AR50">
            <v>0</v>
          </cell>
          <cell r="AS50">
            <v>0</v>
          </cell>
          <cell r="AT50">
            <v>0</v>
          </cell>
          <cell r="AU50">
            <v>0</v>
          </cell>
          <cell r="AV50">
            <v>0</v>
          </cell>
          <cell r="AX50">
            <v>0</v>
          </cell>
          <cell r="AY50">
            <v>0</v>
          </cell>
        </row>
        <row r="51">
          <cell r="C51">
            <v>14615.73726541555</v>
          </cell>
          <cell r="D51">
            <v>14444.651474530832</v>
          </cell>
          <cell r="E51">
            <v>13409.110418421491</v>
          </cell>
          <cell r="F51">
            <v>14615.73726541555</v>
          </cell>
          <cell r="G51">
            <v>14444.651474530832</v>
          </cell>
          <cell r="H51">
            <v>13409.110418421491</v>
          </cell>
          <cell r="J51">
            <v>5539.7018766756037</v>
          </cell>
          <cell r="K51">
            <v>5404.6970509383382</v>
          </cell>
          <cell r="L51">
            <v>4082.0471312708314</v>
          </cell>
          <cell r="M51">
            <v>5539.7018766756037</v>
          </cell>
          <cell r="N51">
            <v>5404.6970509383382</v>
          </cell>
          <cell r="O51">
            <v>4082.0471312708314</v>
          </cell>
          <cell r="Q51">
            <v>2248.7567158176944</v>
          </cell>
          <cell r="R51">
            <v>2212.6138873994641</v>
          </cell>
          <cell r="S51">
            <v>2075.8783977693088</v>
          </cell>
          <cell r="T51">
            <v>1855.5072788203752</v>
          </cell>
          <cell r="U51">
            <v>1851.2021823056298</v>
          </cell>
          <cell r="V51">
            <v>1855.7670214214702</v>
          </cell>
          <cell r="W51">
            <v>388.84943699731906</v>
          </cell>
          <cell r="X51">
            <v>357.01170509383377</v>
          </cell>
          <cell r="Y51">
            <v>216.04336310783836</v>
          </cell>
          <cell r="Z51">
            <v>4.4000000000000004</v>
          </cell>
          <cell r="AA51">
            <v>4.4000000000000004</v>
          </cell>
          <cell r="AB51">
            <v>4.06801324</v>
          </cell>
          <cell r="AD51">
            <v>6319.7000000000007</v>
          </cell>
          <cell r="AE51">
            <v>6292.5</v>
          </cell>
          <cell r="AF51">
            <v>6185.7742477800002</v>
          </cell>
          <cell r="AG51">
            <v>6319.7000000000007</v>
          </cell>
          <cell r="AH51">
            <v>6292.5</v>
          </cell>
          <cell r="AI51">
            <v>6185.7742477800002</v>
          </cell>
          <cell r="AK51">
            <v>110.83304409114936</v>
          </cell>
          <cell r="AL51">
            <v>111.34691713136435</v>
          </cell>
          <cell r="AM51">
            <v>94.534181291131304</v>
          </cell>
          <cell r="AN51">
            <v>62.738676422252006</v>
          </cell>
          <cell r="AO51">
            <v>62.467089756032166</v>
          </cell>
          <cell r="AP51">
            <v>63.134181291131306</v>
          </cell>
          <cell r="AQ51">
            <v>15.486426999999999</v>
          </cell>
          <cell r="AR51">
            <v>15.405415</v>
          </cell>
          <cell r="AS51">
            <v>15</v>
          </cell>
          <cell r="AT51">
            <v>32.607940668897356</v>
          </cell>
          <cell r="AU51">
            <v>33.474412375332179</v>
          </cell>
          <cell r="AV51">
            <v>16.400000000000002</v>
          </cell>
          <cell r="AX51">
            <v>28834.728901999999</v>
          </cell>
          <cell r="AY51">
            <v>28465.809329999996</v>
          </cell>
        </row>
        <row r="52">
          <cell r="C52">
            <v>1256.7024128686328</v>
          </cell>
          <cell r="D52">
            <v>1214.6112600536194</v>
          </cell>
          <cell r="E52">
            <v>858.56237693880075</v>
          </cell>
          <cell r="F52">
            <v>1256.7024128686328</v>
          </cell>
          <cell r="G52">
            <v>1214.6112600536194</v>
          </cell>
          <cell r="H52">
            <v>858.56237693880075</v>
          </cell>
          <cell r="J52">
            <v>924.68847184986589</v>
          </cell>
          <cell r="K52">
            <v>892.14369973190344</v>
          </cell>
          <cell r="L52">
            <v>436.87519607034284</v>
          </cell>
          <cell r="M52">
            <v>924.68847184986589</v>
          </cell>
          <cell r="N52">
            <v>892.14369973190344</v>
          </cell>
          <cell r="O52">
            <v>436.87519607034284</v>
          </cell>
          <cell r="Q52">
            <v>1733.4640737265418</v>
          </cell>
          <cell r="R52">
            <v>1712.6944959785521</v>
          </cell>
          <cell r="S52">
            <v>1583.3346789038505</v>
          </cell>
          <cell r="T52">
            <v>0</v>
          </cell>
          <cell r="U52">
            <v>0</v>
          </cell>
          <cell r="V52">
            <v>0</v>
          </cell>
          <cell r="W52">
            <v>699.16407372654157</v>
          </cell>
          <cell r="X52">
            <v>691.59449597855223</v>
          </cell>
          <cell r="Y52">
            <v>646.1166789038507</v>
          </cell>
          <cell r="Z52">
            <v>1034.3</v>
          </cell>
          <cell r="AA52">
            <v>1021.1</v>
          </cell>
          <cell r="AB52">
            <v>937.21800000000007</v>
          </cell>
          <cell r="AD52">
            <v>3189.1</v>
          </cell>
          <cell r="AE52">
            <v>3081.2999999999997</v>
          </cell>
          <cell r="AF52">
            <v>2436.652</v>
          </cell>
          <cell r="AG52">
            <v>3189.1</v>
          </cell>
          <cell r="AH52">
            <v>3081.2999999999997</v>
          </cell>
          <cell r="AI52">
            <v>2436.652</v>
          </cell>
          <cell r="AK52">
            <v>1332.7729305549606</v>
          </cell>
          <cell r="AL52">
            <v>1292.8830682359244</v>
          </cell>
          <cell r="AM52">
            <v>921.51376144103199</v>
          </cell>
          <cell r="AN52">
            <v>343.12287385254683</v>
          </cell>
          <cell r="AO52">
            <v>318.10195988203753</v>
          </cell>
          <cell r="AP52">
            <v>16.21976144103207</v>
          </cell>
          <cell r="AQ52">
            <v>446.35198400000002</v>
          </cell>
          <cell r="AR52">
            <v>439.11193299999996</v>
          </cell>
          <cell r="AS52">
            <v>404.7</v>
          </cell>
          <cell r="AT52">
            <v>543.29807270241383</v>
          </cell>
          <cell r="AU52">
            <v>535.66917535388666</v>
          </cell>
          <cell r="AV52">
            <v>500.59399999999999</v>
          </cell>
          <cell r="AX52">
            <v>8436.7278890000016</v>
          </cell>
          <cell r="AY52">
            <v>8193.6325239999987</v>
          </cell>
        </row>
        <row r="53">
          <cell r="C53">
            <v>0</v>
          </cell>
          <cell r="D53">
            <v>0</v>
          </cell>
          <cell r="E53">
            <v>91.510319704277578</v>
          </cell>
          <cell r="F53">
            <v>0</v>
          </cell>
          <cell r="G53">
            <v>0</v>
          </cell>
          <cell r="H53">
            <v>91.510319704277578</v>
          </cell>
          <cell r="J53">
            <v>0</v>
          </cell>
          <cell r="K53">
            <v>0</v>
          </cell>
          <cell r="L53">
            <v>199.92329672391264</v>
          </cell>
          <cell r="M53">
            <v>0</v>
          </cell>
          <cell r="N53">
            <v>0</v>
          </cell>
          <cell r="O53">
            <v>199.92329672391264</v>
          </cell>
          <cell r="Q53">
            <v>0</v>
          </cell>
          <cell r="R53">
            <v>0</v>
          </cell>
          <cell r="S53">
            <v>2.0894104196644263</v>
          </cell>
          <cell r="T53">
            <v>0</v>
          </cell>
          <cell r="U53">
            <v>0</v>
          </cell>
          <cell r="V53">
            <v>0</v>
          </cell>
          <cell r="W53">
            <v>0</v>
          </cell>
          <cell r="X53">
            <v>0</v>
          </cell>
          <cell r="Y53">
            <v>2.0134104196644262</v>
          </cell>
          <cell r="Z53">
            <v>0</v>
          </cell>
          <cell r="AA53">
            <v>0</v>
          </cell>
          <cell r="AB53">
            <v>7.5999999999999998E-2</v>
          </cell>
          <cell r="AD53">
            <v>0</v>
          </cell>
          <cell r="AE53">
            <v>0</v>
          </cell>
          <cell r="AF53">
            <v>10.048999999999999</v>
          </cell>
          <cell r="AG53">
            <v>0</v>
          </cell>
          <cell r="AH53">
            <v>0</v>
          </cell>
          <cell r="AI53">
            <v>10.048999999999999</v>
          </cell>
          <cell r="AK53">
            <v>0</v>
          </cell>
          <cell r="AL53">
            <v>0</v>
          </cell>
          <cell r="AM53">
            <v>142.44191671628539</v>
          </cell>
          <cell r="AN53">
            <v>0</v>
          </cell>
          <cell r="AO53">
            <v>0</v>
          </cell>
          <cell r="AP53">
            <v>142.44191671628539</v>
          </cell>
          <cell r="AQ53">
            <v>0</v>
          </cell>
          <cell r="AR53">
            <v>0</v>
          </cell>
          <cell r="AS53">
            <v>0</v>
          </cell>
          <cell r="AT53">
            <v>0</v>
          </cell>
          <cell r="AU53">
            <v>0</v>
          </cell>
          <cell r="AV53">
            <v>0</v>
          </cell>
          <cell r="AX53">
            <v>0</v>
          </cell>
          <cell r="AY53">
            <v>0</v>
          </cell>
        </row>
        <row r="54">
          <cell r="C54">
            <v>1256.7024128686328</v>
          </cell>
          <cell r="D54">
            <v>1214.6112600536194</v>
          </cell>
          <cell r="E54">
            <v>950.0726966430783</v>
          </cell>
          <cell r="F54">
            <v>1256.7024128686328</v>
          </cell>
          <cell r="G54">
            <v>1214.6112600536194</v>
          </cell>
          <cell r="H54">
            <v>950.0726966430783</v>
          </cell>
          <cell r="J54">
            <v>924.68847184986589</v>
          </cell>
          <cell r="K54">
            <v>892.14369973190344</v>
          </cell>
          <cell r="L54">
            <v>636.79849279425537</v>
          </cell>
          <cell r="M54">
            <v>924.68847184986589</v>
          </cell>
          <cell r="N54">
            <v>892.14369973190344</v>
          </cell>
          <cell r="O54">
            <v>636.79849279425537</v>
          </cell>
          <cell r="Q54">
            <v>1733.4640737265418</v>
          </cell>
          <cell r="R54">
            <v>1712.6944959785521</v>
          </cell>
          <cell r="S54">
            <v>1585.4240893235151</v>
          </cell>
          <cell r="T54">
            <v>0</v>
          </cell>
          <cell r="U54">
            <v>0</v>
          </cell>
          <cell r="V54">
            <v>0</v>
          </cell>
          <cell r="W54">
            <v>699.16407372654157</v>
          </cell>
          <cell r="X54">
            <v>691.59449597855223</v>
          </cell>
          <cell r="Y54">
            <v>648.13008932351511</v>
          </cell>
          <cell r="Z54">
            <v>1034.3</v>
          </cell>
          <cell r="AA54">
            <v>1021.1</v>
          </cell>
          <cell r="AB54">
            <v>937.29399999999998</v>
          </cell>
          <cell r="AD54">
            <v>3189.1</v>
          </cell>
          <cell r="AE54">
            <v>3081.2999999999997</v>
          </cell>
          <cell r="AF54">
            <v>2446.701</v>
          </cell>
          <cell r="AG54">
            <v>3189.1</v>
          </cell>
          <cell r="AH54">
            <v>3081.2999999999997</v>
          </cell>
          <cell r="AI54">
            <v>2446.701</v>
          </cell>
          <cell r="AK54">
            <v>1332.7729305549606</v>
          </cell>
          <cell r="AL54">
            <v>1292.8830682359244</v>
          </cell>
          <cell r="AM54">
            <v>1063.9556781573174</v>
          </cell>
          <cell r="AN54">
            <v>343.12287385254683</v>
          </cell>
          <cell r="AO54">
            <v>318.10195988203753</v>
          </cell>
          <cell r="AP54">
            <v>158.66167815731745</v>
          </cell>
          <cell r="AQ54">
            <v>446.35198400000002</v>
          </cell>
          <cell r="AR54">
            <v>439.11193299999996</v>
          </cell>
          <cell r="AS54">
            <v>404.7</v>
          </cell>
          <cell r="AT54">
            <v>543.29807270241383</v>
          </cell>
          <cell r="AU54">
            <v>535.66917535388666</v>
          </cell>
          <cell r="AV54">
            <v>500.59399999999999</v>
          </cell>
          <cell r="AX54">
            <v>8436.7278890000016</v>
          </cell>
          <cell r="AY54">
            <v>8193.6325239999987</v>
          </cell>
        </row>
        <row r="55">
          <cell r="C55">
            <v>15872.439678284183</v>
          </cell>
          <cell r="D55">
            <v>15659.262734584452</v>
          </cell>
          <cell r="E55">
            <v>14359.183115064568</v>
          </cell>
          <cell r="F55">
            <v>15872.439678284183</v>
          </cell>
          <cell r="G55">
            <v>15659.262734584452</v>
          </cell>
          <cell r="H55">
            <v>14359.183115064568</v>
          </cell>
          <cell r="J55">
            <v>6464.3903485254696</v>
          </cell>
          <cell r="K55">
            <v>6296.8407506702415</v>
          </cell>
          <cell r="L55">
            <v>4718.8456240650867</v>
          </cell>
          <cell r="M55">
            <v>6464.3903485254696</v>
          </cell>
          <cell r="N55">
            <v>6296.8407506702415</v>
          </cell>
          <cell r="O55">
            <v>4718.8456240650867</v>
          </cell>
          <cell r="Q55">
            <v>3982.2207895442361</v>
          </cell>
          <cell r="R55">
            <v>3925.3083833780165</v>
          </cell>
          <cell r="S55">
            <v>3661.3024870928239</v>
          </cell>
          <cell r="T55">
            <v>1855.5072788203752</v>
          </cell>
          <cell r="U55">
            <v>1851.2021823056298</v>
          </cell>
          <cell r="V55">
            <v>1855.7670214214702</v>
          </cell>
          <cell r="W55">
            <v>1088.0135107238607</v>
          </cell>
          <cell r="X55">
            <v>1048.6062010723861</v>
          </cell>
          <cell r="Y55">
            <v>864.17345243135344</v>
          </cell>
          <cell r="Z55">
            <v>1038.7</v>
          </cell>
          <cell r="AA55">
            <v>1025.5</v>
          </cell>
          <cell r="AB55">
            <v>941.36201324000001</v>
          </cell>
          <cell r="AD55">
            <v>9508.8000000000011</v>
          </cell>
          <cell r="AE55">
            <v>9373.7999999999993</v>
          </cell>
          <cell r="AF55">
            <v>8632.4752477799993</v>
          </cell>
          <cell r="AG55">
            <v>9508.8000000000011</v>
          </cell>
          <cell r="AH55">
            <v>9373.7999999999993</v>
          </cell>
          <cell r="AI55">
            <v>8632.4752477799993</v>
          </cell>
          <cell r="AK55">
            <v>1443.6059746461099</v>
          </cell>
          <cell r="AL55">
            <v>1404.2299853672887</v>
          </cell>
          <cell r="AM55">
            <v>1158.4898594484487</v>
          </cell>
          <cell r="AN55">
            <v>405.86155027479884</v>
          </cell>
          <cell r="AO55">
            <v>380.56904963806971</v>
          </cell>
          <cell r="AP55">
            <v>221.79585944844877</v>
          </cell>
          <cell r="AQ55">
            <v>461.83841100000001</v>
          </cell>
          <cell r="AR55">
            <v>454.51734799999997</v>
          </cell>
          <cell r="AS55">
            <v>419.7</v>
          </cell>
          <cell r="AT55">
            <v>575.90601337131125</v>
          </cell>
          <cell r="AU55">
            <v>569.14358772921878</v>
          </cell>
          <cell r="AV55">
            <v>516.99400000000003</v>
          </cell>
          <cell r="AX55">
            <v>37271.456791000004</v>
          </cell>
          <cell r="AY55">
            <v>36659.441853999997</v>
          </cell>
        </row>
        <row r="58">
          <cell r="AX58">
            <v>2382.9210785021173</v>
          </cell>
          <cell r="AY58">
            <v>2018.0351584833509</v>
          </cell>
        </row>
        <row r="59">
          <cell r="AX59">
            <v>0</v>
          </cell>
        </row>
        <row r="60">
          <cell r="AX60">
            <v>364.88592001876668</v>
          </cell>
          <cell r="AY60">
            <v>0</v>
          </cell>
        </row>
        <row r="62">
          <cell r="AX62">
            <v>9.1152895541215251E-2</v>
          </cell>
          <cell r="AY62">
            <v>7.7201021157917202E-2</v>
          </cell>
        </row>
        <row r="63">
          <cell r="AX63">
            <v>0.15626210664208329</v>
          </cell>
          <cell r="AY63">
            <v>0.1544020423158344</v>
          </cell>
        </row>
        <row r="64">
          <cell r="AX64">
            <v>0</v>
          </cell>
        </row>
        <row r="65">
          <cell r="AX65">
            <v>1.2951969139706865E-2</v>
          </cell>
        </row>
        <row r="67">
          <cell r="AX67">
            <v>3.266666666666667E-2</v>
          </cell>
        </row>
        <row r="68">
          <cell r="AX68">
            <v>5.6000000000000001E-2</v>
          </cell>
        </row>
        <row r="71">
          <cell r="AX71">
            <v>3112.9123993958979</v>
          </cell>
          <cell r="AY71">
            <v>2636.1479604723049</v>
          </cell>
        </row>
        <row r="72">
          <cell r="AX72">
            <v>0</v>
          </cell>
        </row>
        <row r="73">
          <cell r="AX73">
            <v>476.76443892359288</v>
          </cell>
          <cell r="AY73">
            <v>0</v>
          </cell>
        </row>
        <row r="75">
          <cell r="AX75">
            <v>9.3382943230032503E-2</v>
          </cell>
          <cell r="AY75">
            <v>7.9241442401256135E-2</v>
          </cell>
        </row>
        <row r="76">
          <cell r="AX76">
            <v>0.16008504553719857</v>
          </cell>
          <cell r="AY76">
            <v>0.15848288480251227</v>
          </cell>
        </row>
        <row r="77">
          <cell r="AX77">
            <v>0</v>
          </cell>
        </row>
        <row r="78">
          <cell r="AX78">
            <v>1.3103185508992699E-2</v>
          </cell>
        </row>
        <row r="84">
          <cell r="AX84" t="str">
            <v>Total</v>
          </cell>
          <cell r="AY84" t="str">
            <v>Total</v>
          </cell>
        </row>
        <row r="85">
          <cell r="AX85" t="str">
            <v>31-07-07</v>
          </cell>
          <cell r="AY85" t="str">
            <v>30-06-07</v>
          </cell>
        </row>
        <row r="86">
          <cell r="AX86">
            <v>0</v>
          </cell>
          <cell r="AY86">
            <v>0</v>
          </cell>
        </row>
        <row r="87">
          <cell r="AX87">
            <v>0</v>
          </cell>
          <cell r="AY87">
            <v>0</v>
          </cell>
        </row>
        <row r="88">
          <cell r="AX88">
            <v>0.11325716757284802</v>
          </cell>
          <cell r="AY88">
            <v>9.5923805068443932E-2</v>
          </cell>
        </row>
        <row r="89">
          <cell r="AX89">
            <v>0</v>
          </cell>
          <cell r="AY89">
            <v>0</v>
          </cell>
        </row>
        <row r="90">
          <cell r="AX90">
            <v>9.1152895541215251E-2</v>
          </cell>
          <cell r="AY90">
            <v>7.7201021157917202E-2</v>
          </cell>
        </row>
        <row r="91">
          <cell r="AX91">
            <v>0.10473311065843463</v>
          </cell>
          <cell r="AY91">
            <v>8.9524396040908449E-2</v>
          </cell>
        </row>
        <row r="92">
          <cell r="AX92">
            <v>0</v>
          </cell>
          <cell r="AY92">
            <v>0</v>
          </cell>
        </row>
        <row r="93">
          <cell r="AX93">
            <v>0.10148788391778267</v>
          </cell>
          <cell r="AY93">
            <v>8.6724886549146757E-2</v>
          </cell>
        </row>
        <row r="94">
          <cell r="AX94">
            <v>9.3382943230032503E-2</v>
          </cell>
          <cell r="AY94">
            <v>7.9241442401256135E-2</v>
          </cell>
        </row>
      </sheetData>
      <sheetData sheetId="9" refreshError="1">
        <row r="1">
          <cell r="A1" t="str">
            <v>Life Insurance and Pensions</v>
          </cell>
        </row>
        <row r="3">
          <cell r="B3" t="str">
            <v xml:space="preserve">        Nordea Pension</v>
          </cell>
        </row>
        <row r="4">
          <cell r="A4" t="str">
            <v>DKKm</v>
          </cell>
          <cell r="B4" t="str">
            <v>Aktiver</v>
          </cell>
          <cell r="D4" t="str">
            <v>Afkast å-t-d</v>
          </cell>
          <cell r="F4" t="str">
            <v>Benchmark</v>
          </cell>
        </row>
        <row r="5">
          <cell r="B5" t="str">
            <v>31-12-06</v>
          </cell>
          <cell r="C5" t="str">
            <v>31-07-07</v>
          </cell>
          <cell r="D5" t="str">
            <v>DKKm</v>
          </cell>
          <cell r="E5" t="str">
            <v>pct.</v>
          </cell>
          <cell r="F5" t="str">
            <v xml:space="preserve"> pct.</v>
          </cell>
        </row>
        <row r="6">
          <cell r="A6" t="str">
            <v>Danmark</v>
          </cell>
        </row>
        <row r="7">
          <cell r="A7" t="str">
            <v>Aktier</v>
          </cell>
          <cell r="B7">
            <v>21473.5</v>
          </cell>
          <cell r="C7">
            <v>0</v>
          </cell>
          <cell r="D7">
            <v>0</v>
          </cell>
          <cell r="E7">
            <v>0</v>
          </cell>
          <cell r="F7">
            <v>-1.59</v>
          </cell>
        </row>
        <row r="8">
          <cell r="A8" t="str">
            <v>- Private Equity Funds</v>
          </cell>
          <cell r="B8">
            <v>4752.6000000000004</v>
          </cell>
          <cell r="C8">
            <v>0</v>
          </cell>
          <cell r="D8">
            <v>0</v>
          </cell>
          <cell r="E8">
            <v>0</v>
          </cell>
        </row>
        <row r="9">
          <cell r="A9" t="str">
            <v>- Hedge Funds</v>
          </cell>
          <cell r="B9">
            <v>3099.8</v>
          </cell>
          <cell r="C9">
            <v>0</v>
          </cell>
          <cell r="D9">
            <v>0</v>
          </cell>
          <cell r="E9">
            <v>0</v>
          </cell>
        </row>
        <row r="10">
          <cell r="A10" t="str">
            <v>- High Yield Bond Funds</v>
          </cell>
          <cell r="B10">
            <v>643.70000000000005</v>
          </cell>
          <cell r="C10">
            <v>0</v>
          </cell>
          <cell r="D10">
            <v>0</v>
          </cell>
          <cell r="E10">
            <v>0</v>
          </cell>
        </row>
        <row r="11">
          <cell r="A11" t="str">
            <v>- CDO</v>
          </cell>
          <cell r="B11">
            <v>470</v>
          </cell>
          <cell r="C11">
            <v>0</v>
          </cell>
          <cell r="D11">
            <v>0</v>
          </cell>
          <cell r="E11">
            <v>0</v>
          </cell>
        </row>
        <row r="12">
          <cell r="A12" t="str">
            <v>- Other equities, unlisted</v>
          </cell>
          <cell r="B12">
            <v>0</v>
          </cell>
          <cell r="C12">
            <v>0</v>
          </cell>
          <cell r="D12">
            <v>0</v>
          </cell>
          <cell r="E12">
            <v>0</v>
          </cell>
        </row>
        <row r="13">
          <cell r="A13" t="str">
            <v>Alternative investeringer</v>
          </cell>
          <cell r="B13">
            <v>9707.1</v>
          </cell>
          <cell r="C13">
            <v>0</v>
          </cell>
          <cell r="D13">
            <v>0</v>
          </cell>
          <cell r="E13">
            <v>0</v>
          </cell>
          <cell r="F13">
            <v>0.12767315671879986</v>
          </cell>
        </row>
        <row r="14">
          <cell r="A14" t="str">
            <v>Obligationer,likv.,m.v.</v>
          </cell>
          <cell r="B14">
            <v>56632.7</v>
          </cell>
          <cell r="C14">
            <v>109033.4</v>
          </cell>
          <cell r="D14">
            <v>9060.2097009999998</v>
          </cell>
          <cell r="E14">
            <v>11.570713826538432</v>
          </cell>
          <cell r="F14">
            <v>1.5137256942324486</v>
          </cell>
        </row>
        <row r="15">
          <cell r="A15" t="str">
            <v>Ejendomme</v>
          </cell>
          <cell r="B15">
            <v>12160.2</v>
          </cell>
          <cell r="C15">
            <v>0</v>
          </cell>
          <cell r="D15">
            <v>0</v>
          </cell>
          <cell r="E15">
            <v>0</v>
          </cell>
          <cell r="F15">
            <v>0</v>
          </cell>
        </row>
        <row r="16">
          <cell r="A16" t="str">
            <v>I alt (eksl. Unit Link)</v>
          </cell>
          <cell r="B16">
            <v>99973.5</v>
          </cell>
          <cell r="C16">
            <v>109033.4</v>
          </cell>
          <cell r="D16">
            <v>9060.2097009999998</v>
          </cell>
          <cell r="E16">
            <v>9.0626253302331516</v>
          </cell>
          <cell r="F16">
            <v>1.1199999999999999</v>
          </cell>
        </row>
        <row r="17">
          <cell r="A17" t="str">
            <v>Unit Link Nordea Funds</v>
          </cell>
          <cell r="B17">
            <v>6401.1319999999996</v>
          </cell>
          <cell r="C17">
            <v>9375</v>
          </cell>
          <cell r="D17">
            <v>686.79798400000004</v>
          </cell>
          <cell r="E17">
            <v>9.1030920685002101</v>
          </cell>
        </row>
        <row r="18">
          <cell r="A18" t="str">
            <v>Unit link Other Funds</v>
          </cell>
          <cell r="B18">
            <v>682.26800000000003</v>
          </cell>
          <cell r="C18">
            <v>0</v>
          </cell>
          <cell r="D18">
            <v>0</v>
          </cell>
          <cell r="E18">
            <v>0</v>
          </cell>
        </row>
        <row r="19">
          <cell r="A19" t="str">
            <v>Unit link Total</v>
          </cell>
          <cell r="B19">
            <v>7083.4</v>
          </cell>
          <cell r="C19">
            <v>9375</v>
          </cell>
          <cell r="D19">
            <v>686.79798400000004</v>
          </cell>
          <cell r="E19">
            <v>8.7092989450691949</v>
          </cell>
        </row>
        <row r="20">
          <cell r="A20" t="str">
            <v>I alt (inkl. Unit Link)</v>
          </cell>
          <cell r="B20">
            <v>107056.9</v>
          </cell>
          <cell r="C20">
            <v>118408.4</v>
          </cell>
          <cell r="D20">
            <v>9747.0076850000005</v>
          </cell>
          <cell r="E20">
            <v>9.0367929213597247</v>
          </cell>
        </row>
        <row r="22">
          <cell r="A22" t="str">
            <v>Norge</v>
          </cell>
        </row>
        <row r="23">
          <cell r="A23" t="str">
            <v>Aktier</v>
          </cell>
          <cell r="B23">
            <v>5990.2888043711027</v>
          </cell>
          <cell r="C23">
            <v>0</v>
          </cell>
          <cell r="D23">
            <v>0</v>
          </cell>
          <cell r="E23">
            <v>0</v>
          </cell>
          <cell r="F23">
            <v>0</v>
          </cell>
        </row>
        <row r="24">
          <cell r="A24" t="str">
            <v>- Private Equity Funds</v>
          </cell>
          <cell r="B24">
            <v>412.24120951327427</v>
          </cell>
          <cell r="C24">
            <v>0</v>
          </cell>
          <cell r="D24">
            <v>0</v>
          </cell>
          <cell r="E24">
            <v>0</v>
          </cell>
        </row>
        <row r="25">
          <cell r="A25" t="str">
            <v>- Hedge Funds</v>
          </cell>
          <cell r="B25">
            <v>295.10307141779373</v>
          </cell>
          <cell r="C25">
            <v>0</v>
          </cell>
          <cell r="D25">
            <v>0</v>
          </cell>
          <cell r="E25">
            <v>0</v>
          </cell>
        </row>
        <row r="26">
          <cell r="A26" t="str">
            <v>- High Yield Bond Funds</v>
          </cell>
          <cell r="B26">
            <v>0</v>
          </cell>
          <cell r="C26">
            <v>0</v>
          </cell>
          <cell r="D26">
            <v>0</v>
          </cell>
          <cell r="E26">
            <v>0</v>
          </cell>
        </row>
        <row r="27">
          <cell r="A27" t="str">
            <v>- CDO</v>
          </cell>
          <cell r="B27">
            <v>0</v>
          </cell>
          <cell r="C27">
            <v>0</v>
          </cell>
          <cell r="D27">
            <v>0</v>
          </cell>
          <cell r="E27">
            <v>0</v>
          </cell>
        </row>
        <row r="28">
          <cell r="A28" t="str">
            <v>- Other equities, unlisted</v>
          </cell>
          <cell r="B28">
            <v>34.231945761089797</v>
          </cell>
          <cell r="C28">
            <v>0</v>
          </cell>
          <cell r="D28">
            <v>0</v>
          </cell>
          <cell r="E28">
            <v>0</v>
          </cell>
        </row>
        <row r="29">
          <cell r="A29" t="str">
            <v>Alternative investeringer</v>
          </cell>
          <cell r="B29">
            <v>741.57622669215777</v>
          </cell>
          <cell r="C29">
            <v>0</v>
          </cell>
          <cell r="D29">
            <v>0</v>
          </cell>
          <cell r="E29">
            <v>0</v>
          </cell>
          <cell r="F29">
            <v>0</v>
          </cell>
        </row>
        <row r="30">
          <cell r="A30" t="str">
            <v>Obligationer,likv.,m.v.</v>
          </cell>
          <cell r="B30">
            <v>18196.262790298024</v>
          </cell>
          <cell r="C30">
            <v>41326.175999999999</v>
          </cell>
          <cell r="D30">
            <v>3111.875201557998</v>
          </cell>
          <cell r="E30">
            <v>11.032951999008752</v>
          </cell>
          <cell r="F30">
            <v>0</v>
          </cell>
        </row>
        <row r="31">
          <cell r="A31" t="str">
            <v>Ejendomme</v>
          </cell>
          <cell r="B31">
            <v>5506.1460524267768</v>
          </cell>
          <cell r="C31">
            <v>0</v>
          </cell>
          <cell r="D31">
            <v>0</v>
          </cell>
          <cell r="E31">
            <v>0</v>
          </cell>
          <cell r="F31">
            <v>0</v>
          </cell>
        </row>
        <row r="32">
          <cell r="A32" t="str">
            <v>I alt (eksl. Unit Link)</v>
          </cell>
          <cell r="B32">
            <v>30434.273873788061</v>
          </cell>
          <cell r="C32">
            <v>41326.175999999999</v>
          </cell>
          <cell r="D32">
            <v>3111.875201557998</v>
          </cell>
          <cell r="E32">
            <v>9.0661028766175509</v>
          </cell>
          <cell r="F32">
            <v>0</v>
          </cell>
        </row>
        <row r="33">
          <cell r="A33" t="str">
            <v>Unit Link Nordea Funds</v>
          </cell>
          <cell r="B33">
            <v>3257.1841868298907</v>
          </cell>
          <cell r="C33">
            <v>6898.1760000000004</v>
          </cell>
          <cell r="D33">
            <v>660.50946613439999</v>
          </cell>
          <cell r="E33">
            <v>13.913003701990128</v>
          </cell>
        </row>
        <row r="34">
          <cell r="A34" t="str">
            <v>Unit link Other Funds</v>
          </cell>
          <cell r="B34">
            <v>1490.556127986672</v>
          </cell>
          <cell r="C34">
            <v>0</v>
          </cell>
          <cell r="D34">
            <v>0</v>
          </cell>
          <cell r="E34">
            <v>0</v>
          </cell>
        </row>
        <row r="35">
          <cell r="A35" t="str">
            <v>Unit link Total</v>
          </cell>
          <cell r="B35">
            <v>4747.7403148165622</v>
          </cell>
          <cell r="C35">
            <v>6898.1760000000004</v>
          </cell>
          <cell r="D35">
            <v>660.50946613439999</v>
          </cell>
          <cell r="E35">
            <v>12.025216275237659</v>
          </cell>
        </row>
        <row r="36">
          <cell r="A36" t="str">
            <v>I alt (inkl. Unit Link)</v>
          </cell>
          <cell r="B36">
            <v>35182.014188604626</v>
          </cell>
          <cell r="C36">
            <v>48224.351999999999</v>
          </cell>
          <cell r="D36">
            <v>3772.3846676923981</v>
          </cell>
          <cell r="E36">
            <v>9.4743088205422801</v>
          </cell>
        </row>
        <row r="38">
          <cell r="A38" t="str">
            <v>Sverige</v>
          </cell>
        </row>
        <row r="39">
          <cell r="A39" t="str">
            <v>Aktier</v>
          </cell>
          <cell r="B39">
            <v>1686.7051301808119</v>
          </cell>
          <cell r="C39">
            <v>0</v>
          </cell>
          <cell r="D39">
            <v>0</v>
          </cell>
          <cell r="E39">
            <v>0</v>
          </cell>
          <cell r="F39">
            <v>0</v>
          </cell>
        </row>
        <row r="40">
          <cell r="A40" t="str">
            <v>- Private Equity Funds</v>
          </cell>
          <cell r="B40">
            <v>79.262769198227886</v>
          </cell>
          <cell r="C40">
            <v>0</v>
          </cell>
          <cell r="D40">
            <v>0</v>
          </cell>
          <cell r="E40">
            <v>0</v>
          </cell>
        </row>
        <row r="41">
          <cell r="A41" t="str">
            <v>- Hedge Funds</v>
          </cell>
          <cell r="B41">
            <v>47.095776495513135</v>
          </cell>
          <cell r="C41">
            <v>0</v>
          </cell>
          <cell r="D41">
            <v>0</v>
          </cell>
          <cell r="E41">
            <v>0</v>
          </cell>
        </row>
        <row r="42">
          <cell r="A42" t="str">
            <v>- High Yield Bond Funds</v>
          </cell>
          <cell r="B42">
            <v>14.433906981987388</v>
          </cell>
          <cell r="C42">
            <v>0</v>
          </cell>
          <cell r="D42">
            <v>0</v>
          </cell>
          <cell r="E42">
            <v>0</v>
          </cell>
        </row>
        <row r="43">
          <cell r="A43" t="str">
            <v>- CDO</v>
          </cell>
          <cell r="B43">
            <v>0</v>
          </cell>
          <cell r="C43">
            <v>0</v>
          </cell>
          <cell r="D43">
            <v>0</v>
          </cell>
          <cell r="E43">
            <v>0</v>
          </cell>
        </row>
        <row r="44">
          <cell r="A44" t="str">
            <v>- Other equities, unlisted</v>
          </cell>
          <cell r="B44">
            <v>0</v>
          </cell>
          <cell r="C44">
            <v>0</v>
          </cell>
          <cell r="D44">
            <v>0</v>
          </cell>
          <cell r="E44">
            <v>0</v>
          </cell>
        </row>
        <row r="45">
          <cell r="A45" t="str">
            <v>Alternative investeringer</v>
          </cell>
          <cell r="B45">
            <v>140.79245267572841</v>
          </cell>
          <cell r="C45">
            <v>0</v>
          </cell>
          <cell r="D45">
            <v>0</v>
          </cell>
          <cell r="E45">
            <v>0</v>
          </cell>
          <cell r="F45">
            <v>0.2</v>
          </cell>
        </row>
        <row r="46">
          <cell r="A46" t="str">
            <v>Obligationer,likv.,m.v.</v>
          </cell>
          <cell r="B46">
            <v>12970.698409192477</v>
          </cell>
          <cell r="C46">
            <v>16775.7251</v>
          </cell>
          <cell r="D46">
            <v>1148.3996199999997</v>
          </cell>
          <cell r="E46">
            <v>8.0313214958463828</v>
          </cell>
          <cell r="F46">
            <v>0</v>
          </cell>
        </row>
        <row r="47">
          <cell r="A47" t="str">
            <v>Ejendomme</v>
          </cell>
          <cell r="B47">
            <v>678.80602549574974</v>
          </cell>
          <cell r="C47">
            <v>0</v>
          </cell>
          <cell r="D47">
            <v>0</v>
          </cell>
          <cell r="E47">
            <v>0</v>
          </cell>
          <cell r="F47">
            <v>0</v>
          </cell>
        </row>
        <row r="48">
          <cell r="A48" t="str">
            <v>I alt (eksl. Unit Link)</v>
          </cell>
          <cell r="B48">
            <v>15477.002017544766</v>
          </cell>
          <cell r="C48">
            <v>16775.7251</v>
          </cell>
          <cell r="D48">
            <v>1148.3996199999997</v>
          </cell>
          <cell r="E48">
            <v>7.3841790669844833</v>
          </cell>
          <cell r="F48">
            <v>0</v>
          </cell>
        </row>
        <row r="49">
          <cell r="A49" t="str">
            <v>Unit Link Nordea Funds</v>
          </cell>
          <cell r="B49">
            <v>11804.773365422705</v>
          </cell>
          <cell r="C49">
            <v>12931.64199</v>
          </cell>
          <cell r="D49">
            <v>1155.7750985079999</v>
          </cell>
          <cell r="E49">
            <v>9.8027456923616345</v>
          </cell>
        </row>
        <row r="50">
          <cell r="A50" t="str">
            <v>Unit link Other Funds</v>
          </cell>
          <cell r="B50">
            <v>15.577891901266883</v>
          </cell>
          <cell r="C50">
            <v>0</v>
          </cell>
          <cell r="D50">
            <v>0</v>
          </cell>
          <cell r="E50">
            <v>0</v>
          </cell>
        </row>
        <row r="51">
          <cell r="A51" t="str">
            <v>Unit link Total</v>
          </cell>
          <cell r="B51">
            <v>11820.351257323971</v>
          </cell>
          <cell r="C51">
            <v>12931.64199</v>
          </cell>
          <cell r="D51">
            <v>1155.7750985079999</v>
          </cell>
          <cell r="E51">
            <v>9.796274057298417</v>
          </cell>
        </row>
        <row r="52">
          <cell r="A52" t="str">
            <v>I alt (inkl. Unit Link)</v>
          </cell>
          <cell r="B52">
            <v>27297.353274868736</v>
          </cell>
          <cell r="C52">
            <v>29707.36709</v>
          </cell>
          <cell r="D52">
            <v>2304.1747185079994</v>
          </cell>
          <cell r="E52">
            <v>8.4246864132014299</v>
          </cell>
        </row>
        <row r="54">
          <cell r="A54" t="str">
            <v>Finland</v>
          </cell>
        </row>
        <row r="55">
          <cell r="A55" t="str">
            <v>Aktier</v>
          </cell>
          <cell r="B55">
            <v>6997.1844270514503</v>
          </cell>
          <cell r="C55">
            <v>0</v>
          </cell>
          <cell r="D55">
            <v>0</v>
          </cell>
          <cell r="E55">
            <v>0</v>
          </cell>
          <cell r="F55">
            <v>0</v>
          </cell>
        </row>
        <row r="56">
          <cell r="A56" t="str">
            <v>- Private Equity Funds</v>
          </cell>
          <cell r="B56">
            <v>1925.6642832032435</v>
          </cell>
          <cell r="C56">
            <v>0</v>
          </cell>
          <cell r="D56">
            <v>0</v>
          </cell>
          <cell r="E56">
            <v>0</v>
          </cell>
        </row>
        <row r="57">
          <cell r="A57" t="str">
            <v>- Hedge Funds</v>
          </cell>
          <cell r="B57">
            <v>3691.9626736533924</v>
          </cell>
          <cell r="C57">
            <v>0</v>
          </cell>
          <cell r="D57">
            <v>0</v>
          </cell>
          <cell r="E57">
            <v>0</v>
          </cell>
        </row>
        <row r="58">
          <cell r="A58" t="str">
            <v>- High Yield Bond Funds</v>
          </cell>
          <cell r="B58">
            <v>94.548338254362406</v>
          </cell>
          <cell r="C58">
            <v>0</v>
          </cell>
          <cell r="D58">
            <v>0</v>
          </cell>
          <cell r="E58">
            <v>0</v>
          </cell>
        </row>
        <row r="59">
          <cell r="A59" t="str">
            <v>- CDO</v>
          </cell>
          <cell r="B59">
            <v>1049.1184476377509</v>
          </cell>
          <cell r="C59">
            <v>0</v>
          </cell>
          <cell r="D59">
            <v>0</v>
          </cell>
          <cell r="E59">
            <v>0</v>
          </cell>
        </row>
        <row r="60">
          <cell r="A60" t="str">
            <v>- Other equities, unlisted</v>
          </cell>
          <cell r="B60">
            <v>126.68187787854032</v>
          </cell>
          <cell r="C60">
            <v>0</v>
          </cell>
          <cell r="D60">
            <v>0</v>
          </cell>
          <cell r="E60">
            <v>0</v>
          </cell>
        </row>
        <row r="61">
          <cell r="A61" t="str">
            <v>Alternative investeringer</v>
          </cell>
          <cell r="B61">
            <v>6887.9756206272905</v>
          </cell>
          <cell r="C61">
            <v>0</v>
          </cell>
          <cell r="D61">
            <v>0</v>
          </cell>
          <cell r="E61">
            <v>0</v>
          </cell>
          <cell r="F61">
            <v>0</v>
          </cell>
        </row>
        <row r="62">
          <cell r="A62" t="str">
            <v>Obligationer,likv.,m.v.</v>
          </cell>
          <cell r="B62">
            <v>28085.53214799974</v>
          </cell>
          <cell r="C62">
            <v>47144.962</v>
          </cell>
          <cell r="D62">
            <v>4396.5482168977996</v>
          </cell>
          <cell r="E62">
            <v>12.413675841733259</v>
          </cell>
          <cell r="F62">
            <v>0</v>
          </cell>
        </row>
        <row r="63">
          <cell r="A63" t="str">
            <v>Ejendomme</v>
          </cell>
          <cell r="B63">
            <v>4148.2137170399992</v>
          </cell>
          <cell r="C63">
            <v>0</v>
          </cell>
          <cell r="D63">
            <v>0</v>
          </cell>
          <cell r="E63">
            <v>0</v>
          </cell>
          <cell r="F63">
            <v>0</v>
          </cell>
        </row>
        <row r="64">
          <cell r="A64" t="str">
            <v>I alt (eksl. Unit Link)</v>
          </cell>
          <cell r="B64">
            <v>46118.905912718481</v>
          </cell>
          <cell r="C64">
            <v>47144.962</v>
          </cell>
          <cell r="D64">
            <v>4396.5482168977996</v>
          </cell>
          <cell r="E64">
            <v>9.8946344549301504</v>
          </cell>
          <cell r="F64">
            <v>0</v>
          </cell>
        </row>
        <row r="65">
          <cell r="A65" t="str">
            <v>Unit Link Nordea Funds</v>
          </cell>
          <cell r="B65">
            <v>18166.80011728</v>
          </cell>
          <cell r="C65">
            <v>23790.685999999998</v>
          </cell>
          <cell r="D65">
            <v>2037.7753912952003</v>
          </cell>
          <cell r="E65">
            <v>10.209369528165233</v>
          </cell>
        </row>
        <row r="66">
          <cell r="A66" t="str">
            <v>Unit link Other Funds</v>
          </cell>
          <cell r="B66">
            <v>74.921726359999994</v>
          </cell>
          <cell r="C66">
            <v>0</v>
          </cell>
          <cell r="D66">
            <v>0</v>
          </cell>
          <cell r="E66">
            <v>0</v>
          </cell>
        </row>
        <row r="67">
          <cell r="A67" t="str">
            <v>Unit link Total</v>
          </cell>
          <cell r="B67">
            <v>18241.72184364</v>
          </cell>
          <cell r="C67">
            <v>23790.685999999998</v>
          </cell>
          <cell r="D67">
            <v>2037.7753912952003</v>
          </cell>
          <cell r="E67">
            <v>10.190244372033128</v>
          </cell>
        </row>
        <row r="68">
          <cell r="A68" t="str">
            <v>I alt (inkl. Unit Link)</v>
          </cell>
          <cell r="B68">
            <v>64360.627756358481</v>
          </cell>
          <cell r="C68">
            <v>70935.648000000001</v>
          </cell>
          <cell r="D68">
            <v>6434.3236081929999</v>
          </cell>
          <cell r="E68">
            <v>9.9863823276475188</v>
          </cell>
        </row>
        <row r="70">
          <cell r="A70" t="str">
            <v>Andre selskaber 1)</v>
          </cell>
        </row>
        <row r="71">
          <cell r="A71" t="str">
            <v>Aktier</v>
          </cell>
          <cell r="B71">
            <v>4.5462406262300226</v>
          </cell>
          <cell r="C71">
            <v>0</v>
          </cell>
          <cell r="D71">
            <v>0</v>
          </cell>
          <cell r="E71">
            <v>0</v>
          </cell>
          <cell r="F71">
            <v>0</v>
          </cell>
        </row>
        <row r="72">
          <cell r="A72" t="str">
            <v>- Private Equity Funds</v>
          </cell>
          <cell r="B72">
            <v>0</v>
          </cell>
          <cell r="C72">
            <v>0</v>
          </cell>
          <cell r="D72">
            <v>0</v>
          </cell>
          <cell r="E72">
            <v>0</v>
          </cell>
        </row>
        <row r="73">
          <cell r="A73" t="str">
            <v>- Hedge Funds</v>
          </cell>
          <cell r="B73">
            <v>0</v>
          </cell>
          <cell r="C73">
            <v>0</v>
          </cell>
          <cell r="D73">
            <v>0</v>
          </cell>
          <cell r="E73">
            <v>0</v>
          </cell>
        </row>
        <row r="74">
          <cell r="A74" t="str">
            <v>- High Yield Bond Funds</v>
          </cell>
          <cell r="B74">
            <v>0</v>
          </cell>
          <cell r="C74">
            <v>0</v>
          </cell>
          <cell r="D74">
            <v>0</v>
          </cell>
          <cell r="E74">
            <v>0</v>
          </cell>
        </row>
        <row r="75">
          <cell r="A75" t="str">
            <v>- CDO</v>
          </cell>
          <cell r="B75">
            <v>0</v>
          </cell>
          <cell r="C75">
            <v>0</v>
          </cell>
          <cell r="D75">
            <v>0</v>
          </cell>
          <cell r="E75">
            <v>0</v>
          </cell>
        </row>
        <row r="76">
          <cell r="A76" t="str">
            <v>- Other equities, unlisted</v>
          </cell>
          <cell r="B76">
            <v>1.9470489919565442E-35</v>
          </cell>
          <cell r="C76">
            <v>0</v>
          </cell>
          <cell r="D76">
            <v>0</v>
          </cell>
          <cell r="E76">
            <v>0</v>
          </cell>
        </row>
        <row r="77">
          <cell r="A77" t="str">
            <v>Alternative investeringer</v>
          </cell>
          <cell r="B77">
            <v>1.9470489919565442E-35</v>
          </cell>
          <cell r="C77">
            <v>0</v>
          </cell>
          <cell r="D77">
            <v>0</v>
          </cell>
          <cell r="E77">
            <v>0</v>
          </cell>
          <cell r="F77">
            <v>0</v>
          </cell>
        </row>
        <row r="78">
          <cell r="A78" t="str">
            <v>Obligationer,likv.,m.v.</v>
          </cell>
          <cell r="B78">
            <v>699.83886673492111</v>
          </cell>
          <cell r="C78">
            <v>826.81450891997417</v>
          </cell>
          <cell r="D78">
            <v>59.558506169999994</v>
          </cell>
          <cell r="E78">
            <v>8.1192440119310501</v>
          </cell>
          <cell r="F78">
            <v>8.1158868402404245</v>
          </cell>
        </row>
        <row r="79">
          <cell r="A79" t="str">
            <v>Ejendomme</v>
          </cell>
          <cell r="B79">
            <v>0.42771604025906196</v>
          </cell>
          <cell r="C79">
            <v>0</v>
          </cell>
          <cell r="D79">
            <v>0</v>
          </cell>
          <cell r="E79">
            <v>0</v>
          </cell>
          <cell r="F79">
            <v>0</v>
          </cell>
        </row>
        <row r="80">
          <cell r="A80" t="str">
            <v>I alt (eksl. Unit Link)</v>
          </cell>
          <cell r="B80">
            <v>704.81282340141013</v>
          </cell>
          <cell r="C80">
            <v>826.81450891997417</v>
          </cell>
          <cell r="D80">
            <v>59.558506169999994</v>
          </cell>
          <cell r="E80">
            <v>8.0918099903944487</v>
          </cell>
          <cell r="F80">
            <v>8.0918099903944487</v>
          </cell>
        </row>
        <row r="81">
          <cell r="A81" t="str">
            <v>Unit Link Nordea Funds</v>
          </cell>
          <cell r="B81">
            <v>6870.4748603502157</v>
          </cell>
          <cell r="C81">
            <v>9942.486061940006</v>
          </cell>
          <cell r="D81">
            <v>904.87731393000013</v>
          </cell>
          <cell r="E81">
            <v>11.376320821628788</v>
          </cell>
        </row>
        <row r="82">
          <cell r="A82" t="str">
            <v>Unit link Other Funds</v>
          </cell>
          <cell r="B82">
            <v>1061.9956519466059</v>
          </cell>
          <cell r="C82">
            <v>0</v>
          </cell>
          <cell r="D82">
            <v>0</v>
          </cell>
          <cell r="E82">
            <v>0</v>
          </cell>
        </row>
        <row r="83">
          <cell r="A83" t="str">
            <v>Unit link Total</v>
          </cell>
          <cell r="B83">
            <v>7932.4705122968217</v>
          </cell>
          <cell r="C83">
            <v>9942.486061940006</v>
          </cell>
          <cell r="D83">
            <v>904.87731393000013</v>
          </cell>
          <cell r="E83">
            <v>10.664385240044416</v>
          </cell>
        </row>
        <row r="84">
          <cell r="A84" t="str">
            <v>I alt (inkl. Unit Link)</v>
          </cell>
          <cell r="B84">
            <v>8637.2833356982319</v>
          </cell>
          <cell r="C84">
            <v>10769.300570859979</v>
          </cell>
          <cell r="D84">
            <v>964.43582010000011</v>
          </cell>
          <cell r="E84">
            <v>10.459039972769448</v>
          </cell>
        </row>
        <row r="86">
          <cell r="A86" t="str">
            <v>I alt</v>
          </cell>
        </row>
        <row r="87">
          <cell r="A87" t="str">
            <v>Aktier</v>
          </cell>
          <cell r="B87">
            <v>36152.224602229595</v>
          </cell>
          <cell r="C87">
            <v>0</v>
          </cell>
          <cell r="D87">
            <v>0</v>
          </cell>
          <cell r="E87">
            <v>0</v>
          </cell>
          <cell r="F87">
            <v>-0.93998079473697826</v>
          </cell>
        </row>
        <row r="88">
          <cell r="A88" t="str">
            <v>- Private Equity Funds</v>
          </cell>
          <cell r="B88">
            <v>7169.7682619147454</v>
          </cell>
          <cell r="C88">
            <v>0</v>
          </cell>
          <cell r="D88">
            <v>0</v>
          </cell>
          <cell r="E88">
            <v>0</v>
          </cell>
        </row>
        <row r="89">
          <cell r="A89" t="str">
            <v>- Hedge Funds</v>
          </cell>
          <cell r="B89">
            <v>7133.9615215667</v>
          </cell>
          <cell r="C89">
            <v>0</v>
          </cell>
          <cell r="D89">
            <v>0</v>
          </cell>
          <cell r="E89">
            <v>0</v>
          </cell>
        </row>
        <row r="90">
          <cell r="A90" t="str">
            <v>- High Yield Bond Funds</v>
          </cell>
          <cell r="B90">
            <v>752.6822452363499</v>
          </cell>
          <cell r="C90">
            <v>0</v>
          </cell>
          <cell r="D90">
            <v>0</v>
          </cell>
          <cell r="E90">
            <v>0</v>
          </cell>
        </row>
        <row r="91">
          <cell r="A91" t="str">
            <v>- CDO</v>
          </cell>
          <cell r="B91">
            <v>1519.1184476377509</v>
          </cell>
          <cell r="C91">
            <v>0</v>
          </cell>
          <cell r="D91">
            <v>0</v>
          </cell>
          <cell r="E91">
            <v>0</v>
          </cell>
        </row>
        <row r="92">
          <cell r="A92" t="str">
            <v>- Other equities, unlisted</v>
          </cell>
          <cell r="B92">
            <v>160.91382363963012</v>
          </cell>
          <cell r="C92">
            <v>0</v>
          </cell>
          <cell r="D92">
            <v>0</v>
          </cell>
          <cell r="E92">
            <v>0</v>
          </cell>
        </row>
        <row r="93">
          <cell r="A93" t="str">
            <v>Alternative investeringer</v>
          </cell>
          <cell r="B93">
            <v>17477.444299995179</v>
          </cell>
          <cell r="C93">
            <v>0</v>
          </cell>
          <cell r="D93">
            <v>0</v>
          </cell>
          <cell r="E93">
            <v>0</v>
          </cell>
          <cell r="F93">
            <v>0</v>
          </cell>
        </row>
        <row r="94">
          <cell r="A94" t="str">
            <v>Obligationer,likv.,m.v.</v>
          </cell>
          <cell r="B94">
            <v>116585.03221422515</v>
          </cell>
          <cell r="C94">
            <v>215107.07760891999</v>
          </cell>
          <cell r="D94">
            <v>17776.591245625797</v>
          </cell>
          <cell r="E94">
            <v>11.325716757284802</v>
          </cell>
          <cell r="F94">
            <v>0.38045521223874373</v>
          </cell>
        </row>
        <row r="95">
          <cell r="A95" t="str">
            <v>Ejendomme</v>
          </cell>
          <cell r="B95">
            <v>22493.793511002787</v>
          </cell>
          <cell r="C95">
            <v>0</v>
          </cell>
          <cell r="D95">
            <v>0</v>
          </cell>
          <cell r="E95">
            <v>0</v>
          </cell>
          <cell r="F95" t="e">
            <v>#DIV/0!</v>
          </cell>
        </row>
        <row r="96">
          <cell r="A96" t="str">
            <v>I alt (eksl. Unit Link)</v>
          </cell>
          <cell r="B96">
            <v>192708.49462745272</v>
          </cell>
          <cell r="C96">
            <v>215107.07760891999</v>
          </cell>
          <cell r="D96">
            <v>17776.591245625797</v>
          </cell>
          <cell r="E96">
            <v>9.1152895541215244</v>
          </cell>
          <cell r="F96">
            <v>1.6702214326473779</v>
          </cell>
        </row>
        <row r="97">
          <cell r="A97" t="str">
            <v>Unit Link Nordea Funds</v>
          </cell>
          <cell r="B97">
            <v>46500.364529882812</v>
          </cell>
          <cell r="C97">
            <v>62937.990051940003</v>
          </cell>
          <cell r="D97">
            <v>5445.7352538676005</v>
          </cell>
          <cell r="E97">
            <v>10.473311065843463</v>
          </cell>
        </row>
        <row r="98">
          <cell r="A98" t="str">
            <v>Unit link Other Funds</v>
          </cell>
          <cell r="B98">
            <v>3325.3193981945446</v>
          </cell>
          <cell r="C98">
            <v>0</v>
          </cell>
          <cell r="D98">
            <v>0</v>
          </cell>
          <cell r="E98">
            <v>0</v>
          </cell>
        </row>
        <row r="99">
          <cell r="A99" t="str">
            <v>Unit link Total</v>
          </cell>
          <cell r="B99">
            <v>49825.683928077357</v>
          </cell>
          <cell r="C99">
            <v>62937.990051940003</v>
          </cell>
          <cell r="D99">
            <v>5445.7352538676005</v>
          </cell>
          <cell r="E99">
            <v>10.148788391778266</v>
          </cell>
        </row>
        <row r="100">
          <cell r="A100" t="str">
            <v>I alt (inkl. Unit Link)</v>
          </cell>
          <cell r="B100">
            <v>242534.17855553009</v>
          </cell>
          <cell r="C100">
            <v>278045.06766086002</v>
          </cell>
          <cell r="D100">
            <v>23222.3264994934</v>
          </cell>
          <cell r="E100">
            <v>9.3382943230032502</v>
          </cell>
        </row>
        <row r="102">
          <cell r="A102" t="str">
            <v>1) Polen, Luxembourg og Isle of Man</v>
          </cell>
        </row>
      </sheetData>
      <sheetData sheetId="10" refreshError="1"/>
      <sheetData sheetId="11" refreshError="1"/>
      <sheetData sheetId="12" refreshError="1"/>
      <sheetData sheetId="13" refreshError="1">
        <row r="3">
          <cell r="C3" t="str">
            <v>31-12-06</v>
          </cell>
          <cell r="G3" t="str">
            <v>Danske kroner</v>
          </cell>
          <cell r="I3">
            <v>8</v>
          </cell>
        </row>
        <row r="4">
          <cell r="G4" t="str">
            <v>Lokal valuta</v>
          </cell>
        </row>
        <row r="5">
          <cell r="C5" t="str">
            <v>31-01-07</v>
          </cell>
          <cell r="I5">
            <v>14</v>
          </cell>
        </row>
        <row r="6">
          <cell r="C6" t="str">
            <v>28-02-07</v>
          </cell>
          <cell r="G6">
            <v>1</v>
          </cell>
        </row>
        <row r="7">
          <cell r="C7" t="str">
            <v>31-03-07</v>
          </cell>
          <cell r="I7">
            <v>20</v>
          </cell>
        </row>
        <row r="8">
          <cell r="C8" t="str">
            <v>30-04-07</v>
          </cell>
        </row>
        <row r="9">
          <cell r="C9" t="str">
            <v>31-05-07</v>
          </cell>
          <cell r="G9">
            <v>2</v>
          </cell>
          <cell r="I9">
            <v>26</v>
          </cell>
        </row>
        <row r="10">
          <cell r="C10" t="str">
            <v>30-06-07</v>
          </cell>
        </row>
        <row r="11">
          <cell r="C11" t="str">
            <v>31-07-07</v>
          </cell>
          <cell r="G11">
            <v>16</v>
          </cell>
        </row>
        <row r="12">
          <cell r="C12" t="str">
            <v>31-08-07</v>
          </cell>
        </row>
        <row r="13">
          <cell r="C13" t="str">
            <v>30-09-07</v>
          </cell>
          <cell r="G13">
            <v>14</v>
          </cell>
        </row>
        <row r="14">
          <cell r="C14" t="str">
            <v>31-10-07</v>
          </cell>
        </row>
        <row r="15">
          <cell r="C15" t="str">
            <v>30-11-07</v>
          </cell>
          <cell r="G15" t="str">
            <v>N/A</v>
          </cell>
        </row>
        <row r="16">
          <cell r="C16" t="str">
            <v>31-12-07</v>
          </cell>
        </row>
        <row r="18">
          <cell r="G18">
            <v>2</v>
          </cell>
        </row>
        <row r="19">
          <cell r="C19">
            <v>7</v>
          </cell>
        </row>
        <row r="21">
          <cell r="C21" t="str">
            <v>31-07-07</v>
          </cell>
          <cell r="G21">
            <v>746</v>
          </cell>
        </row>
        <row r="23">
          <cell r="C23" t="str">
            <v>30-06-07</v>
          </cell>
          <cell r="G23">
            <v>746</v>
          </cell>
        </row>
        <row r="25">
          <cell r="C25" t="str">
            <v>30-04-07</v>
          </cell>
          <cell r="G25">
            <v>745.56399999999996</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A7" t="str">
            <v>NOK</v>
          </cell>
          <cell r="B7">
            <v>89.22</v>
          </cell>
          <cell r="C7">
            <v>91.24</v>
          </cell>
          <cell r="D7">
            <v>91.66</v>
          </cell>
          <cell r="E7">
            <v>90.590667276951933</v>
          </cell>
          <cell r="F7">
            <v>91.707026302063937</v>
          </cell>
          <cell r="G7">
            <v>96</v>
          </cell>
          <cell r="H7">
            <v>96</v>
          </cell>
          <cell r="I7">
            <v>96</v>
          </cell>
          <cell r="J7">
            <v>96</v>
          </cell>
          <cell r="K7">
            <v>96</v>
          </cell>
          <cell r="L7">
            <v>96</v>
          </cell>
          <cell r="M7">
            <v>96</v>
          </cell>
          <cell r="N7">
            <v>96</v>
          </cell>
          <cell r="O7">
            <v>96</v>
          </cell>
          <cell r="P7">
            <v>96</v>
          </cell>
          <cell r="Q7">
            <v>96</v>
          </cell>
        </row>
        <row r="8">
          <cell r="A8" t="str">
            <v>EUR</v>
          </cell>
          <cell r="B8">
            <v>744.1</v>
          </cell>
          <cell r="C8">
            <v>743.26</v>
          </cell>
          <cell r="D8">
            <v>742.87</v>
          </cell>
          <cell r="E8">
            <v>745.56399999999996</v>
          </cell>
          <cell r="F8">
            <v>745.10096118024001</v>
          </cell>
          <cell r="G8">
            <v>746</v>
          </cell>
          <cell r="H8">
            <v>746</v>
          </cell>
          <cell r="I8">
            <v>746</v>
          </cell>
          <cell r="J8">
            <v>746</v>
          </cell>
          <cell r="K8">
            <v>746</v>
          </cell>
          <cell r="L8">
            <v>746</v>
          </cell>
          <cell r="M8">
            <v>746</v>
          </cell>
          <cell r="N8">
            <v>746</v>
          </cell>
          <cell r="O8">
            <v>746</v>
          </cell>
          <cell r="P8">
            <v>746</v>
          </cell>
          <cell r="Q8">
            <v>746</v>
          </cell>
        </row>
        <row r="9">
          <cell r="A9" t="str">
            <v>PLN</v>
          </cell>
          <cell r="B9">
            <v>169.91</v>
          </cell>
          <cell r="C9">
            <v>171.86</v>
          </cell>
          <cell r="D9">
            <v>176.56</v>
          </cell>
          <cell r="E9">
            <v>194.70489919565443</v>
          </cell>
          <cell r="F9">
            <v>193.0705610610238</v>
          </cell>
          <cell r="G9">
            <v>189</v>
          </cell>
          <cell r="H9">
            <v>189</v>
          </cell>
          <cell r="I9">
            <v>189</v>
          </cell>
          <cell r="J9">
            <v>189</v>
          </cell>
          <cell r="K9">
            <v>189</v>
          </cell>
          <cell r="L9">
            <v>189</v>
          </cell>
          <cell r="M9">
            <v>189</v>
          </cell>
          <cell r="N9">
            <v>189</v>
          </cell>
          <cell r="O9">
            <v>189</v>
          </cell>
          <cell r="P9">
            <v>189</v>
          </cell>
          <cell r="Q9">
            <v>189</v>
          </cell>
        </row>
        <row r="10">
          <cell r="A10" t="str">
            <v>SEK</v>
          </cell>
          <cell r="B10">
            <v>82.15</v>
          </cell>
          <cell r="C10">
            <v>82.1</v>
          </cell>
          <cell r="D10">
            <v>83.25</v>
          </cell>
          <cell r="E10">
            <v>82.479468468499363</v>
          </cell>
          <cell r="F10">
            <v>79.748155875121086</v>
          </cell>
          <cell r="G10">
            <v>83</v>
          </cell>
          <cell r="H10">
            <v>83</v>
          </cell>
          <cell r="I10">
            <v>83</v>
          </cell>
          <cell r="J10">
            <v>83</v>
          </cell>
          <cell r="K10">
            <v>83</v>
          </cell>
          <cell r="L10">
            <v>83</v>
          </cell>
          <cell r="M10">
            <v>83</v>
          </cell>
          <cell r="N10">
            <v>83</v>
          </cell>
          <cell r="O10">
            <v>83</v>
          </cell>
          <cell r="P10">
            <v>83</v>
          </cell>
          <cell r="Q10">
            <v>83</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Beholdningsdata"/>
    </sheetNames>
    <sheetDataSet>
      <sheetData sheetId="0"/>
      <sheetData sheetId="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Input Sheet"/>
      <sheetName val="Raw Data Sheet"/>
    </sheetNames>
    <sheetDataSet>
      <sheetData sheetId="0"/>
      <sheetData sheetId="1" refreshError="1">
        <row r="1">
          <cell r="A1">
            <v>36891</v>
          </cell>
        </row>
      </sheetData>
      <sheetData sheetId="2" refreshError="1">
        <row r="37">
          <cell r="A37" t="str">
            <v>Dec 2000</v>
          </cell>
        </row>
        <row r="39">
          <cell r="A39" t="str">
            <v>Jan–Dec 2000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Market share comparison"/>
      <sheetName val="NB Denmark"/>
      <sheetName val="NB Finland"/>
      <sheetName val="NB Norway"/>
      <sheetName val="NB Sweden"/>
      <sheetName val="CRU values"/>
      <sheetName val="NB 5 quarters"/>
      <sheetName val="Margins 1 - IR"/>
      <sheetName val="Volumes - IR"/>
      <sheetName val="Volumes 2 - IR"/>
      <sheetName val="Not sent =&gt;"/>
      <sheetName val="NB 2 Total"/>
      <sheetName val="NB 3"/>
      <sheetName val="NB QoQ values"/>
      <sheetName val="NB 2 New"/>
      <sheetName val="NB page"/>
      <sheetName val="NB 2"/>
      <sheetName val="NB total"/>
    </sheetNames>
    <sheetDataSet>
      <sheetData sheetId="0">
        <row r="4">
          <cell r="B4" t="str">
            <v>Interim figures</v>
          </cell>
          <cell r="C4" t="str">
            <v>Nordic Banking_EURO</v>
          </cell>
        </row>
        <row r="5">
          <cell r="B5" t="str">
            <v>market shares mar</v>
          </cell>
        </row>
        <row r="17">
          <cell r="C17" t="str">
            <v>Denmark</v>
          </cell>
        </row>
        <row r="18">
          <cell r="C18" t="str">
            <v>Finland</v>
          </cell>
        </row>
        <row r="19">
          <cell r="C19" t="str">
            <v>Norway</v>
          </cell>
        </row>
        <row r="20">
          <cell r="C20" t="str">
            <v>Sweden</v>
          </cell>
        </row>
        <row r="21">
          <cell r="C21" t="str">
            <v>DK_DKK_values</v>
          </cell>
        </row>
        <row r="22">
          <cell r="C22" t="str">
            <v>NO_NOK_values</v>
          </cell>
        </row>
        <row r="23">
          <cell r="C23" t="str">
            <v>SE_SEK_values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g"/>
      <sheetName val="QoQ comparison 2"/>
      <sheetName val="CRU values"/>
      <sheetName val="5 quarters"/>
      <sheetName val="NB 3"/>
      <sheetName val="NB 2 New"/>
      <sheetName val="NB 2 Denmark"/>
      <sheetName val="NB 2 Finland"/>
      <sheetName val="NB 2 Norway"/>
      <sheetName val="NB 2 Sweden"/>
      <sheetName val="Margins 1 - IR"/>
      <sheetName val="Volumes - IR"/>
      <sheetName val="Volumes 2 - IR"/>
      <sheetName val="Not sent =&gt;"/>
      <sheetName val="NB QoQ values"/>
      <sheetName val="NB page"/>
      <sheetName val="NB 2"/>
    </sheetNames>
    <sheetDataSet>
      <sheetData sheetId="0">
        <row r="4">
          <cell r="B4" t="str">
            <v>Interim figures</v>
          </cell>
          <cell r="F4">
            <v>61</v>
          </cell>
          <cell r="G4">
            <v>41</v>
          </cell>
        </row>
        <row r="10">
          <cell r="C10" t="str">
            <v>Margins</v>
          </cell>
        </row>
        <row r="11">
          <cell r="C11" t="str">
            <v>Nordic Banking_EURO_values</v>
          </cell>
        </row>
        <row r="12">
          <cell r="C12" t="str">
            <v>DK_Euro_values</v>
          </cell>
        </row>
        <row r="13">
          <cell r="C13" t="str">
            <v>FI_Euro_values</v>
          </cell>
        </row>
        <row r="14">
          <cell r="C14" t="str">
            <v>NO_Euro_values</v>
          </cell>
        </row>
        <row r="15">
          <cell r="C15" t="str">
            <v>SE_Euro_values</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ffic light"/>
      <sheetName val="Forecast"/>
      <sheetName val="Overview P&amp;L all BU"/>
      <sheetName val="EFD BC Budget02"/>
      <sheetName val="New AUM table"/>
      <sheetName val="new BAR layout"/>
      <sheetName val="BAR layout may"/>
      <sheetName val="External"/>
      <sheetName val="Transaction fees"/>
      <sheetName val="CRU"/>
      <sheetName val="Afstem CRU"/>
      <sheetName val="CRU overview sidste mån"/>
      <sheetName val="PRU"/>
      <sheetName val="Afstem PRU"/>
      <sheetName val="PRU overview sidste mån"/>
      <sheetName val="IF01"/>
      <sheetName val="IF02"/>
      <sheetName val="IF03"/>
      <sheetName val="IF04"/>
      <sheetName val="IF05"/>
      <sheetName val="IF06"/>
      <sheetName val="IF07"/>
      <sheetName val="Traditional Life03"/>
      <sheetName val="Traditional Life04"/>
      <sheetName val="Traditional Life05"/>
      <sheetName val="Traditional Life06"/>
      <sheetName val="Traditional Life07"/>
      <sheetName val="Unit linked03"/>
      <sheetName val="Unit linked04"/>
      <sheetName val="Unit linked05"/>
      <sheetName val="Unit linked06"/>
      <sheetName val="Unit linked07"/>
      <sheetName val="LifeCRU01"/>
      <sheetName val="LifeCRU02"/>
      <sheetName val="LifeCRU03"/>
      <sheetName val="LifeCRU04"/>
      <sheetName val="LifePRU01"/>
      <sheetName val="LifePRU02"/>
      <sheetName val="LifePRU03"/>
      <sheetName val="LifePRU04"/>
      <sheetName val="Life 2001"/>
      <sheetName val="IM01"/>
      <sheetName val="IM02"/>
      <sheetName val="IM03"/>
      <sheetName val="IM04"/>
      <sheetName val="IM05"/>
      <sheetName val="IM06"/>
      <sheetName val="IM07"/>
      <sheetName val="EPB excl EFD01"/>
      <sheetName val="EPB excl EFD02"/>
      <sheetName val="EPB excl EFD03"/>
      <sheetName val="EPB excl EFD04"/>
      <sheetName val="EPB excl EFD05"/>
      <sheetName val="EPB excl EFD06"/>
      <sheetName val="EPB excl EFD07"/>
      <sheetName val="EFD01"/>
      <sheetName val="EFD02"/>
      <sheetName val="EFD03"/>
      <sheetName val="EFD04"/>
      <sheetName val="EFD05"/>
      <sheetName val="EFD06"/>
      <sheetName val="EFD07"/>
      <sheetName val="EFD BC03"/>
      <sheetName val="EFD BC04"/>
      <sheetName val="EFD BC05"/>
      <sheetName val="EFD BC06"/>
      <sheetName val="EFD BC07"/>
      <sheetName val="TPB01"/>
      <sheetName val="TPB02"/>
      <sheetName val="TPB03"/>
      <sheetName val="TPB04"/>
      <sheetName val="TPB05"/>
      <sheetName val="TPB06"/>
      <sheetName val="TPB07"/>
      <sheetName val="PWM01"/>
      <sheetName val="PWM02"/>
      <sheetName val="PWM03"/>
      <sheetName val="PWM04"/>
      <sheetName val="PWM05"/>
      <sheetName val="PWM06"/>
      <sheetName val="PWM07"/>
      <sheetName val="BS02"/>
      <sheetName val="BS03"/>
      <sheetName val="BS04"/>
      <sheetName val="BS05"/>
      <sheetName val="BS06"/>
      <sheetName val="BS07"/>
      <sheetName val="Graf data til Business Unit"/>
      <sheetName val="Grafer European Private Banking"/>
      <sheetName val="Grafer Nordic Private Banking"/>
      <sheetName val="Grafer Investment Funds"/>
      <sheetName val="Grafer Investment Management"/>
      <sheetName val="Graf data01"/>
      <sheetName val="BAR layout"/>
    </sheetNames>
    <sheetDataSet>
      <sheetData sheetId="0" refreshError="1"/>
      <sheetData sheetId="1" refreshError="1">
        <row r="24">
          <cell r="D24">
            <v>-34.479999999999997</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refreshError="1"/>
      <sheetData sheetId="47" refreshError="1"/>
      <sheetData sheetId="48" refreshError="1"/>
      <sheetData sheetId="49" refreshError="1"/>
      <sheetData sheetId="50" refreshError="1"/>
      <sheetData sheetId="5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Report"/>
      <sheetName val="Budget 2001"/>
      <sheetName val="Data"/>
      <sheetName val="Volumes"/>
    </sheetNames>
    <sheetDataSet>
      <sheetData sheetId="0" refreshError="1"/>
      <sheetData sheetId="1" refreshError="1">
        <row r="1">
          <cell r="J1">
            <v>8.6199999999999992</v>
          </cell>
        </row>
      </sheetData>
      <sheetData sheetId="2"/>
      <sheetData sheetId="3"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97-01 "/>
      <sheetName val="AUM 97-01"/>
      <sheetName val="KF 97-01"/>
      <sheetName val="PL 97-01"/>
    </sheetNames>
    <sheetDataSet>
      <sheetData sheetId="0"/>
      <sheetData sheetId="1"/>
      <sheetData sheetId="2"/>
      <sheetData sheetId="3"/>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amp;L"/>
      <sheetName val="IM"/>
      <sheetName val="Investment Funds"/>
      <sheetName val="LTS&amp;L"/>
      <sheetName val="NPB"/>
      <sheetName val="EPB"/>
      <sheetName val="Life &amp; Pensions"/>
      <sheetName val="Faktabokse, Liv"/>
      <sheetName val="AuM"/>
      <sheetName val="net flows"/>
      <sheetName val="Life flows"/>
      <sheetName val="inflow table"/>
      <sheetName val="net flows old table"/>
      <sheetName val="AuM geografisk"/>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Danish new"/>
      <sheetName val="Danish"/>
    </sheetNames>
    <sheetDataSet>
      <sheetData sheetId="0" refreshError="1">
        <row r="162">
          <cell r="B162" t="str">
            <v>Assets, EURm</v>
          </cell>
          <cell r="F162" t="str">
            <v>Note</v>
          </cell>
          <cell r="G162">
            <v>2005</v>
          </cell>
          <cell r="H162">
            <v>2004</v>
          </cell>
          <cell r="I162">
            <v>2004</v>
          </cell>
        </row>
        <row r="163">
          <cell r="B163" t="str">
            <v xml:space="preserve">Cash and balances with central banks </v>
          </cell>
          <cell r="E163" t="str">
            <v xml:space="preserve"> </v>
          </cell>
          <cell r="G163" t="str">
            <v xml:space="preserve"> </v>
          </cell>
        </row>
        <row r="164">
          <cell r="B164" t="str">
            <v>Treasury bills and other eligible bills</v>
          </cell>
        </row>
        <row r="165">
          <cell r="B165" t="str">
            <v>Loans and receivables to credit institutions</v>
          </cell>
          <cell r="F165">
            <v>5</v>
          </cell>
        </row>
        <row r="166">
          <cell r="B166" t="str">
            <v>Loans and receivables to the public</v>
          </cell>
          <cell r="F166">
            <v>5</v>
          </cell>
        </row>
        <row r="167">
          <cell r="B167" t="str">
            <v>Reinsurance recoverables</v>
          </cell>
        </row>
        <row r="168">
          <cell r="B168" t="str">
            <v>Interest-bearing securities</v>
          </cell>
        </row>
        <row r="169">
          <cell r="B169" t="str">
            <v xml:space="preserve">Shares </v>
          </cell>
        </row>
        <row r="170">
          <cell r="B170" t="str">
            <v>Financial assets, customer bearing the risk*</v>
          </cell>
          <cell r="F170" t="str">
            <v xml:space="preserve"> </v>
          </cell>
        </row>
        <row r="171">
          <cell r="B171" t="str">
            <v xml:space="preserve">Derivatives </v>
          </cell>
          <cell r="F171">
            <v>6</v>
          </cell>
        </row>
        <row r="172">
          <cell r="B172" t="str">
            <v>Fair value changes of the hedged item in portfolio hedge of interest rate risk</v>
          </cell>
        </row>
        <row r="173">
          <cell r="B173" t="str">
            <v>Shares in associated undertakings</v>
          </cell>
        </row>
        <row r="174">
          <cell r="B174" t="str">
            <v>Intangible assets</v>
          </cell>
        </row>
        <row r="175">
          <cell r="B175" t="str">
            <v>Tangible assets</v>
          </cell>
        </row>
        <row r="176">
          <cell r="B176" t="str">
            <v>Investment property</v>
          </cell>
        </row>
        <row r="177">
          <cell r="B177" t="str">
            <v>Deferred tax assets</v>
          </cell>
        </row>
        <row r="178">
          <cell r="B178" t="str">
            <v>Retirement benefit assets</v>
          </cell>
        </row>
        <row r="179">
          <cell r="B179" t="str">
            <v>Prepaid expenses and accrued income</v>
          </cell>
        </row>
        <row r="180">
          <cell r="B180" t="str">
            <v>Other assets</v>
          </cell>
        </row>
        <row r="181">
          <cell r="B181" t="str">
            <v>Total assets</v>
          </cell>
          <cell r="G181">
            <v>0</v>
          </cell>
          <cell r="H181">
            <v>0</v>
          </cell>
          <cell r="I181">
            <v>0</v>
          </cell>
        </row>
        <row r="183">
          <cell r="B183" t="str">
            <v>* Including assets in Life insurance</v>
          </cell>
        </row>
        <row r="185">
          <cell r="B185" t="str">
            <v>Liabilities, EURm</v>
          </cell>
        </row>
        <row r="186">
          <cell r="B186" t="str">
            <v>Deposits by credit institutions</v>
          </cell>
        </row>
        <row r="187">
          <cell r="B187" t="str">
            <v>Deposits and borrowings from the public</v>
          </cell>
        </row>
        <row r="188">
          <cell r="B188" t="str">
            <v>Liabilities to policyholders</v>
          </cell>
        </row>
        <row r="189">
          <cell r="B189" t="str">
            <v xml:space="preserve">  - Financial contracts</v>
          </cell>
        </row>
        <row r="190">
          <cell r="B190" t="str">
            <v xml:space="preserve">  - Insurance contracts</v>
          </cell>
        </row>
        <row r="191">
          <cell r="B191" t="str">
            <v xml:space="preserve">Debt securities in issue </v>
          </cell>
        </row>
        <row r="192">
          <cell r="B192" t="str">
            <v xml:space="preserve">Derivatives </v>
          </cell>
          <cell r="F192">
            <v>6</v>
          </cell>
        </row>
        <row r="193">
          <cell r="B193" t="str">
            <v>Fair value changes of the hedged item in portfolio hedge of interest rate risk</v>
          </cell>
        </row>
        <row r="194">
          <cell r="B194" t="str">
            <v>Current tax liabilities</v>
          </cell>
        </row>
        <row r="195">
          <cell r="B195" t="str">
            <v>Other liabilities</v>
          </cell>
        </row>
        <row r="196">
          <cell r="B196" t="str">
            <v>Accrued expenses and prepaid income</v>
          </cell>
        </row>
        <row r="197">
          <cell r="B197" t="str">
            <v>Deferred tax liabilities</v>
          </cell>
        </row>
        <row r="198">
          <cell r="B198" t="str">
            <v>Provisions</v>
          </cell>
        </row>
        <row r="199">
          <cell r="B199" t="str">
            <v>Retirement benefit obligations</v>
          </cell>
        </row>
        <row r="200">
          <cell r="B200" t="str">
            <v>Subordinated liabilities</v>
          </cell>
        </row>
        <row r="201">
          <cell r="B201" t="str">
            <v>Total liabilities</v>
          </cell>
        </row>
        <row r="203">
          <cell r="B203" t="str">
            <v>Equity, EURm</v>
          </cell>
        </row>
        <row r="205">
          <cell r="B205" t="str">
            <v>Minority interests</v>
          </cell>
        </row>
        <row r="206">
          <cell r="B206" t="str">
            <v>Revaluation reserves</v>
          </cell>
        </row>
        <row r="208">
          <cell r="B208" t="str">
            <v>Core equity</v>
          </cell>
        </row>
        <row r="209">
          <cell r="B209" t="str">
            <v>Share capital</v>
          </cell>
        </row>
        <row r="210">
          <cell r="B210" t="str">
            <v>Other reserves</v>
          </cell>
        </row>
        <row r="211">
          <cell r="B211" t="str">
            <v>Retained earnings</v>
          </cell>
        </row>
        <row r="212">
          <cell r="B212" t="str">
            <v>Total core equity</v>
          </cell>
        </row>
        <row r="213">
          <cell r="B213" t="str">
            <v>Total liabilities and equity</v>
          </cell>
        </row>
      </sheetData>
      <sheetData sheetId="1"/>
      <sheetData sheetId="2"/>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öttöpohja"/>
    </sheetNames>
    <sheetDataSet>
      <sheetData sheetId="0" refreshError="1">
        <row r="2">
          <cell r="U2">
            <v>97</v>
          </cell>
        </row>
        <row r="4">
          <cell r="F4">
            <v>9</v>
          </cell>
        </row>
      </sheetData>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ver sheet"/>
      <sheetName val="Charts"/>
      <sheetName val="Summary"/>
      <sheetName val="P&amp;L"/>
      <sheetName val="BS"/>
      <sheetName val="P&amp;L Evol."/>
      <sheetName val="Chart data"/>
      <sheetName val="Budget PL"/>
      <sheetName val="Budget BS"/>
      <sheetName val="Last year PL"/>
      <sheetName val="Last year BS"/>
    </sheetNames>
    <sheetDataSet>
      <sheetData sheetId="0" refreshError="1">
        <row r="5">
          <cell r="C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8010"/>
      <sheetName val="Schedule 8015"/>
      <sheetName val="Schedule 8025"/>
      <sheetName val="Schedule 8030"/>
      <sheetName val="Schedule 8020"/>
    </sheetNames>
    <sheetDataSet>
      <sheetData sheetId="0" refreshError="1">
        <row r="82">
          <cell r="T82">
            <v>1</v>
          </cell>
          <cell r="U82" t="str">
            <v>Q3 2002</v>
          </cell>
        </row>
        <row r="83">
          <cell r="T83">
            <v>2</v>
          </cell>
          <cell r="U83" t="str">
            <v>Q4 2002</v>
          </cell>
        </row>
        <row r="84">
          <cell r="T84">
            <v>3</v>
          </cell>
          <cell r="U84" t="str">
            <v>Q1 2003</v>
          </cell>
        </row>
        <row r="85">
          <cell r="T85">
            <v>4</v>
          </cell>
          <cell r="U85" t="str">
            <v>Q2 2003</v>
          </cell>
        </row>
        <row r="86">
          <cell r="T86">
            <v>5</v>
          </cell>
          <cell r="U86" t="str">
            <v>Q3 2003</v>
          </cell>
        </row>
        <row r="96">
          <cell r="R96" t="str">
            <v>c</v>
          </cell>
          <cell r="S96" t="str">
            <v>Actual</v>
          </cell>
        </row>
        <row r="97">
          <cell r="R97" t="str">
            <v>d</v>
          </cell>
          <cell r="S97" t="str">
            <v>Budget</v>
          </cell>
        </row>
        <row r="98">
          <cell r="R98" t="str">
            <v>r</v>
          </cell>
          <cell r="S98" t="str">
            <v>Rolling ff</v>
          </cell>
        </row>
      </sheetData>
      <sheetData sheetId="1" refreshError="1"/>
      <sheetData sheetId="2" refreshError="1"/>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mlet oversigt 31.03.2003"/>
      <sheetName val="Dansk 31.03.2003"/>
      <sheetName val="Norsk 31.03.2003"/>
      <sheetName val="Finsk 31.03.2003"/>
      <sheetName val="Svensk 31.03.2003"/>
      <sheetName val="Other 31.03.2003"/>
    </sheetNames>
    <sheetDataSet>
      <sheetData sheetId="0"/>
      <sheetData sheetId="1"/>
      <sheetData sheetId="2"/>
      <sheetData sheetId="3"/>
      <sheetData sheetId="4"/>
      <sheetData sheetId="5"/>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row r="4">
          <cell r="B4"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
      <sheetName val="_Settings"/>
      <sheetName val="_Export"/>
      <sheetName val="_Header"/>
      <sheetName val="_EntityMembers"/>
      <sheetName val="_CompanyCodes"/>
      <sheetName val="Changes"/>
      <sheetName val="Terminology"/>
      <sheetName val="Monthly Finance"/>
      <sheetName val="M01a"/>
      <sheetName val="M01b"/>
      <sheetName val="M01c"/>
      <sheetName val="M01d"/>
      <sheetName val="M LineDetail PL"/>
      <sheetName val="M09"/>
      <sheetName val="M19"/>
      <sheetName val="M23"/>
      <sheetName val="M24"/>
      <sheetName val="M42a"/>
      <sheetName val="M42b"/>
      <sheetName val="Quarterly Finance"/>
      <sheetName val="Q LineDetailBS"/>
      <sheetName val="Q05"/>
      <sheetName val="Q14"/>
      <sheetName val="Q20_23_24"/>
      <sheetName val="Q21"/>
      <sheetName val="Q26a"/>
      <sheetName val="Q26b"/>
      <sheetName val="Q27a"/>
      <sheetName val="Q27b"/>
      <sheetName val="Q43"/>
      <sheetName val="Q44"/>
      <sheetName val="Q45"/>
      <sheetName val="Q46"/>
      <sheetName val="Q48a"/>
      <sheetName val="Q48b"/>
      <sheetName val="Q53"/>
      <sheetName val="Quarterly Credit"/>
      <sheetName val="Q12"/>
      <sheetName val="Q1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orporate Rating distribution"/>
      <sheetName val="Excl. SGF"/>
    </sheetNames>
    <sheetDataSet>
      <sheetData sheetId="0" refreshError="1"/>
      <sheetData sheetId="1">
        <row r="2">
          <cell r="J2">
            <v>3.6999999999999999E-4</v>
          </cell>
        </row>
        <row r="3">
          <cell r="J3">
            <v>4.2000000000000002E-4</v>
          </cell>
        </row>
        <row r="4">
          <cell r="J4">
            <v>5.9999999999999995E-4</v>
          </cell>
        </row>
        <row r="5">
          <cell r="J5">
            <v>9.6000000000000002E-4</v>
          </cell>
        </row>
        <row r="6">
          <cell r="J6">
            <v>1.49E-3</v>
          </cell>
        </row>
        <row r="7">
          <cell r="J7">
            <v>2.2100000000000002E-3</v>
          </cell>
        </row>
        <row r="8">
          <cell r="J8">
            <v>3.81E-3</v>
          </cell>
        </row>
        <row r="9">
          <cell r="J9">
            <v>4.96E-3</v>
          </cell>
        </row>
        <row r="10">
          <cell r="J10">
            <v>8.3999999999999995E-3</v>
          </cell>
        </row>
        <row r="11">
          <cell r="J11">
            <v>1.29E-2</v>
          </cell>
        </row>
        <row r="12">
          <cell r="J12">
            <v>2.0449999999999999E-2</v>
          </cell>
        </row>
        <row r="13">
          <cell r="J13">
            <v>3.6110000000000003E-2</v>
          </cell>
        </row>
        <row r="14">
          <cell r="J14">
            <v>0.10735</v>
          </cell>
        </row>
        <row r="15">
          <cell r="C15" t="str">
            <v>Q3 2021</v>
          </cell>
          <cell r="D15" t="str">
            <v>Q2 2021</v>
          </cell>
          <cell r="J15">
            <v>0.12325</v>
          </cell>
        </row>
        <row r="16">
          <cell r="B16" t="str">
            <v>6+</v>
          </cell>
          <cell r="C16">
            <v>6.0720163638282587E-2</v>
          </cell>
          <cell r="D16">
            <v>6.0235764025971292E-2</v>
          </cell>
          <cell r="J16">
            <v>0.14246</v>
          </cell>
        </row>
        <row r="17">
          <cell r="B17">
            <v>6</v>
          </cell>
          <cell r="C17">
            <v>5.1980359209262722E-2</v>
          </cell>
          <cell r="D17">
            <v>5.0554505196804773E-2</v>
          </cell>
          <cell r="J17">
            <v>0.21617</v>
          </cell>
        </row>
        <row r="18">
          <cell r="B18" t="str">
            <v>6-</v>
          </cell>
          <cell r="C18">
            <v>4.8745454565610948E-2</v>
          </cell>
          <cell r="D18">
            <v>4.2506565398147761E-2</v>
          </cell>
          <cell r="J18">
            <v>0.27707999999999999</v>
          </cell>
        </row>
        <row r="19">
          <cell r="B19" t="str">
            <v>5+</v>
          </cell>
          <cell r="C19">
            <v>6.249720244685629E-2</v>
          </cell>
          <cell r="D19">
            <v>6.0748096294261922E-2</v>
          </cell>
          <cell r="J19">
            <v>0.36231999999999998</v>
          </cell>
        </row>
        <row r="20">
          <cell r="B20">
            <v>5</v>
          </cell>
          <cell r="C20">
            <v>0.12232323299694327</v>
          </cell>
          <cell r="D20">
            <v>0.12076944153860182</v>
          </cell>
        </row>
        <row r="21">
          <cell r="B21" t="str">
            <v>5-</v>
          </cell>
          <cell r="C21">
            <v>0.1409885616156524</v>
          </cell>
          <cell r="D21">
            <v>0.13357369850877684</v>
          </cell>
        </row>
        <row r="22">
          <cell r="B22" t="str">
            <v>4+</v>
          </cell>
          <cell r="C22">
            <v>0.13485617033685468</v>
          </cell>
          <cell r="D22">
            <v>0.14343168581151186</v>
          </cell>
        </row>
        <row r="23">
          <cell r="B23">
            <v>4</v>
          </cell>
          <cell r="C23">
            <v>0.15204274076149152</v>
          </cell>
          <cell r="D23">
            <v>0.14903605820216353</v>
          </cell>
        </row>
        <row r="24">
          <cell r="B24" t="str">
            <v>4-</v>
          </cell>
          <cell r="C24">
            <v>9.655255018751073E-2</v>
          </cell>
          <cell r="D24">
            <v>0.10297977791743479</v>
          </cell>
        </row>
        <row r="25">
          <cell r="B25" t="str">
            <v>3+</v>
          </cell>
          <cell r="C25">
            <v>4.0540165887103276E-2</v>
          </cell>
          <cell r="D25">
            <v>4.2454671515008383E-2</v>
          </cell>
        </row>
        <row r="26">
          <cell r="B26">
            <v>3</v>
          </cell>
          <cell r="C26">
            <v>1.9314529530302153E-2</v>
          </cell>
          <cell r="D26">
            <v>2.2088750833821676E-2</v>
          </cell>
        </row>
        <row r="27">
          <cell r="B27" t="str">
            <v>3-</v>
          </cell>
          <cell r="C27">
            <v>2.0831118388647138E-2</v>
          </cell>
          <cell r="D27">
            <v>2.0636006720890703E-2</v>
          </cell>
        </row>
        <row r="28">
          <cell r="B28" t="str">
            <v>2+</v>
          </cell>
          <cell r="C28">
            <v>1.5839709738507478E-2</v>
          </cell>
          <cell r="D28">
            <v>1.6732011182671268E-2</v>
          </cell>
        </row>
        <row r="29">
          <cell r="B29">
            <v>2</v>
          </cell>
          <cell r="C29">
            <v>3.580976082148133E-3</v>
          </cell>
          <cell r="D29">
            <v>3.3878379428370878E-3</v>
          </cell>
        </row>
        <row r="30">
          <cell r="B30" t="str">
            <v>2-</v>
          </cell>
          <cell r="C30">
            <v>1.4247378104987407E-3</v>
          </cell>
          <cell r="D30">
            <v>1.5757602612101391E-3</v>
          </cell>
        </row>
        <row r="31">
          <cell r="B31" t="str">
            <v>1+</v>
          </cell>
          <cell r="C31">
            <v>2.5819316423620281E-3</v>
          </cell>
          <cell r="D31">
            <v>2.9479394244820629E-3</v>
          </cell>
        </row>
        <row r="32">
          <cell r="B32">
            <v>1</v>
          </cell>
          <cell r="C32">
            <v>5.9766428362498063E-4</v>
          </cell>
          <cell r="D32">
            <v>6.9650043499904402E-4</v>
          </cell>
        </row>
        <row r="33">
          <cell r="B33" t="str">
            <v>1-</v>
          </cell>
          <cell r="C33">
            <v>4.7024802678904574E-3</v>
          </cell>
          <cell r="D33">
            <v>4.9336733658035571E-3</v>
          </cell>
        </row>
      </sheetData>
      <sheetData sheetId="2"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ual Input &amp; Status"/>
      <sheetName val="Own Funds &amp; Ratios"/>
      <sheetName val="REA &amp; Risk weights"/>
      <sheetName val="Requirement"/>
      <sheetName val="Market risk"/>
      <sheetName val="Own funds"/>
      <sheetName val="IRB"/>
      <sheetName val="REA - legal"/>
      <sheetName val="Bank"/>
      <sheetName val="Bank2"/>
      <sheetName val="Bank3"/>
      <sheetName val="Bank4"/>
      <sheetName val="Bank5"/>
      <sheetName val="Note GROUP"/>
      <sheetName val="Note NBAB"/>
    </sheetNames>
    <sheetDataSet>
      <sheetData sheetId="0">
        <row r="3">
          <cell r="B3" t="str">
            <v>Q3 2021</v>
          </cell>
        </row>
        <row r="4">
          <cell r="B4" t="str">
            <v>Q3/21</v>
          </cell>
        </row>
        <row r="22">
          <cell r="C22">
            <v>0</v>
          </cell>
        </row>
      </sheetData>
      <sheetData sheetId="1"/>
      <sheetData sheetId="2"/>
      <sheetData sheetId="3"/>
      <sheetData sheetId="4"/>
      <sheetData sheetId="5"/>
      <sheetData sheetId="6"/>
      <sheetData sheetId="7"/>
      <sheetData sheetId="8"/>
      <sheetData sheetId="9"/>
      <sheetData sheetId="10"/>
      <sheetData sheetId="11"/>
      <sheetData sheetId="12"/>
      <sheetData sheetId="13">
        <row r="125">
          <cell r="F125">
            <v>16.875045895330292</v>
          </cell>
        </row>
        <row r="126">
          <cell r="F126">
            <v>18.894406589719054</v>
          </cell>
        </row>
        <row r="127">
          <cell r="F127">
            <v>21.029678922115778</v>
          </cell>
        </row>
        <row r="128">
          <cell r="F128">
            <v>16.673786298304666</v>
          </cell>
        </row>
        <row r="129">
          <cell r="F129">
            <v>18.693146992693425</v>
          </cell>
        </row>
        <row r="130">
          <cell r="F130">
            <v>20.828419325090152</v>
          </cell>
        </row>
        <row r="142">
          <cell r="F142"/>
        </row>
      </sheetData>
      <sheetData sheetId="14">
        <row r="91">
          <cell r="A91" t="str">
            <v>Additional risk exposure amount due to Article 3 CRR</v>
          </cell>
        </row>
        <row r="197">
          <cell r="B197">
            <v>827.24066879828047</v>
          </cell>
          <cell r="C197">
            <v>66.179253503862441</v>
          </cell>
          <cell r="D197">
            <v>0</v>
          </cell>
          <cell r="E197">
            <v>0</v>
          </cell>
          <cell r="F197">
            <v>827.24066879828047</v>
          </cell>
          <cell r="G197">
            <v>66.179253503862441</v>
          </cell>
        </row>
        <row r="198">
          <cell r="B198">
            <v>863.30171501095163</v>
          </cell>
          <cell r="C198">
            <v>69.064137200876132</v>
          </cell>
          <cell r="D198">
            <v>0</v>
          </cell>
          <cell r="E198">
            <v>0</v>
          </cell>
          <cell r="F198">
            <v>863.30171501095163</v>
          </cell>
          <cell r="G198">
            <v>69.064137200876132</v>
          </cell>
        </row>
        <row r="199">
          <cell r="B199">
            <v>289.17841249999998</v>
          </cell>
          <cell r="C199">
            <v>23.134273</v>
          </cell>
          <cell r="D199">
            <v>0</v>
          </cell>
          <cell r="E199">
            <v>0</v>
          </cell>
          <cell r="F199">
            <v>289.17841249999998</v>
          </cell>
          <cell r="G199">
            <v>23.134273</v>
          </cell>
        </row>
        <row r="200">
          <cell r="B200">
            <v>306.32971250000003</v>
          </cell>
          <cell r="C200">
            <v>24.506377000000001</v>
          </cell>
          <cell r="D200">
            <v>0</v>
          </cell>
          <cell r="E200">
            <v>0</v>
          </cell>
          <cell r="F200">
            <v>306.32971250000003</v>
          </cell>
          <cell r="G200">
            <v>24.506377000000001</v>
          </cell>
        </row>
        <row r="201">
          <cell r="B201">
            <v>52.699924999999993</v>
          </cell>
          <cell r="C201">
            <v>4.2159939999999994</v>
          </cell>
          <cell r="D201">
            <v>0</v>
          </cell>
          <cell r="E201">
            <v>0</v>
          </cell>
          <cell r="F201">
            <v>52.699924999999993</v>
          </cell>
          <cell r="G201">
            <v>4.2159939999999994</v>
          </cell>
        </row>
        <row r="202">
          <cell r="B202">
            <v>72.581551145151735</v>
          </cell>
          <cell r="C202">
            <v>5.8065240916121388</v>
          </cell>
          <cell r="D202">
            <v>0</v>
          </cell>
          <cell r="E202">
            <v>0</v>
          </cell>
          <cell r="F202">
            <v>72.581551145151735</v>
          </cell>
          <cell r="G202">
            <v>5.8065240916121388</v>
          </cell>
        </row>
        <row r="203">
          <cell r="B203">
            <v>-756.85064735782271</v>
          </cell>
          <cell r="C203">
            <v>-60.54805178862582</v>
          </cell>
          <cell r="D203">
            <v>0</v>
          </cell>
          <cell r="E203">
            <v>0</v>
          </cell>
          <cell r="F203">
            <v>-756.85064735782271</v>
          </cell>
          <cell r="G203">
            <v>-60.54805178862582</v>
          </cell>
        </row>
        <row r="204">
          <cell r="B204">
            <v>1305.1587500000001</v>
          </cell>
          <cell r="C204">
            <v>104.4127</v>
          </cell>
          <cell r="D204">
            <v>0</v>
          </cell>
          <cell r="E204">
            <v>0</v>
          </cell>
          <cell r="F204">
            <v>1305.1587500000001</v>
          </cell>
          <cell r="G204">
            <v>104.4127</v>
          </cell>
        </row>
        <row r="205">
          <cell r="B205">
            <v>1270.8206786568812</v>
          </cell>
          <cell r="C205">
            <v>101.6656542925505</v>
          </cell>
          <cell r="D205">
            <v>0</v>
          </cell>
          <cell r="E205">
            <v>0</v>
          </cell>
          <cell r="F205">
            <v>1270.8206786568812</v>
          </cell>
          <cell r="G205">
            <v>101.6656542925505</v>
          </cell>
        </row>
        <row r="206">
          <cell r="B206">
            <v>467.40612499999992</v>
          </cell>
          <cell r="C206">
            <v>37.392489999999995</v>
          </cell>
          <cell r="D206">
            <v>0</v>
          </cell>
          <cell r="E206">
            <v>0</v>
          </cell>
          <cell r="F206">
            <v>467.40612499999992</v>
          </cell>
          <cell r="G206">
            <v>37.392489999999995</v>
          </cell>
        </row>
        <row r="207">
          <cell r="B207">
            <v>852.47792500000003</v>
          </cell>
          <cell r="C207">
            <v>68.198233999999999</v>
          </cell>
          <cell r="D207">
            <v>0</v>
          </cell>
          <cell r="E207">
            <v>0</v>
          </cell>
          <cell r="F207">
            <v>852.47792500000003</v>
          </cell>
          <cell r="G207">
            <v>68.198233999999999</v>
          </cell>
        </row>
        <row r="208">
          <cell r="B208">
            <v>89.746787499999996</v>
          </cell>
          <cell r="C208">
            <v>7.1797430000000002</v>
          </cell>
          <cell r="D208">
            <v>0</v>
          </cell>
          <cell r="E208">
            <v>0</v>
          </cell>
          <cell r="F208">
            <v>89.746787499999996</v>
          </cell>
          <cell r="G208">
            <v>7.1797430000000002</v>
          </cell>
        </row>
        <row r="209">
          <cell r="B209">
            <v>209.5734951147347</v>
          </cell>
          <cell r="C209">
            <v>16.765879609178775</v>
          </cell>
          <cell r="D209">
            <v>0</v>
          </cell>
          <cell r="E209">
            <v>0</v>
          </cell>
          <cell r="F209">
            <v>209.5734951147347</v>
          </cell>
          <cell r="G209">
            <v>16.765879609178775</v>
          </cell>
        </row>
        <row r="210">
          <cell r="B210">
            <v>-1584.8662612716162</v>
          </cell>
          <cell r="C210">
            <v>-126.78930090172929</v>
          </cell>
          <cell r="D210">
            <v>0</v>
          </cell>
          <cell r="E210">
            <v>0</v>
          </cell>
          <cell r="F210">
            <v>-1584.8662612716162</v>
          </cell>
          <cell r="G210">
            <v>-126.78930090172929</v>
          </cell>
        </row>
        <row r="211">
          <cell r="B211">
            <v>574.10272499999996</v>
          </cell>
          <cell r="C211">
            <v>45.928218000000001</v>
          </cell>
          <cell r="D211">
            <v>0</v>
          </cell>
          <cell r="E211">
            <v>0</v>
          </cell>
          <cell r="F211">
            <v>574.10272499999996</v>
          </cell>
          <cell r="G211">
            <v>45.928218000000001</v>
          </cell>
        </row>
        <row r="212">
          <cell r="B212">
            <v>305.66462499999994</v>
          </cell>
          <cell r="C212">
            <v>24.453169999999997</v>
          </cell>
          <cell r="D212">
            <v>0</v>
          </cell>
          <cell r="E212">
            <v>0</v>
          </cell>
          <cell r="F212">
            <v>305.66462499999994</v>
          </cell>
          <cell r="G212">
            <v>24.453169999999997</v>
          </cell>
        </row>
        <row r="213">
          <cell r="B213">
            <v>4.0782812017194132</v>
          </cell>
          <cell r="C213">
            <v>0.32626249613755304</v>
          </cell>
          <cell r="D213">
            <v>0</v>
          </cell>
          <cell r="E213">
            <v>0</v>
          </cell>
          <cell r="F213">
            <v>4.0782812017194132</v>
          </cell>
          <cell r="G213">
            <v>0.32626249613755304</v>
          </cell>
        </row>
        <row r="214">
          <cell r="B214">
            <v>803.35434208909385</v>
          </cell>
          <cell r="C214">
            <v>64.268347367127504</v>
          </cell>
          <cell r="D214">
            <v>0</v>
          </cell>
          <cell r="E214">
            <v>0</v>
          </cell>
          <cell r="F214">
            <v>803.35434208909385</v>
          </cell>
          <cell r="G214">
            <v>64.268347367127504</v>
          </cell>
        </row>
        <row r="215">
          <cell r="B215">
            <v>285.46557363409374</v>
          </cell>
          <cell r="C215">
            <v>22.837245890727498</v>
          </cell>
          <cell r="D215">
            <v>0</v>
          </cell>
          <cell r="E215">
            <v>0</v>
          </cell>
          <cell r="F215">
            <v>285.46557363409374</v>
          </cell>
          <cell r="G215">
            <v>22.837245890727498</v>
          </cell>
        </row>
        <row r="216">
          <cell r="B216">
            <v>444.20764345500004</v>
          </cell>
          <cell r="C216">
            <v>35.536611476400005</v>
          </cell>
          <cell r="D216">
            <v>0</v>
          </cell>
          <cell r="E216">
            <v>0</v>
          </cell>
          <cell r="F216">
            <v>444.20764345500004</v>
          </cell>
          <cell r="G216">
            <v>35.536611476400005</v>
          </cell>
        </row>
        <row r="217">
          <cell r="B217">
            <v>73.681124999999994</v>
          </cell>
          <cell r="C217">
            <v>5.8944899999999993</v>
          </cell>
          <cell r="D217">
            <v>0</v>
          </cell>
          <cell r="E217">
            <v>0</v>
          </cell>
          <cell r="F217">
            <v>73.681124999999994</v>
          </cell>
          <cell r="G217">
            <v>5.8944899999999993</v>
          </cell>
        </row>
        <row r="218">
          <cell r="B218">
            <v>0</v>
          </cell>
          <cell r="C218">
            <v>0</v>
          </cell>
          <cell r="D218">
            <v>0</v>
          </cell>
          <cell r="E218">
            <v>0</v>
          </cell>
          <cell r="F218">
            <v>0</v>
          </cell>
          <cell r="G218">
            <v>0</v>
          </cell>
        </row>
        <row r="219">
          <cell r="B219">
            <v>3819.5993920890942</v>
          </cell>
          <cell r="C219">
            <v>305.56795136712748</v>
          </cell>
          <cell r="F219">
            <v>3819.5993920890942</v>
          </cell>
          <cell r="G219">
            <v>305.56795136712748</v>
          </cell>
        </row>
      </sheetData>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icture1"/>
      <sheetName val="Picture2"/>
      <sheetName val="Picture 3"/>
    </sheetNames>
    <sheetDataSet>
      <sheetData sheetId="0"/>
      <sheetData sheetId="1">
        <row r="1">
          <cell r="C1" t="str">
            <v>Weighted average original maturity (days)</v>
          </cell>
        </row>
        <row r="2">
          <cell r="A2">
            <v>2010</v>
          </cell>
          <cell r="C2">
            <v>106.41190686999036</v>
          </cell>
        </row>
        <row r="3">
          <cell r="C3">
            <v>99.822595112799263</v>
          </cell>
        </row>
        <row r="4">
          <cell r="C4">
            <v>98.388043823614993</v>
          </cell>
        </row>
        <row r="5">
          <cell r="C5">
            <v>100.87338243725036</v>
          </cell>
        </row>
        <row r="6">
          <cell r="C6">
            <v>101.95754375166415</v>
          </cell>
        </row>
        <row r="7">
          <cell r="C7">
            <v>104.14357390718112</v>
          </cell>
        </row>
        <row r="8">
          <cell r="C8">
            <v>111.30713003457844</v>
          </cell>
        </row>
        <row r="9">
          <cell r="C9">
            <v>113.40318139202274</v>
          </cell>
        </row>
        <row r="10">
          <cell r="C10">
            <v>110.48178871152371</v>
          </cell>
        </row>
        <row r="11">
          <cell r="C11">
            <v>106.34123596116908</v>
          </cell>
        </row>
        <row r="12">
          <cell r="C12">
            <v>104.21169548700347</v>
          </cell>
        </row>
        <row r="13">
          <cell r="C13">
            <v>108.56434753124208</v>
          </cell>
        </row>
        <row r="14">
          <cell r="A14">
            <v>2011</v>
          </cell>
          <cell r="C14">
            <v>111.8400901011004</v>
          </cell>
        </row>
        <row r="15">
          <cell r="C15">
            <v>109.15457230378756</v>
          </cell>
        </row>
        <row r="16">
          <cell r="C16">
            <v>107.84947655256434</v>
          </cell>
        </row>
        <row r="17">
          <cell r="C17">
            <v>105.93170157647626</v>
          </cell>
        </row>
        <row r="18">
          <cell r="C18">
            <v>111.76499089988886</v>
          </cell>
        </row>
        <row r="19">
          <cell r="C19">
            <v>111.46898638896121</v>
          </cell>
        </row>
        <row r="20">
          <cell r="C20">
            <v>107.30415092451028</v>
          </cell>
        </row>
        <row r="21">
          <cell r="C21">
            <v>111.3607450753813</v>
          </cell>
        </row>
        <row r="22">
          <cell r="C22">
            <v>116.95486383397616</v>
          </cell>
        </row>
        <row r="23">
          <cell r="C23">
            <v>116.5770137357985</v>
          </cell>
        </row>
        <row r="24">
          <cell r="C24">
            <v>114.85340664539986</v>
          </cell>
        </row>
        <row r="25">
          <cell r="C25">
            <v>113.62027750005464</v>
          </cell>
        </row>
        <row r="26">
          <cell r="A26">
            <v>2012</v>
          </cell>
          <cell r="C26">
            <v>118.10150629530781</v>
          </cell>
        </row>
        <row r="27">
          <cell r="C27">
            <v>127.34581630939407</v>
          </cell>
        </row>
        <row r="28">
          <cell r="C28">
            <v>130.61430958842971</v>
          </cell>
        </row>
        <row r="29">
          <cell r="C29">
            <v>139.58579072925309</v>
          </cell>
        </row>
        <row r="30">
          <cell r="C30">
            <v>133.94515900474482</v>
          </cell>
        </row>
        <row r="31">
          <cell r="C31">
            <v>125.43943325910983</v>
          </cell>
        </row>
        <row r="32">
          <cell r="C32">
            <v>134.14308756607522</v>
          </cell>
        </row>
        <row r="33">
          <cell r="C33">
            <v>137.36112581716696</v>
          </cell>
        </row>
        <row r="34">
          <cell r="C34">
            <v>144.32714880159125</v>
          </cell>
        </row>
        <row r="35">
          <cell r="C35">
            <v>145.01234397753359</v>
          </cell>
        </row>
        <row r="36">
          <cell r="C36">
            <v>152.09213165571941</v>
          </cell>
        </row>
        <row r="37">
          <cell r="C37">
            <v>154.91695190081251</v>
          </cell>
        </row>
        <row r="38">
          <cell r="A38">
            <v>2013</v>
          </cell>
          <cell r="C38">
            <v>157.57282835829119</v>
          </cell>
        </row>
        <row r="39">
          <cell r="C39">
            <v>155.97336402990624</v>
          </cell>
        </row>
        <row r="40">
          <cell r="C40">
            <v>155.73221063946588</v>
          </cell>
        </row>
        <row r="41">
          <cell r="C41">
            <v>155.97905211896554</v>
          </cell>
        </row>
        <row r="42">
          <cell r="C42">
            <v>151.1751145771442</v>
          </cell>
        </row>
        <row r="43">
          <cell r="C43">
            <v>147.14516422505503</v>
          </cell>
        </row>
        <row r="44">
          <cell r="C44">
            <v>140.68957967646585</v>
          </cell>
        </row>
        <row r="45">
          <cell r="C45">
            <v>139.79144966613796</v>
          </cell>
        </row>
        <row r="46">
          <cell r="C46">
            <v>137.82845843557865</v>
          </cell>
        </row>
        <row r="47">
          <cell r="C47">
            <v>142.11996853610322</v>
          </cell>
        </row>
        <row r="48">
          <cell r="C48">
            <v>143.24369301995839</v>
          </cell>
        </row>
        <row r="49">
          <cell r="C49">
            <v>145.34437372359992</v>
          </cell>
        </row>
        <row r="50">
          <cell r="A50">
            <v>2014</v>
          </cell>
          <cell r="C50">
            <v>140.08010587278125</v>
          </cell>
        </row>
        <row r="51">
          <cell r="C51">
            <v>139.72203398330055</v>
          </cell>
        </row>
        <row r="52">
          <cell r="C52">
            <v>135.47258110888316</v>
          </cell>
        </row>
        <row r="53">
          <cell r="C53">
            <v>143.81352119524601</v>
          </cell>
        </row>
        <row r="54">
          <cell r="C54">
            <v>147.95302204771085</v>
          </cell>
        </row>
        <row r="55">
          <cell r="C55">
            <v>150.22860775486825</v>
          </cell>
        </row>
        <row r="56">
          <cell r="C56">
            <v>149.92538387459393</v>
          </cell>
        </row>
        <row r="57">
          <cell r="C57">
            <v>152.9610010261047</v>
          </cell>
        </row>
        <row r="58">
          <cell r="C58">
            <v>165.27564162030433</v>
          </cell>
        </row>
        <row r="59">
          <cell r="C59">
            <v>168.83656979743571</v>
          </cell>
        </row>
        <row r="60">
          <cell r="C60">
            <v>171.57585230387457</v>
          </cell>
        </row>
        <row r="61">
          <cell r="C61">
            <v>175.90344748939808</v>
          </cell>
        </row>
        <row r="62">
          <cell r="A62">
            <v>2015</v>
          </cell>
          <cell r="C62">
            <v>178.08059001309903</v>
          </cell>
        </row>
        <row r="63">
          <cell r="C63">
            <v>179.74898996105046</v>
          </cell>
        </row>
        <row r="64">
          <cell r="C64">
            <v>176.86926430982183</v>
          </cell>
        </row>
        <row r="65">
          <cell r="C65">
            <v>175.35277300000001</v>
          </cell>
        </row>
        <row r="66">
          <cell r="C66">
            <v>169.03457599999999</v>
          </cell>
        </row>
        <row r="67">
          <cell r="C67">
            <v>170.42862500000001</v>
          </cell>
        </row>
        <row r="68">
          <cell r="C68">
            <v>168.9</v>
          </cell>
        </row>
        <row r="69">
          <cell r="C69">
            <v>172.1</v>
          </cell>
        </row>
        <row r="70">
          <cell r="C70">
            <v>171.4</v>
          </cell>
        </row>
        <row r="71">
          <cell r="C71">
            <v>166.4</v>
          </cell>
        </row>
        <row r="72">
          <cell r="C72">
            <v>155</v>
          </cell>
        </row>
        <row r="73">
          <cell r="C73">
            <v>145.6</v>
          </cell>
        </row>
        <row r="74">
          <cell r="A74">
            <v>2016</v>
          </cell>
          <cell r="C74">
            <v>144.72701243170818</v>
          </cell>
        </row>
        <row r="75">
          <cell r="C75">
            <v>151.56032671962299</v>
          </cell>
        </row>
        <row r="76">
          <cell r="C76">
            <v>159.89745395793176</v>
          </cell>
        </row>
        <row r="77">
          <cell r="C77">
            <v>171.487117811047</v>
          </cell>
        </row>
        <row r="78">
          <cell r="C78">
            <v>176.41351741103125</v>
          </cell>
        </row>
        <row r="79">
          <cell r="C79">
            <v>182.04339544041986</v>
          </cell>
        </row>
        <row r="80">
          <cell r="C80">
            <v>183.76374947761306</v>
          </cell>
        </row>
        <row r="81">
          <cell r="C81">
            <v>183.08942278954657</v>
          </cell>
        </row>
        <row r="82">
          <cell r="C82">
            <v>182.94184010418027</v>
          </cell>
        </row>
        <row r="83">
          <cell r="C83">
            <v>193.86156220989503</v>
          </cell>
        </row>
        <row r="84">
          <cell r="C84">
            <v>184.40146727799038</v>
          </cell>
        </row>
        <row r="85">
          <cell r="C85">
            <v>182.85563568308822</v>
          </cell>
        </row>
        <row r="86">
          <cell r="A86">
            <v>2017</v>
          </cell>
          <cell r="C86">
            <v>174.71462884003066</v>
          </cell>
        </row>
        <row r="87">
          <cell r="C87">
            <v>171.29832750786215</v>
          </cell>
        </row>
        <row r="88">
          <cell r="C88">
            <v>171.7985510519425</v>
          </cell>
        </row>
        <row r="89">
          <cell r="C89">
            <v>163.42383607579652</v>
          </cell>
        </row>
        <row r="90">
          <cell r="C90">
            <v>155.74842907084039</v>
          </cell>
        </row>
        <row r="91">
          <cell r="C91">
            <v>142.95821970331778</v>
          </cell>
        </row>
        <row r="92">
          <cell r="C92">
            <v>142.60111181810481</v>
          </cell>
        </row>
        <row r="93">
          <cell r="C93">
            <v>140.33276426738391</v>
          </cell>
        </row>
        <row r="94">
          <cell r="C94">
            <v>138.43152861566202</v>
          </cell>
        </row>
        <row r="95">
          <cell r="C95">
            <v>142.65958097016593</v>
          </cell>
        </row>
        <row r="96">
          <cell r="C96">
            <v>143.40008918940543</v>
          </cell>
        </row>
        <row r="97">
          <cell r="C97">
            <v>145.5514925014204</v>
          </cell>
        </row>
        <row r="98">
          <cell r="A98">
            <v>2018</v>
          </cell>
          <cell r="C98">
            <v>148.70967322171603</v>
          </cell>
        </row>
        <row r="99">
          <cell r="C99">
            <v>155.17517396787201</v>
          </cell>
        </row>
        <row r="100">
          <cell r="C100">
            <v>160.70164218301176</v>
          </cell>
        </row>
        <row r="101">
          <cell r="C101">
            <v>163.37237728451151</v>
          </cell>
        </row>
        <row r="102">
          <cell r="C102">
            <v>156.13060791891357</v>
          </cell>
        </row>
        <row r="103">
          <cell r="C103">
            <v>157.08703493516691</v>
          </cell>
        </row>
        <row r="104">
          <cell r="C104">
            <v>170.87238264588936</v>
          </cell>
        </row>
        <row r="105">
          <cell r="C105">
            <v>180.43898961078816</v>
          </cell>
        </row>
        <row r="106">
          <cell r="C106">
            <v>188.47023689600303</v>
          </cell>
        </row>
        <row r="107">
          <cell r="C107">
            <v>198.34710322869688</v>
          </cell>
        </row>
        <row r="108">
          <cell r="C108">
            <v>189.17821835160154</v>
          </cell>
        </row>
        <row r="109">
          <cell r="C109">
            <v>183.01089350003943</v>
          </cell>
        </row>
        <row r="110">
          <cell r="A110">
            <v>2019</v>
          </cell>
          <cell r="C110">
            <v>175.13486261046404</v>
          </cell>
        </row>
        <row r="111">
          <cell r="C111">
            <v>167.21184509841754</v>
          </cell>
        </row>
        <row r="112">
          <cell r="C112">
            <v>160.33338726449162</v>
          </cell>
        </row>
        <row r="113">
          <cell r="C113">
            <v>160.68742150028953</v>
          </cell>
        </row>
        <row r="114">
          <cell r="C114">
            <v>168.19159964263724</v>
          </cell>
        </row>
        <row r="115">
          <cell r="C115">
            <v>171.89089944751919</v>
          </cell>
        </row>
        <row r="116">
          <cell r="C116">
            <v>185.27929566283805</v>
          </cell>
        </row>
        <row r="117">
          <cell r="C117">
            <v>189.6589925894186</v>
          </cell>
        </row>
        <row r="118">
          <cell r="C118">
            <v>188.33146218765631</v>
          </cell>
        </row>
        <row r="119">
          <cell r="C119">
            <v>189.94971357668069</v>
          </cell>
        </row>
        <row r="120">
          <cell r="C120">
            <v>192.48320809227454</v>
          </cell>
        </row>
        <row r="121">
          <cell r="C121">
            <v>198.57022202529598</v>
          </cell>
        </row>
        <row r="122">
          <cell r="A122">
            <v>2020</v>
          </cell>
          <cell r="C122">
            <v>200.29785167104072</v>
          </cell>
        </row>
        <row r="123">
          <cell r="C123">
            <v>200.16983333205462</v>
          </cell>
        </row>
        <row r="124">
          <cell r="C124">
            <v>210.15974035056072</v>
          </cell>
        </row>
        <row r="125">
          <cell r="C125">
            <v>207.27487629031882</v>
          </cell>
        </row>
        <row r="126">
          <cell r="C126">
            <v>190.00055588728256</v>
          </cell>
        </row>
        <row r="127">
          <cell r="C127">
            <v>215.78594253150888</v>
          </cell>
        </row>
        <row r="128">
          <cell r="C128">
            <v>220.74218025122465</v>
          </cell>
        </row>
        <row r="129">
          <cell r="C129">
            <v>207.04783204939235</v>
          </cell>
        </row>
        <row r="130">
          <cell r="C130">
            <v>197.66028992632394</v>
          </cell>
        </row>
        <row r="131">
          <cell r="C131">
            <v>201.46572120120001</v>
          </cell>
        </row>
        <row r="132">
          <cell r="A132">
            <v>2021</v>
          </cell>
          <cell r="C132">
            <v>148.7248771431</v>
          </cell>
        </row>
        <row r="133">
          <cell r="C133">
            <v>151.96881517029999</v>
          </cell>
        </row>
        <row r="134">
          <cell r="C134">
            <v>162.90821260120001</v>
          </cell>
        </row>
        <row r="135">
          <cell r="C135">
            <v>164.19479495549999</v>
          </cell>
        </row>
        <row r="136">
          <cell r="C136">
            <v>159.4401207866</v>
          </cell>
        </row>
        <row r="137">
          <cell r="C137">
            <v>162.37212839630001</v>
          </cell>
        </row>
        <row r="138">
          <cell r="C138">
            <v>150.71957523820001</v>
          </cell>
        </row>
        <row r="139">
          <cell r="C139">
            <v>159.976661748</v>
          </cell>
        </row>
        <row r="140">
          <cell r="C140">
            <v>185.82834135409999</v>
          </cell>
        </row>
      </sheetData>
      <sheetData sheetId="2">
        <row r="1">
          <cell r="C1" t="str">
            <v>Total short issuances (EURm)</v>
          </cell>
        </row>
        <row r="2">
          <cell r="A2">
            <v>2005</v>
          </cell>
          <cell r="C2">
            <v>26076.847813788292</v>
          </cell>
        </row>
        <row r="3">
          <cell r="C3">
            <v>26282.836726152967</v>
          </cell>
        </row>
        <row r="4">
          <cell r="C4">
            <v>29055.457301128004</v>
          </cell>
        </row>
        <row r="5">
          <cell r="C5">
            <v>31304.299876401383</v>
          </cell>
        </row>
        <row r="6">
          <cell r="C6">
            <v>27953.774082725526</v>
          </cell>
        </row>
        <row r="7">
          <cell r="C7">
            <v>28841.643487534777</v>
          </cell>
        </row>
        <row r="8">
          <cell r="C8">
            <v>26170.741289628084</v>
          </cell>
        </row>
        <row r="9">
          <cell r="C9">
            <v>26399.289374050488</v>
          </cell>
        </row>
        <row r="10">
          <cell r="C10">
            <v>28216.168667157999</v>
          </cell>
        </row>
        <row r="11">
          <cell r="C11">
            <v>33269.405452022889</v>
          </cell>
        </row>
        <row r="12">
          <cell r="C12">
            <v>35810</v>
          </cell>
        </row>
        <row r="13">
          <cell r="C13">
            <v>34320</v>
          </cell>
        </row>
        <row r="14">
          <cell r="A14">
            <v>2006</v>
          </cell>
          <cell r="C14">
            <v>32086</v>
          </cell>
        </row>
        <row r="15">
          <cell r="C15">
            <v>32551</v>
          </cell>
        </row>
        <row r="16">
          <cell r="C16">
            <v>34566</v>
          </cell>
        </row>
        <row r="17">
          <cell r="C17">
            <v>34095</v>
          </cell>
        </row>
        <row r="18">
          <cell r="C18">
            <v>32380</v>
          </cell>
        </row>
        <row r="19">
          <cell r="C19">
            <v>33500</v>
          </cell>
        </row>
        <row r="20">
          <cell r="C20">
            <v>31900</v>
          </cell>
        </row>
        <row r="21">
          <cell r="C21">
            <v>29500</v>
          </cell>
        </row>
        <row r="22">
          <cell r="C22">
            <v>26130</v>
          </cell>
        </row>
        <row r="23">
          <cell r="C23">
            <v>28500</v>
          </cell>
        </row>
        <row r="24">
          <cell r="C24">
            <v>26500</v>
          </cell>
        </row>
        <row r="25">
          <cell r="C25">
            <v>26800</v>
          </cell>
        </row>
        <row r="26">
          <cell r="A26">
            <v>2007</v>
          </cell>
          <cell r="C26">
            <v>30800</v>
          </cell>
        </row>
        <row r="27">
          <cell r="C27">
            <v>33500</v>
          </cell>
        </row>
        <row r="28">
          <cell r="C28">
            <v>31300</v>
          </cell>
        </row>
        <row r="29">
          <cell r="C29">
            <v>33500</v>
          </cell>
        </row>
        <row r="30">
          <cell r="C30">
            <v>36600</v>
          </cell>
        </row>
        <row r="31">
          <cell r="C31">
            <v>33000</v>
          </cell>
        </row>
        <row r="32">
          <cell r="C32">
            <v>31400</v>
          </cell>
        </row>
        <row r="33">
          <cell r="C33">
            <v>37300</v>
          </cell>
        </row>
        <row r="34">
          <cell r="C34">
            <v>35400</v>
          </cell>
        </row>
        <row r="35">
          <cell r="C35">
            <v>37300</v>
          </cell>
        </row>
        <row r="36">
          <cell r="C36">
            <v>39300</v>
          </cell>
        </row>
        <row r="37">
          <cell r="C37">
            <v>38000</v>
          </cell>
        </row>
        <row r="38">
          <cell r="A38">
            <v>2008</v>
          </cell>
          <cell r="C38">
            <v>37200</v>
          </cell>
        </row>
        <row r="39">
          <cell r="C39">
            <v>34382</v>
          </cell>
        </row>
        <row r="40">
          <cell r="C40">
            <v>39462</v>
          </cell>
        </row>
        <row r="41">
          <cell r="C41">
            <v>48100</v>
          </cell>
        </row>
        <row r="42">
          <cell r="C42">
            <v>47500</v>
          </cell>
        </row>
        <row r="43">
          <cell r="C43">
            <v>46700</v>
          </cell>
        </row>
        <row r="44">
          <cell r="C44">
            <v>44308</v>
          </cell>
        </row>
        <row r="45">
          <cell r="C45">
            <v>45520</v>
          </cell>
        </row>
        <row r="46">
          <cell r="C46">
            <v>49000</v>
          </cell>
        </row>
        <row r="47">
          <cell r="C47">
            <v>47141</v>
          </cell>
        </row>
        <row r="48">
          <cell r="C48">
            <v>47082</v>
          </cell>
        </row>
        <row r="49">
          <cell r="C49">
            <v>45335</v>
          </cell>
        </row>
        <row r="50">
          <cell r="A50">
            <v>2009</v>
          </cell>
          <cell r="C50">
            <v>50745</v>
          </cell>
        </row>
        <row r="51">
          <cell r="C51">
            <v>48031</v>
          </cell>
        </row>
        <row r="52">
          <cell r="C52">
            <v>46256</v>
          </cell>
        </row>
        <row r="53">
          <cell r="C53">
            <v>47976</v>
          </cell>
        </row>
        <row r="54">
          <cell r="C54">
            <v>42752.567139999999</v>
          </cell>
        </row>
        <row r="55">
          <cell r="C55">
            <v>40334</v>
          </cell>
        </row>
        <row r="56">
          <cell r="C56">
            <v>35817</v>
          </cell>
        </row>
        <row r="57">
          <cell r="C57">
            <v>34779</v>
          </cell>
        </row>
        <row r="58">
          <cell r="C58">
            <v>37834.626330191328</v>
          </cell>
        </row>
        <row r="59">
          <cell r="C59">
            <v>36593.760000000002</v>
          </cell>
        </row>
        <row r="60">
          <cell r="C60">
            <v>42931.11</v>
          </cell>
        </row>
        <row r="61">
          <cell r="C61">
            <v>52889.204293372022</v>
          </cell>
        </row>
        <row r="62">
          <cell r="A62">
            <v>2010</v>
          </cell>
          <cell r="C62">
            <v>47125.619648673535</v>
          </cell>
        </row>
        <row r="63">
          <cell r="C63">
            <v>47312.861193404191</v>
          </cell>
        </row>
        <row r="64">
          <cell r="C64">
            <v>41039.74</v>
          </cell>
        </row>
        <row r="65">
          <cell r="C65">
            <v>40268.519999999997</v>
          </cell>
        </row>
        <row r="66">
          <cell r="C66">
            <v>47031.67</v>
          </cell>
        </row>
        <row r="67">
          <cell r="C67">
            <v>51945.647274186427</v>
          </cell>
        </row>
        <row r="68">
          <cell r="C68">
            <v>53204</v>
          </cell>
        </row>
        <row r="69">
          <cell r="C69">
            <v>49699.691395340102</v>
          </cell>
        </row>
        <row r="70">
          <cell r="C70">
            <v>42501.448669354497</v>
          </cell>
        </row>
        <row r="71">
          <cell r="C71">
            <v>49833.86</v>
          </cell>
        </row>
        <row r="72">
          <cell r="C72">
            <v>54040.861351712869</v>
          </cell>
        </row>
        <row r="73">
          <cell r="C73">
            <v>52505.006304528019</v>
          </cell>
        </row>
        <row r="74">
          <cell r="A74">
            <v>2011</v>
          </cell>
          <cell r="C74">
            <v>51341.729947110667</v>
          </cell>
        </row>
        <row r="75">
          <cell r="C75">
            <v>44123.176379095814</v>
          </cell>
        </row>
        <row r="76">
          <cell r="C76">
            <v>45068.829290561756</v>
          </cell>
        </row>
        <row r="77">
          <cell r="C77">
            <v>45864.022589354739</v>
          </cell>
        </row>
        <row r="78">
          <cell r="C78">
            <v>49341.777068117655</v>
          </cell>
        </row>
        <row r="79">
          <cell r="C79">
            <v>50527.178198056834</v>
          </cell>
        </row>
        <row r="80">
          <cell r="C80">
            <v>50715.51</v>
          </cell>
        </row>
        <row r="81">
          <cell r="C81">
            <v>54902.652689901792</v>
          </cell>
        </row>
        <row r="82">
          <cell r="C82">
            <v>58873.202194568934</v>
          </cell>
        </row>
        <row r="83">
          <cell r="C83">
            <v>59397.16490550946</v>
          </cell>
        </row>
        <row r="84">
          <cell r="C84">
            <v>61968.524584472892</v>
          </cell>
        </row>
        <row r="85">
          <cell r="C85">
            <v>62436.542629154705</v>
          </cell>
        </row>
        <row r="86">
          <cell r="A86">
            <v>2012</v>
          </cell>
          <cell r="C86">
            <v>57454.715650466744</v>
          </cell>
        </row>
        <row r="87">
          <cell r="C87">
            <v>50841.825868092492</v>
          </cell>
        </row>
        <row r="88">
          <cell r="C88">
            <v>43951.406530476837</v>
          </cell>
        </row>
        <row r="89">
          <cell r="C89">
            <v>42825.499426055329</v>
          </cell>
        </row>
        <row r="90">
          <cell r="C90">
            <v>49978.655911588678</v>
          </cell>
        </row>
        <row r="91">
          <cell r="C91">
            <v>56932.309658705715</v>
          </cell>
        </row>
        <row r="92">
          <cell r="C92">
            <v>59779.603238637399</v>
          </cell>
        </row>
        <row r="93">
          <cell r="C93">
            <v>58208.5250286144</v>
          </cell>
        </row>
        <row r="94">
          <cell r="C94">
            <v>52891.234437451807</v>
          </cell>
        </row>
        <row r="95">
          <cell r="C95">
            <v>52882.44</v>
          </cell>
        </row>
        <row r="96">
          <cell r="C96">
            <v>50324.114062375949</v>
          </cell>
        </row>
        <row r="97">
          <cell r="C97">
            <v>54392</v>
          </cell>
        </row>
        <row r="98">
          <cell r="A98">
            <v>2013</v>
          </cell>
          <cell r="C98">
            <v>54545.454456870095</v>
          </cell>
        </row>
        <row r="99">
          <cell r="C99">
            <v>51834.584418462786</v>
          </cell>
        </row>
        <row r="100">
          <cell r="C100">
            <v>51812.198868840191</v>
          </cell>
        </row>
        <row r="101">
          <cell r="C101">
            <v>48094.26</v>
          </cell>
        </row>
        <row r="102">
          <cell r="C102">
            <v>48296.26</v>
          </cell>
        </row>
        <row r="103">
          <cell r="C103">
            <v>43655.647824075299</v>
          </cell>
        </row>
        <row r="104">
          <cell r="C104">
            <v>49483.225617370801</v>
          </cell>
        </row>
        <row r="105">
          <cell r="C105">
            <v>52960.467199999999</v>
          </cell>
        </row>
        <row r="106">
          <cell r="C106">
            <v>50670.841469999999</v>
          </cell>
        </row>
        <row r="107">
          <cell r="C107">
            <v>48056.813699999999</v>
          </cell>
        </row>
        <row r="108">
          <cell r="C108">
            <v>45783.71</v>
          </cell>
        </row>
        <row r="109">
          <cell r="C109">
            <v>51095.77</v>
          </cell>
        </row>
        <row r="110">
          <cell r="A110">
            <v>2014</v>
          </cell>
          <cell r="C110">
            <v>49276.49</v>
          </cell>
        </row>
        <row r="111">
          <cell r="C111">
            <v>46790</v>
          </cell>
        </row>
        <row r="112">
          <cell r="C112">
            <v>46461</v>
          </cell>
        </row>
        <row r="113">
          <cell r="C113">
            <v>47678.617888716231</v>
          </cell>
        </row>
        <row r="114">
          <cell r="C114">
            <v>53473.269566484909</v>
          </cell>
        </row>
        <row r="115">
          <cell r="C115">
            <v>50208</v>
          </cell>
        </row>
        <row r="116">
          <cell r="C116">
            <v>50087.2551895129</v>
          </cell>
        </row>
        <row r="117">
          <cell r="C117">
            <v>46054.117416100242</v>
          </cell>
        </row>
        <row r="118">
          <cell r="C118">
            <v>49950.144202854834</v>
          </cell>
        </row>
        <row r="119">
          <cell r="C119">
            <v>49491</v>
          </cell>
        </row>
        <row r="120">
          <cell r="C120">
            <v>49756</v>
          </cell>
        </row>
        <row r="121">
          <cell r="C121">
            <v>51815</v>
          </cell>
        </row>
        <row r="122">
          <cell r="A122">
            <v>2015</v>
          </cell>
          <cell r="C122">
            <v>52724</v>
          </cell>
        </row>
        <row r="123">
          <cell r="C123">
            <v>47835</v>
          </cell>
        </row>
        <row r="124">
          <cell r="C124">
            <v>46226</v>
          </cell>
        </row>
        <row r="125">
          <cell r="C125">
            <v>43642</v>
          </cell>
        </row>
        <row r="126">
          <cell r="C126">
            <v>47575</v>
          </cell>
        </row>
        <row r="127">
          <cell r="C127">
            <v>46124</v>
          </cell>
        </row>
        <row r="128">
          <cell r="C128">
            <v>45496</v>
          </cell>
        </row>
        <row r="129">
          <cell r="C129">
            <v>43348</v>
          </cell>
        </row>
        <row r="130">
          <cell r="C130">
            <v>40484</v>
          </cell>
        </row>
        <row r="131">
          <cell r="C131">
            <v>41883</v>
          </cell>
        </row>
        <row r="132">
          <cell r="C132">
            <v>45402</v>
          </cell>
        </row>
        <row r="133">
          <cell r="C133">
            <v>45596</v>
          </cell>
        </row>
        <row r="134">
          <cell r="A134">
            <v>2016</v>
          </cell>
          <cell r="C134">
            <v>40309</v>
          </cell>
        </row>
        <row r="135">
          <cell r="C135">
            <v>36515</v>
          </cell>
        </row>
        <row r="136">
          <cell r="C136">
            <v>31843</v>
          </cell>
        </row>
        <row r="137">
          <cell r="C137">
            <v>34688</v>
          </cell>
        </row>
        <row r="138">
          <cell r="C138">
            <v>33322</v>
          </cell>
        </row>
        <row r="139">
          <cell r="C139">
            <v>31705</v>
          </cell>
        </row>
        <row r="140">
          <cell r="C140">
            <v>30725</v>
          </cell>
        </row>
        <row r="141">
          <cell r="C141">
            <v>28725</v>
          </cell>
        </row>
        <row r="142">
          <cell r="C142">
            <v>32857</v>
          </cell>
        </row>
        <row r="143">
          <cell r="C143">
            <v>31335.415413533618</v>
          </cell>
        </row>
        <row r="144">
          <cell r="C144">
            <v>34029.144863969006</v>
          </cell>
        </row>
        <row r="145">
          <cell r="C145">
            <v>33876.516610931183</v>
          </cell>
        </row>
        <row r="146">
          <cell r="A146">
            <v>2017</v>
          </cell>
          <cell r="C146">
            <v>35956.833613242808</v>
          </cell>
        </row>
        <row r="147">
          <cell r="C147">
            <v>37326.608112117334</v>
          </cell>
        </row>
        <row r="148">
          <cell r="C148">
            <v>35731.730871969361</v>
          </cell>
        </row>
        <row r="149">
          <cell r="C149">
            <v>34225</v>
          </cell>
        </row>
        <row r="150">
          <cell r="C150">
            <v>34857</v>
          </cell>
        </row>
        <row r="151">
          <cell r="C151">
            <v>35971</v>
          </cell>
        </row>
        <row r="152">
          <cell r="C152">
            <v>32820</v>
          </cell>
        </row>
        <row r="153">
          <cell r="C153">
            <v>34661</v>
          </cell>
        </row>
        <row r="154">
          <cell r="C154">
            <v>34473</v>
          </cell>
        </row>
        <row r="155">
          <cell r="C155">
            <v>31652</v>
          </cell>
        </row>
        <row r="156">
          <cell r="C156">
            <v>32914</v>
          </cell>
        </row>
        <row r="157">
          <cell r="C157">
            <v>33132</v>
          </cell>
        </row>
        <row r="158">
          <cell r="A158">
            <v>2018</v>
          </cell>
          <cell r="C158">
            <v>30282</v>
          </cell>
        </row>
        <row r="159">
          <cell r="C159">
            <v>28655</v>
          </cell>
        </row>
        <row r="160">
          <cell r="C160">
            <v>27589</v>
          </cell>
        </row>
        <row r="161">
          <cell r="C161">
            <v>26700.295078999996</v>
          </cell>
        </row>
        <row r="162">
          <cell r="C162">
            <v>27839.247975300004</v>
          </cell>
        </row>
        <row r="163">
          <cell r="C163">
            <v>29238.616006229793</v>
          </cell>
        </row>
        <row r="164">
          <cell r="C164">
            <v>26022.393371599497</v>
          </cell>
        </row>
        <row r="165">
          <cell r="C165">
            <v>31101.80784612344</v>
          </cell>
        </row>
        <row r="166">
          <cell r="C166">
            <v>37127.505984786992</v>
          </cell>
        </row>
        <row r="167">
          <cell r="C167">
            <v>36290.983894691257</v>
          </cell>
        </row>
        <row r="168">
          <cell r="C168">
            <v>41775.18904663904</v>
          </cell>
        </row>
        <row r="169">
          <cell r="C169">
            <v>43474.636314014431</v>
          </cell>
        </row>
        <row r="170">
          <cell r="A170">
            <v>2019</v>
          </cell>
          <cell r="C170">
            <v>40821.258743527709</v>
          </cell>
        </row>
        <row r="171">
          <cell r="C171">
            <v>41275.353201308972</v>
          </cell>
        </row>
        <row r="172">
          <cell r="C172">
            <v>38575.395161440822</v>
          </cell>
        </row>
        <row r="173">
          <cell r="C173">
            <v>39647.054596129914</v>
          </cell>
        </row>
        <row r="174">
          <cell r="C174">
            <v>40572.219193160592</v>
          </cell>
        </row>
        <row r="175">
          <cell r="C175">
            <v>36826.96025168561</v>
          </cell>
        </row>
        <row r="176">
          <cell r="C176">
            <v>35859.338205913882</v>
          </cell>
        </row>
        <row r="177">
          <cell r="C177">
            <v>35476.564309541347</v>
          </cell>
        </row>
        <row r="178">
          <cell r="C178">
            <v>37378.773684509884</v>
          </cell>
        </row>
        <row r="179">
          <cell r="C179">
            <v>42077.310554091004</v>
          </cell>
        </row>
        <row r="180">
          <cell r="C180">
            <v>40628.004062522392</v>
          </cell>
        </row>
        <row r="181">
          <cell r="C181">
            <v>41079.735575488776</v>
          </cell>
        </row>
        <row r="182">
          <cell r="A182">
            <v>2020</v>
          </cell>
          <cell r="C182">
            <v>44798.209968581999</v>
          </cell>
        </row>
        <row r="183">
          <cell r="C183">
            <v>45539.608883751709</v>
          </cell>
        </row>
        <row r="184">
          <cell r="C184">
            <v>38914.556787220856</v>
          </cell>
        </row>
        <row r="185">
          <cell r="C185">
            <v>39023.985862664747</v>
          </cell>
        </row>
        <row r="186">
          <cell r="C186">
            <v>42600.074569073069</v>
          </cell>
        </row>
        <row r="187">
          <cell r="C187">
            <v>39693.659610071998</v>
          </cell>
        </row>
        <row r="188">
          <cell r="C188">
            <v>35430.462496879707</v>
          </cell>
        </row>
        <row r="189">
          <cell r="C189">
            <v>39491.090427752097</v>
          </cell>
        </row>
        <row r="190">
          <cell r="C190">
            <v>30867.966086520584</v>
          </cell>
        </row>
        <row r="191">
          <cell r="C191">
            <v>20697.62125226609</v>
          </cell>
        </row>
        <row r="192">
          <cell r="A192">
            <v>2021</v>
          </cell>
          <cell r="C192">
            <v>31922.725101474993</v>
          </cell>
        </row>
        <row r="193">
          <cell r="C193">
            <v>31011.598171070011</v>
          </cell>
        </row>
        <row r="194">
          <cell r="C194">
            <v>29969.673033531999</v>
          </cell>
        </row>
        <row r="195">
          <cell r="C195">
            <v>31523.274817563717</v>
          </cell>
        </row>
        <row r="196">
          <cell r="C196">
            <v>37378.430728390711</v>
          </cell>
        </row>
        <row r="197">
          <cell r="C197">
            <v>35652.548449788905</v>
          </cell>
        </row>
        <row r="198">
          <cell r="C198">
            <v>38460.790452178946</v>
          </cell>
        </row>
        <row r="199">
          <cell r="C199">
            <v>40326.86971390227</v>
          </cell>
        </row>
        <row r="200">
          <cell r="C200">
            <v>40334.581351760513</v>
          </cell>
        </row>
      </sheetData>
      <sheetData sheetId="3">
        <row r="1">
          <cell r="B1" t="str">
            <v>EURbn</v>
          </cell>
        </row>
        <row r="2">
          <cell r="A2" t="str">
            <v>ECP</v>
          </cell>
          <cell r="B2">
            <v>12.451214527999992</v>
          </cell>
        </row>
        <row r="3">
          <cell r="A3" t="str">
            <v>London CD</v>
          </cell>
          <cell r="B3">
            <v>11.076473243200001</v>
          </cell>
        </row>
        <row r="4">
          <cell r="A4" t="str">
            <v>French CP</v>
          </cell>
          <cell r="B4">
            <v>0.91199999999999992</v>
          </cell>
        </row>
        <row r="5">
          <cell r="A5" t="str">
            <v>NY CD</v>
          </cell>
          <cell r="B5">
            <v>5.4663961609999943</v>
          </cell>
        </row>
        <row r="6">
          <cell r="A6" t="str">
            <v>US CP</v>
          </cell>
          <cell r="B6">
            <v>10.428497419599989</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Nordea">
    <a:dk1>
      <a:sysClr val="windowText" lastClr="000000"/>
    </a:dk1>
    <a:lt1>
      <a:sysClr val="window" lastClr="FFFFFF"/>
    </a:lt1>
    <a:dk2>
      <a:srgbClr val="00005E"/>
    </a:dk2>
    <a:lt2>
      <a:srgbClr val="0000A0"/>
    </a:lt2>
    <a:accent1>
      <a:srgbClr val="0000A0"/>
    </a:accent1>
    <a:accent2>
      <a:srgbClr val="3399FF"/>
    </a:accent2>
    <a:accent3>
      <a:srgbClr val="99CCFF"/>
    </a:accent3>
    <a:accent4>
      <a:srgbClr val="FBD9CA"/>
    </a:accent4>
    <a:accent5>
      <a:srgbClr val="C9C7C7"/>
    </a:accent5>
    <a:accent6>
      <a:srgbClr val="474748"/>
    </a:accent6>
    <a:hlink>
      <a:srgbClr val="000000"/>
    </a:hlink>
    <a:folHlink>
      <a:srgbClr val="3399FF"/>
    </a:folHlink>
  </a:clrScheme>
  <a:fontScheme name="Nordea">
    <a:maj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Arial"/>
      <a:cs typeface="Arial"/>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Norde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9999" dist="19999" dir="5400000" rotWithShape="0">
            <a:srgbClr val="000000">
              <a:alpha val="37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tint val="99000"/>
        </a:scheme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5.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6.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8.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3.bin"/><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4.bin"/><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5.bin"/><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8.bin"/><Relationship Id="rId1" Type="http://schemas.openxmlformats.org/officeDocument/2006/relationships/printerSettings" Target="../printerSettings/printerSettings38.bin"/><Relationship Id="rId4" Type="http://schemas.openxmlformats.org/officeDocument/2006/relationships/vmlDrawing" Target="../drawings/vmlDrawing1.v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customProperty" Target="../customProperty21.bin"/><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customProperty" Target="../customProperty22.bin"/><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customProperty" Target="../customProperty23.bin"/><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customProperty" Target="../customProperty24.bin"/><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customProperty" Target="../customProperty25.bin"/><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customProperty" Target="../customProperty26.bin"/><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customProperty" Target="../customProperty27.bin"/><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customProperty" Target="../customProperty28.bin"/><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customProperty" Target="../customProperty29.bin"/><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customProperty" Target="../customProperty30.bin"/><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4.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customProperty" Target="../customProperty31.bin"/><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8" Type="http://schemas.openxmlformats.org/officeDocument/2006/relationships/image" Target="../media/image14.emf"/><Relationship Id="rId13" Type="http://schemas.openxmlformats.org/officeDocument/2006/relationships/oleObject" Target="../embeddings/oleObject5.bin"/><Relationship Id="rId18" Type="http://schemas.openxmlformats.org/officeDocument/2006/relationships/image" Target="../media/image19.emf"/><Relationship Id="rId3" Type="http://schemas.openxmlformats.org/officeDocument/2006/relationships/vmlDrawing" Target="../drawings/vmlDrawing5.vml"/><Relationship Id="rId21" Type="http://schemas.openxmlformats.org/officeDocument/2006/relationships/oleObject" Target="../embeddings/oleObject9.bin"/><Relationship Id="rId7" Type="http://schemas.openxmlformats.org/officeDocument/2006/relationships/oleObject" Target="../embeddings/oleObject2.bin"/><Relationship Id="rId12" Type="http://schemas.openxmlformats.org/officeDocument/2006/relationships/image" Target="../media/image16.emf"/><Relationship Id="rId17" Type="http://schemas.openxmlformats.org/officeDocument/2006/relationships/oleObject" Target="../embeddings/oleObject7.bin"/><Relationship Id="rId2" Type="http://schemas.openxmlformats.org/officeDocument/2006/relationships/drawing" Target="../drawings/drawing17.xml"/><Relationship Id="rId16" Type="http://schemas.openxmlformats.org/officeDocument/2006/relationships/image" Target="../media/image18.emf"/><Relationship Id="rId20" Type="http://schemas.openxmlformats.org/officeDocument/2006/relationships/image" Target="../media/image20.emf"/><Relationship Id="rId1" Type="http://schemas.openxmlformats.org/officeDocument/2006/relationships/printerSettings" Target="../printerSettings/printerSettings55.bin"/><Relationship Id="rId6" Type="http://schemas.openxmlformats.org/officeDocument/2006/relationships/image" Target="../media/image13.emf"/><Relationship Id="rId11" Type="http://schemas.openxmlformats.org/officeDocument/2006/relationships/oleObject" Target="../embeddings/oleObject4.bin"/><Relationship Id="rId5" Type="http://schemas.openxmlformats.org/officeDocument/2006/relationships/oleObject" Target="../embeddings/oleObject1.bin"/><Relationship Id="rId15" Type="http://schemas.openxmlformats.org/officeDocument/2006/relationships/oleObject" Target="../embeddings/oleObject6.bin"/><Relationship Id="rId10" Type="http://schemas.openxmlformats.org/officeDocument/2006/relationships/image" Target="../media/image15.emf"/><Relationship Id="rId19" Type="http://schemas.openxmlformats.org/officeDocument/2006/relationships/oleObject" Target="../embeddings/oleObject8.bin"/><Relationship Id="rId4" Type="http://schemas.openxmlformats.org/officeDocument/2006/relationships/vmlDrawing" Target="../drawings/vmlDrawing6.vml"/><Relationship Id="rId9" Type="http://schemas.openxmlformats.org/officeDocument/2006/relationships/oleObject" Target="../embeddings/oleObject3.bin"/><Relationship Id="rId14" Type="http://schemas.openxmlformats.org/officeDocument/2006/relationships/image" Target="../media/image17.emf"/><Relationship Id="rId22" Type="http://schemas.openxmlformats.org/officeDocument/2006/relationships/image" Target="../media/image21.emf"/></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hyperlink" Target="mailto:ian.smith@nordea.com" TargetMode="External"/><Relationship Id="rId1" Type="http://schemas.openxmlformats.org/officeDocument/2006/relationships/hyperlink" Target="mailto:axel.malgerud@nordea.com" TargetMode="External"/><Relationship Id="rId6" Type="http://schemas.openxmlformats.org/officeDocument/2006/relationships/vmlDrawing" Target="../drawings/vmlDrawing7.vml"/><Relationship Id="rId5" Type="http://schemas.openxmlformats.org/officeDocument/2006/relationships/drawing" Target="../drawings/drawing18.xml"/><Relationship Id="rId4" Type="http://schemas.openxmlformats.org/officeDocument/2006/relationships/customProperty" Target="../customProperty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70A8DA"/>
  </sheetPr>
  <dimension ref="B10:H31"/>
  <sheetViews>
    <sheetView tabSelected="1" view="pageLayout" zoomScale="60" zoomScaleNormal="100" zoomScaleSheetLayoutView="100" zoomScalePageLayoutView="60" workbookViewId="0">
      <selection activeCell="G12" sqref="G12"/>
    </sheetView>
  </sheetViews>
  <sheetFormatPr defaultColWidth="9.109375" defaultRowHeight="14.4"/>
  <cols>
    <col min="1" max="8" width="9.109375" style="1"/>
    <col min="9" max="9" width="16.5546875" style="1" customWidth="1"/>
    <col min="10" max="10" width="6.5546875" style="1" customWidth="1"/>
    <col min="11" max="11" width="9.109375" style="1"/>
    <col min="12" max="22" width="0" style="1" hidden="1" customWidth="1"/>
    <col min="23" max="16384" width="9.109375" style="1"/>
  </cols>
  <sheetData>
    <row r="10" spans="2:8" ht="91.8">
      <c r="D10" s="875"/>
      <c r="E10" s="762"/>
      <c r="F10" s="762"/>
      <c r="G10" s="262"/>
    </row>
    <row r="11" spans="2:8">
      <c r="B11" s="1277"/>
    </row>
    <row r="12" spans="2:8" ht="61.2">
      <c r="D12" s="786"/>
      <c r="E12" s="762"/>
      <c r="F12" s="262"/>
      <c r="G12" s="262"/>
      <c r="H12" s="262"/>
    </row>
    <row r="31" spans="5:5">
      <c r="E31" s="1" t="s">
        <v>0</v>
      </c>
    </row>
  </sheetData>
  <printOptions horizontalCentered="1"/>
  <pageMargins left="0.25" right="0.25" top="0.75" bottom="0.75" header="0.3" footer="0.3"/>
  <pageSetup paperSize="9" scale="86" orientation="portrait"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BE0C9-BBB5-4603-B045-063F99AF8182}">
  <sheetPr codeName="Sheet1">
    <tabColor rgb="FF70A8DA"/>
  </sheetPr>
  <dimension ref="A1:E56"/>
  <sheetViews>
    <sheetView view="pageLayout" topLeftCell="A46" zoomScale="70" zoomScaleNormal="100" zoomScaleSheetLayoutView="100" zoomScalePageLayoutView="70" workbookViewId="0">
      <selection activeCell="B68" sqref="B68"/>
    </sheetView>
  </sheetViews>
  <sheetFormatPr defaultColWidth="9.109375" defaultRowHeight="10.199999999999999"/>
  <cols>
    <col min="1" max="1" width="52.6640625" style="284" customWidth="1"/>
    <col min="2" max="2" width="11" style="284" customWidth="1"/>
    <col min="3" max="3" width="39" style="284" customWidth="1"/>
    <col min="4" max="4" width="57.109375" style="284" customWidth="1"/>
    <col min="5" max="5" width="6.5546875" style="284" customWidth="1"/>
    <col min="6" max="6" width="6.44140625" style="284" customWidth="1"/>
    <col min="7" max="16384" width="9.109375" style="284"/>
  </cols>
  <sheetData>
    <row r="1" spans="1:3" ht="13.5" customHeight="1">
      <c r="A1" s="257" t="s">
        <v>47</v>
      </c>
    </row>
    <row r="2" spans="1:3" ht="13.5" customHeight="1"/>
    <row r="3" spans="1:3" ht="13.5" customHeight="1">
      <c r="A3" s="27" t="s">
        <v>828</v>
      </c>
      <c r="B3" s="29"/>
      <c r="C3" s="29"/>
    </row>
    <row r="4" spans="1:3" ht="13.5" customHeight="1">
      <c r="A4" s="29" t="s">
        <v>832</v>
      </c>
      <c r="B4" s="29">
        <v>2</v>
      </c>
      <c r="C4" s="29"/>
    </row>
    <row r="5" spans="1:3" ht="13.5" customHeight="1">
      <c r="A5" s="29" t="s">
        <v>45</v>
      </c>
      <c r="B5" s="29">
        <v>2</v>
      </c>
      <c r="C5" s="29"/>
    </row>
    <row r="6" spans="1:3" ht="13.5" customHeight="1">
      <c r="A6" s="29"/>
      <c r="B6" s="29"/>
      <c r="C6" s="29"/>
    </row>
    <row r="7" spans="1:3" ht="13.5" customHeight="1">
      <c r="A7" s="27" t="s">
        <v>42</v>
      </c>
      <c r="B7" s="29"/>
      <c r="C7" s="29"/>
    </row>
    <row r="8" spans="1:3" ht="13.5" customHeight="1">
      <c r="A8" s="29" t="s">
        <v>1147</v>
      </c>
      <c r="B8" s="29">
        <v>4</v>
      </c>
      <c r="C8" s="29"/>
    </row>
    <row r="9" spans="1:3" ht="13.5" customHeight="1">
      <c r="A9" s="29" t="s">
        <v>1148</v>
      </c>
      <c r="B9" s="29">
        <v>4</v>
      </c>
      <c r="C9" s="29"/>
    </row>
    <row r="10" spans="1:3" ht="13.5" customHeight="1">
      <c r="A10" s="29" t="s">
        <v>591</v>
      </c>
      <c r="B10" s="29">
        <v>5</v>
      </c>
      <c r="C10" s="29"/>
    </row>
    <row r="11" spans="1:3" ht="13.5" customHeight="1">
      <c r="A11" s="29" t="s">
        <v>1149</v>
      </c>
      <c r="B11" s="29">
        <v>6</v>
      </c>
      <c r="C11" s="29"/>
    </row>
    <row r="12" spans="1:3" ht="13.5" customHeight="1">
      <c r="A12" s="29" t="s">
        <v>1150</v>
      </c>
      <c r="B12" s="29">
        <v>6</v>
      </c>
      <c r="C12" s="29"/>
    </row>
    <row r="13" spans="1:3" ht="13.5" customHeight="1">
      <c r="A13" s="29" t="s">
        <v>37</v>
      </c>
      <c r="B13" s="29">
        <v>7</v>
      </c>
      <c r="C13" s="29"/>
    </row>
    <row r="14" spans="1:3" ht="13.5" customHeight="1">
      <c r="A14" s="29" t="s">
        <v>36</v>
      </c>
      <c r="B14" s="29">
        <v>8</v>
      </c>
      <c r="C14" s="29"/>
    </row>
    <row r="15" spans="1:3" ht="13.5" customHeight="1">
      <c r="A15" s="29" t="s">
        <v>35</v>
      </c>
      <c r="B15" s="29">
        <v>9</v>
      </c>
      <c r="C15" s="29"/>
    </row>
    <row r="16" spans="1:3" ht="13.5" customHeight="1">
      <c r="A16" s="29" t="s">
        <v>534</v>
      </c>
      <c r="B16" s="29">
        <v>10</v>
      </c>
      <c r="C16" s="29"/>
    </row>
    <row r="17" spans="1:5" ht="13.5" customHeight="1">
      <c r="A17" s="29" t="s">
        <v>34</v>
      </c>
      <c r="B17" s="29">
        <v>10</v>
      </c>
      <c r="C17" s="29"/>
    </row>
    <row r="18" spans="1:5" ht="13.5" customHeight="1">
      <c r="A18" s="29" t="s">
        <v>32</v>
      </c>
      <c r="B18" s="29">
        <v>11</v>
      </c>
      <c r="C18" s="29"/>
    </row>
    <row r="19" spans="1:5" ht="13.5" customHeight="1">
      <c r="A19" s="29"/>
    </row>
    <row r="20" spans="1:5" ht="13.5" customHeight="1">
      <c r="A20" s="27" t="s">
        <v>31</v>
      </c>
      <c r="B20" s="29"/>
      <c r="C20" s="29"/>
    </row>
    <row r="21" spans="1:5" ht="13.5" customHeight="1">
      <c r="A21" s="27" t="s">
        <v>115</v>
      </c>
      <c r="B21" s="29"/>
      <c r="C21" s="29"/>
    </row>
    <row r="22" spans="1:5" ht="13.5" customHeight="1">
      <c r="A22" s="29" t="s">
        <v>460</v>
      </c>
      <c r="B22" s="29">
        <v>13</v>
      </c>
      <c r="C22" s="29"/>
    </row>
    <row r="23" spans="1:5" ht="13.5" customHeight="1">
      <c r="B23" s="29"/>
      <c r="C23" s="29"/>
      <c r="D23" s="29"/>
      <c r="E23" s="29"/>
    </row>
    <row r="24" spans="1:5" ht="13.5" customHeight="1">
      <c r="A24" s="27" t="s">
        <v>798</v>
      </c>
      <c r="D24" s="29"/>
      <c r="E24" s="29"/>
    </row>
    <row r="25" spans="1:5" ht="13.5" customHeight="1">
      <c r="A25" s="29" t="s">
        <v>829</v>
      </c>
      <c r="B25" s="29">
        <v>16</v>
      </c>
      <c r="C25" s="29"/>
      <c r="D25" s="29"/>
      <c r="E25" s="29"/>
    </row>
    <row r="26" spans="1:5" ht="13.5" customHeight="1">
      <c r="A26" s="29" t="s">
        <v>30</v>
      </c>
      <c r="B26" s="29">
        <v>18</v>
      </c>
      <c r="C26" s="29"/>
      <c r="D26" s="29"/>
      <c r="E26" s="29"/>
    </row>
    <row r="27" spans="1:5" ht="13.5" customHeight="1">
      <c r="B27" s="29"/>
      <c r="C27" s="29"/>
      <c r="D27" s="29"/>
      <c r="E27" s="29"/>
    </row>
    <row r="28" spans="1:5" ht="13.5" customHeight="1">
      <c r="A28" s="27" t="s">
        <v>833</v>
      </c>
      <c r="B28" s="29"/>
      <c r="C28" s="29"/>
      <c r="D28" s="29"/>
      <c r="E28" s="29"/>
    </row>
    <row r="29" spans="1:5" ht="14.1" customHeight="1">
      <c r="A29" s="29" t="s">
        <v>834</v>
      </c>
      <c r="B29" s="29">
        <v>20</v>
      </c>
      <c r="C29" s="29"/>
      <c r="D29" s="29"/>
      <c r="E29" s="29"/>
    </row>
    <row r="30" spans="1:5" ht="14.1" customHeight="1">
      <c r="A30" s="29"/>
      <c r="B30" s="29"/>
      <c r="C30" s="29"/>
      <c r="D30" s="29"/>
      <c r="E30" s="29"/>
    </row>
    <row r="31" spans="1:5" ht="14.1" customHeight="1">
      <c r="A31" s="27" t="s">
        <v>519</v>
      </c>
      <c r="B31" s="29"/>
      <c r="C31" s="29"/>
      <c r="D31" s="29"/>
      <c r="E31" s="29"/>
    </row>
    <row r="32" spans="1:5" ht="14.1" customHeight="1">
      <c r="A32" s="29" t="s">
        <v>520</v>
      </c>
      <c r="B32" s="29">
        <v>22</v>
      </c>
      <c r="C32" s="29"/>
      <c r="D32" s="29"/>
      <c r="E32" s="29"/>
    </row>
    <row r="33" spans="1:5" ht="14.1" customHeight="1">
      <c r="A33" s="29" t="s">
        <v>906</v>
      </c>
      <c r="B33" s="29">
        <v>23</v>
      </c>
      <c r="C33" s="29"/>
      <c r="D33" s="29"/>
      <c r="E33" s="29"/>
    </row>
    <row r="34" spans="1:5" ht="13.2">
      <c r="A34" s="29" t="s">
        <v>1612</v>
      </c>
      <c r="B34" s="29">
        <v>24</v>
      </c>
      <c r="C34" s="29"/>
    </row>
    <row r="35" spans="1:5" ht="13.2">
      <c r="A35" s="29" t="s">
        <v>1169</v>
      </c>
      <c r="B35" s="29">
        <v>25</v>
      </c>
      <c r="C35" s="29"/>
    </row>
    <row r="36" spans="1:5" ht="13.2">
      <c r="A36" s="29" t="s">
        <v>29</v>
      </c>
      <c r="B36" s="29">
        <v>26</v>
      </c>
      <c r="C36" s="29"/>
    </row>
    <row r="37" spans="1:5" ht="13.2">
      <c r="A37" s="29" t="s">
        <v>1614</v>
      </c>
      <c r="B37" s="29">
        <v>27</v>
      </c>
      <c r="C37" s="29"/>
    </row>
    <row r="39" spans="1:5" ht="13.2">
      <c r="A39" s="27" t="s">
        <v>1424</v>
      </c>
      <c r="B39" s="29"/>
      <c r="C39" s="29"/>
    </row>
    <row r="40" spans="1:5" ht="13.2">
      <c r="A40" s="29" t="s">
        <v>1613</v>
      </c>
      <c r="B40" s="29">
        <v>29</v>
      </c>
      <c r="C40" s="29"/>
    </row>
    <row r="41" spans="1:5" ht="13.2">
      <c r="A41" s="169"/>
      <c r="B41" s="29"/>
      <c r="C41" s="29"/>
    </row>
    <row r="42" spans="1:5" ht="13.2">
      <c r="A42" s="27" t="s">
        <v>46</v>
      </c>
      <c r="B42" s="29"/>
      <c r="C42" s="29"/>
    </row>
    <row r="43" spans="1:5" ht="13.2">
      <c r="A43" s="29" t="s">
        <v>44</v>
      </c>
      <c r="B43" s="29">
        <v>31</v>
      </c>
      <c r="C43" s="29"/>
    </row>
    <row r="44" spans="1:5" ht="13.2">
      <c r="A44" s="29" t="s">
        <v>43</v>
      </c>
      <c r="B44" s="29">
        <v>42</v>
      </c>
      <c r="C44" s="29"/>
    </row>
    <row r="45" spans="1:5" ht="13.2">
      <c r="A45" s="29" t="s">
        <v>835</v>
      </c>
      <c r="B45" s="29">
        <v>48</v>
      </c>
      <c r="C45" s="29"/>
    </row>
    <row r="46" spans="1:5" ht="13.2">
      <c r="A46" s="29" t="s">
        <v>41</v>
      </c>
      <c r="B46" s="29">
        <v>49</v>
      </c>
      <c r="C46" s="29"/>
    </row>
    <row r="47" spans="1:5" ht="13.2">
      <c r="A47" s="29" t="s">
        <v>40</v>
      </c>
      <c r="B47" s="29">
        <v>50</v>
      </c>
      <c r="C47" s="29"/>
    </row>
    <row r="48" spans="1:5" ht="13.2">
      <c r="A48" s="29" t="s">
        <v>39</v>
      </c>
      <c r="B48" s="29">
        <v>62</v>
      </c>
      <c r="C48" s="29"/>
    </row>
    <row r="49" spans="1:3" ht="13.2">
      <c r="A49" s="29" t="s">
        <v>38</v>
      </c>
      <c r="B49" s="29">
        <v>63</v>
      </c>
      <c r="C49" s="29"/>
    </row>
    <row r="50" spans="1:3" ht="13.2">
      <c r="A50" s="29" t="s">
        <v>836</v>
      </c>
      <c r="B50" s="29">
        <v>64</v>
      </c>
      <c r="C50" s="29"/>
    </row>
    <row r="51" spans="1:3" ht="13.2">
      <c r="A51" s="29" t="s">
        <v>837</v>
      </c>
      <c r="B51" s="29">
        <v>68</v>
      </c>
      <c r="C51" s="29"/>
    </row>
    <row r="52" spans="1:3" ht="13.2">
      <c r="B52" s="29"/>
      <c r="C52" s="29"/>
    </row>
    <row r="53" spans="1:3" ht="13.2">
      <c r="A53" s="27" t="s">
        <v>838</v>
      </c>
      <c r="B53" s="29"/>
      <c r="C53" s="29"/>
    </row>
    <row r="54" spans="1:3" ht="13.2">
      <c r="A54" s="29" t="s">
        <v>33</v>
      </c>
      <c r="B54" s="29">
        <v>70</v>
      </c>
      <c r="C54" s="29"/>
    </row>
    <row r="55" spans="1:3" ht="13.2">
      <c r="A55" s="29"/>
      <c r="B55" s="29"/>
      <c r="C55" s="29"/>
    </row>
    <row r="56" spans="1:3" ht="13.2">
      <c r="A56" s="29" t="s">
        <v>839</v>
      </c>
      <c r="B56" s="29">
        <v>74</v>
      </c>
      <c r="C56" s="29"/>
    </row>
  </sheetData>
  <printOptions horizontalCentered="1"/>
  <pageMargins left="0.70866141732283472" right="0.70866141732283472" top="0.74803149606299213" bottom="0.74803149606299213" header="0.31496062992125984" footer="0.31496062992125984"/>
  <pageSetup paperSize="9" scale="75" firstPageNumber="2"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70A8DA"/>
  </sheetPr>
  <dimension ref="A1:J69"/>
  <sheetViews>
    <sheetView showGridLines="0" view="pageLayout" topLeftCell="A37" zoomScaleNormal="80" zoomScaleSheetLayoutView="80" workbookViewId="0">
      <selection activeCell="H8" sqref="H8"/>
    </sheetView>
  </sheetViews>
  <sheetFormatPr defaultColWidth="9.109375" defaultRowHeight="10.199999999999999"/>
  <cols>
    <col min="1" max="1" width="33.6640625" style="2" customWidth="1"/>
    <col min="2" max="2" width="18.88671875" style="2" bestFit="1" customWidth="1"/>
    <col min="3" max="3" width="6.6640625" style="2" customWidth="1"/>
    <col min="4" max="4" width="10.5546875" style="2" customWidth="1"/>
    <col min="5" max="7" width="6.6640625" style="2" customWidth="1"/>
    <col min="8" max="8" width="9" style="2" customWidth="1"/>
    <col min="9" max="9" width="8" style="2" customWidth="1"/>
    <col min="10" max="16384" width="9.109375" style="2"/>
  </cols>
  <sheetData>
    <row r="1" spans="1:9" ht="22.5" customHeight="1">
      <c r="A1" s="10" t="s">
        <v>831</v>
      </c>
      <c r="B1" s="28"/>
      <c r="C1" s="28"/>
      <c r="D1" s="28"/>
      <c r="E1" s="28"/>
      <c r="F1" s="28"/>
      <c r="G1" s="28"/>
      <c r="H1" s="28"/>
      <c r="I1" s="28"/>
    </row>
    <row r="2" spans="1:9" ht="13.5" customHeight="1">
      <c r="A2" s="208" t="s">
        <v>1341</v>
      </c>
      <c r="B2" s="26" t="s">
        <v>28</v>
      </c>
      <c r="C2" s="25"/>
      <c r="D2" s="25" t="s">
        <v>27</v>
      </c>
      <c r="E2" s="25"/>
      <c r="F2" s="25" t="s">
        <v>26</v>
      </c>
      <c r="G2" s="25"/>
      <c r="H2" s="25" t="s">
        <v>1369</v>
      </c>
      <c r="I2" s="25"/>
    </row>
    <row r="3" spans="1:9" ht="12.75" customHeight="1" thickBot="1">
      <c r="A3" s="24"/>
      <c r="B3" s="23" t="s">
        <v>25</v>
      </c>
      <c r="C3" s="22" t="s">
        <v>24</v>
      </c>
      <c r="D3" s="22" t="s">
        <v>25</v>
      </c>
      <c r="E3" s="22" t="s">
        <v>24</v>
      </c>
      <c r="F3" s="22" t="s">
        <v>25</v>
      </c>
      <c r="G3" s="22" t="s">
        <v>24</v>
      </c>
      <c r="H3" s="22" t="s">
        <v>25</v>
      </c>
      <c r="I3" s="22" t="s">
        <v>24</v>
      </c>
    </row>
    <row r="4" spans="1:9" ht="16.5" customHeight="1">
      <c r="A4" s="777" t="s">
        <v>516</v>
      </c>
      <c r="B4" s="16" t="s">
        <v>23</v>
      </c>
      <c r="C4" s="15" t="s">
        <v>22</v>
      </c>
      <c r="D4" s="15" t="s">
        <v>21</v>
      </c>
      <c r="E4" s="396" t="s">
        <v>1117</v>
      </c>
      <c r="F4" s="396" t="s">
        <v>20</v>
      </c>
      <c r="G4" s="396" t="s">
        <v>1117</v>
      </c>
      <c r="H4" s="15" t="s">
        <v>19</v>
      </c>
      <c r="I4" s="396" t="s">
        <v>1201</v>
      </c>
    </row>
    <row r="5" spans="1:9" ht="20.100000000000001" customHeight="1">
      <c r="A5" s="283" t="s">
        <v>965</v>
      </c>
      <c r="C5" s="15" t="s">
        <v>22</v>
      </c>
      <c r="D5" s="15"/>
      <c r="E5" s="396" t="s">
        <v>1117</v>
      </c>
      <c r="F5" s="15"/>
      <c r="G5" s="396" t="s">
        <v>1239</v>
      </c>
      <c r="H5" s="15"/>
      <c r="I5" s="15"/>
    </row>
    <row r="6" spans="1:9" ht="20.100000000000001" customHeight="1">
      <c r="A6" s="283" t="s">
        <v>966</v>
      </c>
      <c r="B6" s="284"/>
      <c r="C6" s="396" t="s">
        <v>1238</v>
      </c>
      <c r="E6" s="396" t="s">
        <v>1118</v>
      </c>
      <c r="G6" s="396" t="s">
        <v>1117</v>
      </c>
      <c r="H6" s="18"/>
      <c r="I6" s="17"/>
    </row>
    <row r="7" spans="1:9" s="358" customFormat="1" ht="20.100000000000001" customHeight="1">
      <c r="A7" s="283" t="s">
        <v>967</v>
      </c>
      <c r="B7" s="16" t="s">
        <v>23</v>
      </c>
      <c r="C7" s="15"/>
      <c r="D7" s="15" t="s">
        <v>21</v>
      </c>
      <c r="E7" s="396"/>
      <c r="F7" s="15" t="s">
        <v>20</v>
      </c>
      <c r="G7" s="396"/>
      <c r="H7" s="15" t="s">
        <v>19</v>
      </c>
      <c r="I7" s="15"/>
    </row>
    <row r="8" spans="1:9" ht="20.100000000000001" customHeight="1">
      <c r="A8" s="347" t="s">
        <v>888</v>
      </c>
      <c r="C8" s="199" t="s">
        <v>506</v>
      </c>
      <c r="E8" s="396" t="s">
        <v>1119</v>
      </c>
      <c r="G8" s="396" t="s">
        <v>1118</v>
      </c>
      <c r="H8" s="18"/>
    </row>
    <row r="9" spans="1:9" s="358" customFormat="1" ht="20.100000000000001" customHeight="1">
      <c r="A9" s="347" t="s">
        <v>1101</v>
      </c>
      <c r="C9" s="199"/>
      <c r="E9" s="396" t="s">
        <v>1120</v>
      </c>
      <c r="F9" s="15"/>
      <c r="G9" s="396" t="s">
        <v>1240</v>
      </c>
      <c r="H9" s="18"/>
    </row>
    <row r="10" spans="1:9" ht="20.100000000000001" customHeight="1">
      <c r="A10" s="21" t="s">
        <v>462</v>
      </c>
      <c r="B10" s="19"/>
      <c r="C10" s="19"/>
      <c r="D10" s="19"/>
      <c r="E10" s="396" t="s">
        <v>1120</v>
      </c>
      <c r="F10" s="15"/>
      <c r="G10" s="396" t="s">
        <v>1240</v>
      </c>
    </row>
    <row r="11" spans="1:9" ht="20.100000000000001" customHeight="1">
      <c r="A11" s="347" t="s">
        <v>611</v>
      </c>
      <c r="B11" s="154"/>
      <c r="C11" s="154"/>
      <c r="D11" s="154"/>
      <c r="E11" s="396" t="s">
        <v>1120</v>
      </c>
      <c r="F11" s="15"/>
      <c r="G11" s="396" t="s">
        <v>1240</v>
      </c>
    </row>
    <row r="12" spans="1:9" s="358" customFormat="1" ht="20.100000000000001" customHeight="1">
      <c r="A12" s="347" t="s">
        <v>1370</v>
      </c>
      <c r="B12" s="154"/>
      <c r="C12" s="154"/>
      <c r="D12" s="154"/>
      <c r="E12" s="396" t="s">
        <v>1120</v>
      </c>
      <c r="F12" s="15"/>
      <c r="G12" s="396" t="s">
        <v>1240</v>
      </c>
    </row>
    <row r="13" spans="1:9" ht="16.5" customHeight="1">
      <c r="A13" s="20" t="s">
        <v>18</v>
      </c>
      <c r="B13" s="15"/>
      <c r="C13" s="396" t="s">
        <v>14</v>
      </c>
      <c r="D13" s="15"/>
      <c r="E13" s="15"/>
      <c r="F13" s="15"/>
      <c r="G13" s="15"/>
      <c r="H13" s="15"/>
      <c r="I13" s="15"/>
    </row>
    <row r="14" spans="1:9" ht="20.100000000000001" customHeight="1">
      <c r="A14" s="20" t="s">
        <v>17</v>
      </c>
      <c r="B14" s="15"/>
      <c r="C14" s="396"/>
      <c r="D14" s="15"/>
      <c r="E14" s="396" t="s">
        <v>16</v>
      </c>
      <c r="F14" s="15"/>
      <c r="G14" s="15"/>
      <c r="H14" s="15"/>
      <c r="I14" s="15"/>
    </row>
    <row r="15" spans="1:9" ht="20.100000000000001" customHeight="1">
      <c r="A15" s="777" t="s">
        <v>375</v>
      </c>
      <c r="B15" s="15"/>
      <c r="C15" s="15" t="s">
        <v>14</v>
      </c>
      <c r="D15" s="15"/>
      <c r="E15" s="15"/>
      <c r="F15" s="15"/>
      <c r="G15" s="15"/>
      <c r="H15" s="15"/>
      <c r="I15" s="15"/>
    </row>
    <row r="16" spans="1:9" ht="20.100000000000001" customHeight="1">
      <c r="A16" s="20" t="s">
        <v>15</v>
      </c>
      <c r="B16" s="15"/>
      <c r="C16" s="15" t="s">
        <v>14</v>
      </c>
      <c r="D16" s="15"/>
      <c r="E16" s="15"/>
      <c r="F16" s="15"/>
      <c r="G16" s="15"/>
      <c r="H16" s="15"/>
      <c r="I16" s="15"/>
    </row>
    <row r="17" spans="1:10" ht="20.100000000000001" customHeight="1">
      <c r="A17" s="778" t="s">
        <v>1102</v>
      </c>
      <c r="D17" s="285" t="s">
        <v>21</v>
      </c>
      <c r="E17" s="284" t="s">
        <v>1117</v>
      </c>
    </row>
    <row r="18" spans="1:10" ht="20.100000000000001" customHeight="1">
      <c r="A18" s="778" t="s">
        <v>905</v>
      </c>
      <c r="E18" s="284" t="s">
        <v>16</v>
      </c>
    </row>
    <row r="19" spans="1:10" s="358" customFormat="1" ht="20.100000000000001" customHeight="1">
      <c r="A19" s="1329" t="s">
        <v>446</v>
      </c>
      <c r="C19" s="1330"/>
      <c r="D19" s="1329"/>
      <c r="E19" s="1331"/>
      <c r="F19" s="1331"/>
      <c r="G19" s="1331"/>
      <c r="H19" s="1330"/>
      <c r="I19" s="1330"/>
      <c r="J19" s="1330"/>
    </row>
    <row r="20" spans="1:10" ht="19.8" customHeight="1">
      <c r="A20" s="2009" t="s">
        <v>1342</v>
      </c>
      <c r="D20" s="13"/>
      <c r="E20" s="13"/>
      <c r="F20" s="7"/>
      <c r="H20" s="9"/>
      <c r="I20" s="7"/>
    </row>
    <row r="21" spans="1:10" ht="19.2" customHeight="1">
      <c r="A21" s="14" t="s">
        <v>13</v>
      </c>
      <c r="B21" s="13"/>
      <c r="C21" s="13"/>
      <c r="D21" s="13"/>
      <c r="E21" s="13"/>
      <c r="F21" s="7"/>
      <c r="G21" s="7"/>
      <c r="H21" s="9"/>
      <c r="I21" s="7"/>
      <c r="J21" s="7"/>
    </row>
    <row r="22" spans="1:10" ht="30.6" customHeight="1" thickBot="1">
      <c r="A22" s="1285" t="s">
        <v>1349</v>
      </c>
      <c r="B22" s="12" t="s">
        <v>12</v>
      </c>
      <c r="C22" s="12"/>
      <c r="D22" s="12" t="s">
        <v>1350</v>
      </c>
      <c r="E22" s="12"/>
      <c r="F22" s="7"/>
      <c r="G22" s="7"/>
      <c r="H22" s="9"/>
      <c r="I22" s="7"/>
      <c r="J22" s="7"/>
    </row>
    <row r="23" spans="1:10" ht="20.100000000000001" customHeight="1">
      <c r="A23" s="2010" t="s">
        <v>11</v>
      </c>
      <c r="B23" s="1353">
        <v>407.9</v>
      </c>
      <c r="C23" s="2011"/>
      <c r="D23" s="1353">
        <v>10.1</v>
      </c>
      <c r="E23" s="11"/>
      <c r="F23" s="7"/>
      <c r="G23" s="7"/>
      <c r="H23" s="9"/>
      <c r="I23" s="7"/>
      <c r="J23" s="7"/>
    </row>
    <row r="24" spans="1:10" ht="20.100000000000001" customHeight="1">
      <c r="A24" s="2010" t="s">
        <v>7</v>
      </c>
      <c r="B24" s="1353">
        <v>207.1</v>
      </c>
      <c r="C24" s="2011"/>
      <c r="D24" s="1353">
        <v>5.0999999999999996</v>
      </c>
      <c r="E24" s="8"/>
      <c r="F24" s="7"/>
      <c r="G24" s="7"/>
      <c r="H24" s="9"/>
      <c r="I24" s="7"/>
      <c r="J24" s="7"/>
    </row>
    <row r="25" spans="1:10" ht="20.100000000000001" customHeight="1">
      <c r="A25" s="2010" t="s">
        <v>536</v>
      </c>
      <c r="B25" s="1353">
        <v>192.4</v>
      </c>
      <c r="C25" s="2011"/>
      <c r="D25" s="1353">
        <v>4.7</v>
      </c>
      <c r="E25" s="8"/>
      <c r="F25" s="7"/>
      <c r="G25" s="7"/>
      <c r="H25" s="9"/>
      <c r="I25" s="7"/>
      <c r="J25" s="7"/>
    </row>
    <row r="26" spans="1:10" ht="20.100000000000001" customHeight="1">
      <c r="A26" s="2010" t="s">
        <v>10</v>
      </c>
      <c r="B26" s="1353">
        <v>158.19999999999999</v>
      </c>
      <c r="C26" s="2011"/>
      <c r="D26" s="1353">
        <v>3.9</v>
      </c>
      <c r="E26" s="8"/>
      <c r="F26" s="7"/>
      <c r="G26" s="7"/>
      <c r="H26" s="9"/>
      <c r="I26" s="7"/>
      <c r="J26" s="7"/>
    </row>
    <row r="27" spans="1:10" ht="20.100000000000001" customHeight="1">
      <c r="A27" s="2010" t="s">
        <v>6</v>
      </c>
      <c r="B27" s="1353">
        <v>105.8</v>
      </c>
      <c r="C27" s="2011"/>
      <c r="D27" s="1353">
        <v>2.6</v>
      </c>
      <c r="E27" s="8"/>
      <c r="F27" s="7"/>
      <c r="G27" s="7"/>
      <c r="H27" s="9"/>
      <c r="I27" s="7"/>
      <c r="J27" s="7"/>
    </row>
    <row r="28" spans="1:10" ht="20.100000000000001" customHeight="1">
      <c r="A28" s="2010" t="s">
        <v>8</v>
      </c>
      <c r="B28" s="1353">
        <v>76.900000000000006</v>
      </c>
      <c r="C28" s="2011"/>
      <c r="D28" s="1353">
        <v>1.9</v>
      </c>
      <c r="E28" s="8"/>
      <c r="F28" s="7"/>
      <c r="G28" s="7"/>
      <c r="H28" s="9"/>
      <c r="I28" s="7"/>
      <c r="J28" s="7"/>
    </row>
    <row r="29" spans="1:10" ht="20.100000000000001" customHeight="1">
      <c r="A29" s="2010" t="s">
        <v>9</v>
      </c>
      <c r="B29" s="1353">
        <v>67</v>
      </c>
      <c r="C29" s="2011"/>
      <c r="D29" s="1353">
        <v>1.7</v>
      </c>
      <c r="E29" s="8"/>
      <c r="F29" s="7"/>
      <c r="G29" s="7"/>
      <c r="H29" s="9"/>
      <c r="I29" s="7"/>
      <c r="J29" s="7"/>
    </row>
    <row r="30" spans="1:10" ht="20.100000000000001" customHeight="1">
      <c r="A30" s="2010" t="s">
        <v>3</v>
      </c>
      <c r="B30" s="1353">
        <v>65</v>
      </c>
      <c r="C30" s="2011"/>
      <c r="D30" s="1353">
        <v>1.6</v>
      </c>
      <c r="E30" s="8"/>
      <c r="F30" s="7"/>
      <c r="G30" s="7"/>
      <c r="H30" s="9"/>
      <c r="I30" s="7"/>
      <c r="J30" s="7"/>
    </row>
    <row r="31" spans="1:10" ht="20.100000000000001" customHeight="1">
      <c r="A31" s="2010" t="s">
        <v>1351</v>
      </c>
      <c r="B31" s="1353">
        <v>51.2</v>
      </c>
      <c r="C31" s="2011"/>
      <c r="D31" s="1353">
        <v>1.3</v>
      </c>
      <c r="E31" s="8"/>
      <c r="F31" s="7"/>
      <c r="G31" s="7"/>
      <c r="H31" s="9"/>
      <c r="I31" s="7"/>
      <c r="J31" s="7"/>
    </row>
    <row r="32" spans="1:10" ht="20.100000000000001" customHeight="1">
      <c r="A32" s="2010" t="s">
        <v>4</v>
      </c>
      <c r="B32" s="1353">
        <v>48.2</v>
      </c>
      <c r="C32" s="2011"/>
      <c r="D32" s="1353">
        <v>1.2</v>
      </c>
      <c r="E32" s="8"/>
      <c r="F32" s="7"/>
      <c r="G32" s="7"/>
      <c r="H32" s="9"/>
      <c r="I32" s="7"/>
      <c r="J32" s="7"/>
    </row>
    <row r="33" spans="1:10" ht="20.25" customHeight="1">
      <c r="A33" s="2010" t="s">
        <v>5</v>
      </c>
      <c r="B33" s="1353">
        <v>42.4</v>
      </c>
      <c r="C33" s="2011"/>
      <c r="D33" s="1353">
        <v>1</v>
      </c>
      <c r="E33" s="8"/>
      <c r="F33" s="7"/>
      <c r="G33" s="7"/>
      <c r="H33" s="9"/>
      <c r="I33" s="7"/>
      <c r="J33" s="7"/>
    </row>
    <row r="34" spans="1:10" ht="21.75" customHeight="1">
      <c r="A34" s="2010" t="s">
        <v>593</v>
      </c>
      <c r="B34" s="1353">
        <v>41.4</v>
      </c>
      <c r="C34" s="2011"/>
      <c r="D34" s="1353">
        <v>1</v>
      </c>
      <c r="E34" s="8"/>
      <c r="F34" s="7"/>
      <c r="G34" s="7"/>
      <c r="H34" s="9"/>
      <c r="I34" s="7"/>
      <c r="J34" s="7"/>
    </row>
    <row r="35" spans="1:10" ht="20.100000000000001" customHeight="1">
      <c r="A35" s="2010" t="s">
        <v>1039</v>
      </c>
      <c r="B35" s="1353">
        <v>38.200000000000003</v>
      </c>
      <c r="C35" s="2011"/>
      <c r="D35" s="1353">
        <v>0.9</v>
      </c>
      <c r="E35" s="8"/>
      <c r="F35" s="7"/>
      <c r="G35" s="7"/>
      <c r="H35" s="9"/>
      <c r="I35" s="7"/>
      <c r="J35" s="7"/>
    </row>
    <row r="36" spans="1:10" ht="20.100000000000001" customHeight="1">
      <c r="A36" s="2010" t="s">
        <v>1352</v>
      </c>
      <c r="B36" s="1353">
        <v>36.9</v>
      </c>
      <c r="C36" s="2011"/>
      <c r="D36" s="1353">
        <v>0.9</v>
      </c>
      <c r="E36" s="8"/>
      <c r="F36" s="7"/>
      <c r="G36" s="7"/>
      <c r="H36" s="9"/>
      <c r="I36" s="7"/>
      <c r="J36" s="7"/>
    </row>
    <row r="37" spans="1:10" ht="20.100000000000001" customHeight="1">
      <c r="A37" s="2010" t="s">
        <v>1353</v>
      </c>
      <c r="B37" s="1353">
        <v>26.8</v>
      </c>
      <c r="C37" s="2011"/>
      <c r="D37" s="1353">
        <v>0.7</v>
      </c>
      <c r="E37" s="8"/>
      <c r="F37" s="7"/>
      <c r="G37" s="7"/>
      <c r="H37" s="9"/>
      <c r="I37" s="7"/>
      <c r="J37" s="7"/>
    </row>
    <row r="38" spans="1:10" ht="20.100000000000001" customHeight="1">
      <c r="A38" s="2010" t="s">
        <v>760</v>
      </c>
      <c r="B38" s="1353">
        <v>25.8</v>
      </c>
      <c r="C38" s="2011"/>
      <c r="D38" s="1353">
        <v>0.6</v>
      </c>
      <c r="E38" s="8"/>
      <c r="F38" s="7"/>
      <c r="G38" s="7"/>
      <c r="H38" s="9"/>
      <c r="I38" s="7"/>
      <c r="J38" s="7"/>
    </row>
    <row r="39" spans="1:10" ht="20.100000000000001" customHeight="1">
      <c r="A39" s="2010" t="s">
        <v>594</v>
      </c>
      <c r="B39" s="1353">
        <v>24.3</v>
      </c>
      <c r="C39" s="2011"/>
      <c r="D39" s="1353">
        <v>0.6</v>
      </c>
      <c r="E39" s="8"/>
      <c r="F39" s="7"/>
      <c r="G39" s="1"/>
      <c r="H39" s="9"/>
      <c r="I39" s="7"/>
      <c r="J39" s="7"/>
    </row>
    <row r="40" spans="1:10" ht="20.100000000000001" customHeight="1">
      <c r="A40" s="2010" t="s">
        <v>1040</v>
      </c>
      <c r="B40" s="1353">
        <v>23.3</v>
      </c>
      <c r="C40" s="2011"/>
      <c r="D40" s="1353">
        <v>0.6</v>
      </c>
      <c r="E40" s="8"/>
      <c r="F40" s="7"/>
      <c r="G40" s="7"/>
      <c r="H40" s="9"/>
      <c r="I40" s="7"/>
      <c r="J40" s="7"/>
    </row>
    <row r="41" spans="1:10" ht="20.100000000000001" customHeight="1">
      <c r="A41" s="2010" t="s">
        <v>1115</v>
      </c>
      <c r="B41" s="1353">
        <v>22</v>
      </c>
      <c r="C41" s="2011"/>
      <c r="D41" s="1353">
        <v>0.5</v>
      </c>
      <c r="E41" s="8"/>
      <c r="F41" s="7"/>
      <c r="H41" s="7"/>
      <c r="I41" s="7"/>
      <c r="J41" s="7"/>
    </row>
    <row r="42" spans="1:10" ht="20.100000000000001" customHeight="1">
      <c r="A42" s="2010" t="s">
        <v>843</v>
      </c>
      <c r="B42" s="1353">
        <v>20.3</v>
      </c>
      <c r="C42" s="2011"/>
      <c r="D42" s="1353">
        <v>0.5</v>
      </c>
      <c r="E42" s="8"/>
      <c r="J42" s="7"/>
    </row>
    <row r="43" spans="1:10" ht="20.100000000000001" customHeight="1" thickBot="1">
      <c r="A43" s="2012" t="s">
        <v>2</v>
      </c>
      <c r="B43" s="352">
        <v>2368.9</v>
      </c>
      <c r="C43" s="2013"/>
      <c r="D43" s="260">
        <v>58.6</v>
      </c>
      <c r="E43" s="6"/>
    </row>
    <row r="44" spans="1:10" ht="20.100000000000001" customHeight="1">
      <c r="A44" s="2014" t="s">
        <v>521</v>
      </c>
      <c r="B44" s="5">
        <v>4050</v>
      </c>
      <c r="C44" s="4"/>
      <c r="D44" s="3" t="s">
        <v>1</v>
      </c>
      <c r="E44" s="3"/>
    </row>
    <row r="45" spans="1:10" ht="20.100000000000001" customHeight="1">
      <c r="A45" s="1"/>
    </row>
    <row r="46" spans="1:10" ht="20.100000000000001" customHeight="1"/>
    <row r="47" spans="1:10" ht="20.100000000000001" customHeight="1"/>
    <row r="48" spans="1:1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ignoredErrors>
    <ignoredError sqref="D4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A8DA"/>
  </sheetPr>
  <dimension ref="A1"/>
  <sheetViews>
    <sheetView view="pageLayout" topLeftCell="A49" zoomScale="90" zoomScaleNormal="100" zoomScalePageLayoutView="90" workbookViewId="0">
      <selection activeCell="G59" sqref="G59"/>
    </sheetView>
  </sheetViews>
  <sheetFormatPr defaultColWidth="9.109375" defaultRowHeight="14.4"/>
  <cols>
    <col min="1" max="4" width="9.109375" style="1"/>
    <col min="5" max="5" width="3.5546875" style="1" customWidth="1"/>
    <col min="6" max="16384" width="9.109375" style="1"/>
  </cols>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77F0B-39A2-42B0-A96F-CF6F15E08B86}">
  <sheetPr>
    <tabColor rgb="FF70A8DA"/>
  </sheetPr>
  <dimension ref="A1:BD331"/>
  <sheetViews>
    <sheetView view="pageLayout" topLeftCell="A52" zoomScale="110" zoomScaleNormal="100" zoomScaleSheetLayoutView="100" zoomScalePageLayoutView="110" workbookViewId="0">
      <selection activeCell="A60" sqref="A60:K60"/>
    </sheetView>
  </sheetViews>
  <sheetFormatPr defaultColWidth="4.44140625" defaultRowHeight="10.199999999999999"/>
  <cols>
    <col min="1" max="1" width="40.88671875" style="419" customWidth="1"/>
    <col min="2" max="2" width="6.77734375" style="419" customWidth="1"/>
    <col min="3" max="14" width="6" style="419" customWidth="1"/>
    <col min="15" max="15" width="30.44140625" style="419" customWidth="1"/>
    <col min="16" max="17" width="7.6640625" style="419" customWidth="1"/>
    <col min="18" max="20" width="7.6640625" style="681" customWidth="1"/>
    <col min="21" max="27" width="7.6640625" style="419" customWidth="1"/>
    <col min="28" max="28" width="7.6640625" style="339" customWidth="1"/>
    <col min="29" max="29" width="42.6640625" style="339" customWidth="1"/>
    <col min="30" max="33" width="6.44140625" style="339" customWidth="1"/>
    <col min="34" max="38" width="6.33203125" style="339" customWidth="1"/>
    <col min="39" max="41" width="6.33203125" style="662" customWidth="1"/>
    <col min="42" max="42" width="6.33203125" style="339" customWidth="1"/>
    <col min="43" max="43" width="36.6640625" style="339" customWidth="1"/>
    <col min="44" max="56" width="7" style="339" customWidth="1"/>
    <col min="57" max="16384" width="4.44140625" style="339"/>
  </cols>
  <sheetData>
    <row r="1" spans="1:56" ht="13.5" customHeight="1">
      <c r="A1" s="1451" t="s">
        <v>558</v>
      </c>
      <c r="B1" s="690"/>
      <c r="C1" s="690"/>
      <c r="D1" s="690"/>
      <c r="E1" s="690"/>
      <c r="F1" s="690"/>
      <c r="G1" s="690"/>
      <c r="H1" s="690"/>
      <c r="O1" s="2057" t="s">
        <v>558</v>
      </c>
      <c r="P1" s="2057"/>
      <c r="Q1" s="2057"/>
      <c r="R1" s="2057"/>
      <c r="S1" s="2057"/>
      <c r="T1" s="2057"/>
      <c r="U1" s="2057"/>
      <c r="V1" s="2057"/>
      <c r="W1" s="2057"/>
      <c r="X1" s="2057"/>
      <c r="Y1" s="2057"/>
      <c r="Z1" s="2057"/>
      <c r="AA1" s="2057"/>
      <c r="AB1" s="2057"/>
      <c r="AC1" s="1451" t="s">
        <v>557</v>
      </c>
      <c r="AD1" s="1355"/>
      <c r="AE1" s="1355"/>
      <c r="AF1" s="1355"/>
      <c r="AG1" s="691"/>
      <c r="AH1" s="691"/>
      <c r="AI1" s="691"/>
      <c r="AJ1" s="691"/>
      <c r="AK1" s="691"/>
      <c r="AL1" s="1355"/>
      <c r="AM1" s="688"/>
      <c r="AN1" s="688"/>
      <c r="AO1" s="688"/>
      <c r="AP1" s="1355"/>
      <c r="AQ1" s="1451" t="s">
        <v>557</v>
      </c>
      <c r="AR1" s="1355"/>
      <c r="AS1" s="1355"/>
      <c r="AT1" s="1355"/>
      <c r="AU1" s="1355"/>
      <c r="AV1" s="1355"/>
      <c r="AW1" s="1355"/>
      <c r="AX1" s="1355"/>
      <c r="AY1" s="1355"/>
      <c r="AZ1" s="1355"/>
      <c r="BA1" s="1355"/>
      <c r="BB1" s="1355"/>
      <c r="BC1" s="1355"/>
      <c r="BD1" s="1355"/>
    </row>
    <row r="2" spans="1:56" ht="13.5" customHeight="1">
      <c r="A2" s="419" t="s">
        <v>194</v>
      </c>
      <c r="R2" s="419"/>
      <c r="U2" s="681"/>
      <c r="AM2" s="339"/>
      <c r="AP2" s="662"/>
    </row>
    <row r="3" spans="1:56" ht="13.5" customHeight="1">
      <c r="A3" s="1451" t="s">
        <v>193</v>
      </c>
      <c r="B3" s="690"/>
      <c r="C3" s="690"/>
      <c r="D3" s="690"/>
      <c r="E3" s="690"/>
      <c r="F3" s="690"/>
      <c r="G3" s="690"/>
      <c r="H3" s="690"/>
      <c r="O3" s="1451" t="s">
        <v>192</v>
      </c>
      <c r="P3" s="690"/>
      <c r="Q3" s="690"/>
      <c r="R3" s="690"/>
      <c r="S3" s="952"/>
      <c r="T3" s="952"/>
      <c r="U3" s="952"/>
      <c r="V3" s="690"/>
      <c r="W3" s="690"/>
      <c r="AC3" s="1355" t="s">
        <v>193</v>
      </c>
      <c r="AD3" s="1355"/>
      <c r="AE3" s="1355"/>
      <c r="AF3" s="1355"/>
      <c r="AG3" s="1355"/>
      <c r="AH3" s="1355"/>
      <c r="AI3" s="1355"/>
      <c r="AJ3" s="1355"/>
      <c r="AK3" s="1355"/>
      <c r="AL3" s="1355"/>
      <c r="AM3" s="1355"/>
      <c r="AN3" s="688"/>
      <c r="AO3" s="688"/>
      <c r="AP3" s="688"/>
      <c r="AQ3" s="1355" t="s">
        <v>192</v>
      </c>
      <c r="AR3" s="1355"/>
      <c r="AS3" s="1355"/>
      <c r="AT3" s="1355"/>
      <c r="AU3" s="1355"/>
      <c r="AV3" s="1355"/>
      <c r="AW3" s="1355"/>
      <c r="AX3" s="37"/>
      <c r="AY3" s="1355"/>
      <c r="AZ3" s="1355"/>
      <c r="BA3" s="690"/>
      <c r="BB3" s="690"/>
      <c r="BC3" s="690"/>
      <c r="BD3" s="690"/>
    </row>
    <row r="4" spans="1:56" ht="20.25" customHeight="1">
      <c r="R4" s="419"/>
      <c r="U4" s="681"/>
      <c r="AC4" s="419"/>
      <c r="AD4" s="419"/>
      <c r="AE4" s="419"/>
      <c r="AF4" s="419"/>
      <c r="AG4" s="419"/>
      <c r="AH4" s="419"/>
      <c r="AI4" s="419"/>
      <c r="AJ4" s="419"/>
      <c r="AK4" s="419"/>
      <c r="AL4" s="419"/>
      <c r="AM4" s="419"/>
      <c r="AN4" s="419"/>
      <c r="AO4" s="419"/>
      <c r="AP4" s="419"/>
      <c r="BA4" s="419"/>
      <c r="BB4" s="419"/>
      <c r="BC4" s="419"/>
      <c r="BD4" s="419"/>
    </row>
    <row r="5" spans="1:56" ht="35.25" customHeight="1" thickBot="1">
      <c r="A5" s="951" t="s">
        <v>105</v>
      </c>
      <c r="B5" s="1094" t="s">
        <v>1415</v>
      </c>
      <c r="C5" s="1086">
        <v>2020</v>
      </c>
      <c r="D5" s="1094" t="s">
        <v>612</v>
      </c>
      <c r="E5" s="1086">
        <v>2018</v>
      </c>
      <c r="F5" s="1086">
        <v>2017</v>
      </c>
      <c r="G5" s="1085">
        <v>2016</v>
      </c>
      <c r="H5" s="1085">
        <v>2015</v>
      </c>
      <c r="I5" s="1085">
        <v>2014</v>
      </c>
      <c r="J5" s="1085">
        <v>2013</v>
      </c>
      <c r="K5" s="1085">
        <v>2012</v>
      </c>
      <c r="L5" s="1085">
        <v>2011</v>
      </c>
      <c r="M5" s="1085">
        <v>2010</v>
      </c>
      <c r="N5" s="1085">
        <v>2009</v>
      </c>
      <c r="O5" s="951" t="s">
        <v>105</v>
      </c>
      <c r="P5" s="1450" t="s">
        <v>1416</v>
      </c>
      <c r="Q5" s="951">
        <v>2020</v>
      </c>
      <c r="R5" s="951">
        <v>2019</v>
      </c>
      <c r="S5" s="1085">
        <v>2018</v>
      </c>
      <c r="T5" s="1085">
        <v>2017</v>
      </c>
      <c r="U5" s="1085">
        <v>2016</v>
      </c>
      <c r="V5" s="1085">
        <v>2015</v>
      </c>
      <c r="W5" s="1085">
        <v>2014</v>
      </c>
      <c r="X5" s="1085">
        <v>2013</v>
      </c>
      <c r="Y5" s="1085">
        <v>2012</v>
      </c>
      <c r="Z5" s="1085">
        <v>2011</v>
      </c>
      <c r="AA5" s="1085">
        <v>2010</v>
      </c>
      <c r="AB5" s="1088">
        <v>2009</v>
      </c>
      <c r="AC5" s="951" t="s">
        <v>105</v>
      </c>
      <c r="AD5" s="1085" t="s">
        <v>1317</v>
      </c>
      <c r="AE5" s="1085" t="s">
        <v>1191</v>
      </c>
      <c r="AF5" s="1085" t="s">
        <v>1111</v>
      </c>
      <c r="AG5" s="1085" t="s">
        <v>1041</v>
      </c>
      <c r="AH5" s="1085" t="s">
        <v>990</v>
      </c>
      <c r="AI5" s="1085" t="s">
        <v>911</v>
      </c>
      <c r="AJ5" s="1085" t="s">
        <v>842</v>
      </c>
      <c r="AK5" s="1085" t="s">
        <v>799</v>
      </c>
      <c r="AL5" s="1085" t="s">
        <v>759</v>
      </c>
      <c r="AM5" s="1085" t="s">
        <v>614</v>
      </c>
      <c r="AN5" s="1085" t="s">
        <v>592</v>
      </c>
      <c r="AO5" s="1085" t="s">
        <v>535</v>
      </c>
      <c r="AP5" s="1085" t="s">
        <v>515</v>
      </c>
      <c r="AQ5" s="1093" t="s">
        <v>105</v>
      </c>
      <c r="AR5" s="1088" t="s">
        <v>1317</v>
      </c>
      <c r="AS5" s="1088" t="s">
        <v>1191</v>
      </c>
      <c r="AT5" s="1088" t="s">
        <v>1111</v>
      </c>
      <c r="AU5" s="1088" t="s">
        <v>1041</v>
      </c>
      <c r="AV5" s="1088" t="s">
        <v>990</v>
      </c>
      <c r="AW5" s="1088" t="s">
        <v>911</v>
      </c>
      <c r="AX5" s="1088" t="s">
        <v>842</v>
      </c>
      <c r="AY5" s="1085" t="s">
        <v>799</v>
      </c>
      <c r="AZ5" s="1085" t="s">
        <v>759</v>
      </c>
      <c r="BA5" s="1085" t="s">
        <v>614</v>
      </c>
      <c r="BB5" s="1085" t="s">
        <v>592</v>
      </c>
      <c r="BC5" s="1085" t="s">
        <v>535</v>
      </c>
      <c r="BD5" s="1085" t="s">
        <v>515</v>
      </c>
    </row>
    <row r="6" spans="1:56" ht="13.5" customHeight="1">
      <c r="A6" s="34" t="s">
        <v>189</v>
      </c>
      <c r="B6" s="1072">
        <v>3670</v>
      </c>
      <c r="C6" s="1072">
        <v>4515</v>
      </c>
      <c r="D6" s="1072">
        <v>4318</v>
      </c>
      <c r="E6" s="1072">
        <v>4491</v>
      </c>
      <c r="F6" s="1072">
        <v>4888</v>
      </c>
      <c r="G6" s="1072">
        <v>4855</v>
      </c>
      <c r="H6" s="1072">
        <v>5110</v>
      </c>
      <c r="I6" s="1072">
        <v>5482</v>
      </c>
      <c r="J6" s="1072">
        <v>5525</v>
      </c>
      <c r="K6" s="1072">
        <v>5563</v>
      </c>
      <c r="L6" s="1072">
        <v>5456</v>
      </c>
      <c r="M6" s="1072">
        <v>5159</v>
      </c>
      <c r="N6" s="1072">
        <v>5281</v>
      </c>
      <c r="O6" s="684"/>
      <c r="P6" s="684"/>
      <c r="Q6" s="684"/>
      <c r="R6" s="684"/>
      <c r="S6" s="678"/>
      <c r="T6" s="678"/>
      <c r="U6" s="678"/>
      <c r="V6" s="678"/>
      <c r="W6" s="678"/>
      <c r="X6" s="678"/>
      <c r="Y6" s="674"/>
      <c r="Z6" s="674"/>
      <c r="AA6" s="674"/>
      <c r="AB6" s="342"/>
      <c r="AC6" s="34" t="s">
        <v>189</v>
      </c>
      <c r="AD6" s="674">
        <v>1226</v>
      </c>
      <c r="AE6" s="674">
        <v>1232</v>
      </c>
      <c r="AF6" s="674">
        <v>1212</v>
      </c>
      <c r="AG6" s="674">
        <v>1169</v>
      </c>
      <c r="AH6" s="674">
        <v>1146</v>
      </c>
      <c r="AI6" s="674">
        <v>1091</v>
      </c>
      <c r="AJ6" s="674">
        <v>1109</v>
      </c>
      <c r="AK6" s="674">
        <v>1108</v>
      </c>
      <c r="AL6" s="674">
        <v>1083</v>
      </c>
      <c r="AM6" s="674">
        <v>1071</v>
      </c>
      <c r="AN6" s="674">
        <v>1056</v>
      </c>
      <c r="AO6" s="674">
        <v>1142</v>
      </c>
      <c r="AP6" s="674">
        <v>1123</v>
      </c>
      <c r="AQ6" s="343"/>
      <c r="AR6" s="343"/>
      <c r="AS6" s="343"/>
      <c r="AT6" s="343"/>
      <c r="AU6" s="343"/>
      <c r="AV6" s="343"/>
      <c r="AW6" s="343"/>
      <c r="AX6" s="343"/>
      <c r="AY6" s="343"/>
      <c r="AZ6" s="343"/>
      <c r="BA6" s="343"/>
      <c r="BB6" s="684"/>
      <c r="BC6" s="684"/>
      <c r="BD6" s="684"/>
    </row>
    <row r="7" spans="1:56" ht="13.5" customHeight="1">
      <c r="A7" s="34" t="s">
        <v>96</v>
      </c>
      <c r="B7" s="1072">
        <v>2575</v>
      </c>
      <c r="C7" s="1072">
        <v>2959</v>
      </c>
      <c r="D7" s="1072">
        <v>3011</v>
      </c>
      <c r="E7" s="1072">
        <v>2993</v>
      </c>
      <c r="F7" s="1072">
        <v>3369</v>
      </c>
      <c r="G7" s="1072">
        <v>3238</v>
      </c>
      <c r="H7" s="1072">
        <v>3230</v>
      </c>
      <c r="I7" s="1072">
        <v>2842</v>
      </c>
      <c r="J7" s="1072">
        <v>2642</v>
      </c>
      <c r="K7" s="1072">
        <v>2468</v>
      </c>
      <c r="L7" s="1072">
        <v>2395</v>
      </c>
      <c r="M7" s="1072">
        <v>2156</v>
      </c>
      <c r="N7" s="1072">
        <v>1693</v>
      </c>
      <c r="O7" s="689" t="s">
        <v>187</v>
      </c>
      <c r="P7" s="689"/>
      <c r="Q7" s="689"/>
      <c r="R7" s="689"/>
      <c r="S7" s="686"/>
      <c r="T7" s="686"/>
      <c r="U7" s="686"/>
      <c r="V7" s="686"/>
      <c r="W7" s="686"/>
      <c r="X7" s="686"/>
      <c r="Y7" s="674"/>
      <c r="Z7" s="674"/>
      <c r="AA7" s="674"/>
      <c r="AB7" s="342"/>
      <c r="AC7" s="34" t="s">
        <v>188</v>
      </c>
      <c r="AD7" s="678">
        <v>870</v>
      </c>
      <c r="AE7" s="678">
        <v>878</v>
      </c>
      <c r="AF7" s="678">
        <v>827</v>
      </c>
      <c r="AG7" s="678">
        <v>792</v>
      </c>
      <c r="AH7" s="678">
        <v>729</v>
      </c>
      <c r="AI7" s="678">
        <v>673</v>
      </c>
      <c r="AJ7" s="678">
        <v>765</v>
      </c>
      <c r="AK7" s="678">
        <v>775</v>
      </c>
      <c r="AL7" s="678">
        <v>756</v>
      </c>
      <c r="AM7" s="678">
        <v>743</v>
      </c>
      <c r="AN7" s="678">
        <v>737</v>
      </c>
      <c r="AO7" s="678">
        <v>720</v>
      </c>
      <c r="AP7" s="678">
        <v>703</v>
      </c>
      <c r="AQ7" s="36" t="s">
        <v>187</v>
      </c>
      <c r="AR7" s="36"/>
      <c r="AS7" s="36"/>
      <c r="AT7" s="36"/>
      <c r="AU7" s="36"/>
      <c r="AV7" s="36"/>
      <c r="AW7" s="36"/>
      <c r="AX7" s="36"/>
      <c r="AY7" s="36"/>
      <c r="AZ7" s="36"/>
      <c r="BA7" s="36"/>
      <c r="BB7" s="689"/>
      <c r="BC7" s="689"/>
      <c r="BD7" s="689"/>
    </row>
    <row r="8" spans="1:56" ht="13.5" customHeight="1">
      <c r="A8" s="34" t="s">
        <v>186</v>
      </c>
      <c r="B8" s="1072">
        <v>872</v>
      </c>
      <c r="C8" s="1072">
        <v>900</v>
      </c>
      <c r="D8" s="1072">
        <v>1012</v>
      </c>
      <c r="E8" s="1072">
        <v>1088</v>
      </c>
      <c r="F8" s="1072">
        <v>1328</v>
      </c>
      <c r="G8" s="1072">
        <v>1715</v>
      </c>
      <c r="H8" s="1072">
        <v>1645</v>
      </c>
      <c r="I8" s="1072">
        <v>1425</v>
      </c>
      <c r="J8" s="1072">
        <v>1539</v>
      </c>
      <c r="K8" s="1072">
        <v>1774</v>
      </c>
      <c r="L8" s="1072">
        <v>1517</v>
      </c>
      <c r="M8" s="1072">
        <v>1837</v>
      </c>
      <c r="N8" s="1072">
        <v>1946</v>
      </c>
      <c r="O8" s="684"/>
      <c r="P8" s="684"/>
      <c r="Q8" s="684"/>
      <c r="R8" s="684"/>
      <c r="S8" s="678"/>
      <c r="T8" s="678"/>
      <c r="U8" s="678"/>
      <c r="V8" s="678"/>
      <c r="W8" s="678"/>
      <c r="X8" s="674"/>
      <c r="Y8" s="678"/>
      <c r="Z8" s="678"/>
      <c r="AA8" s="678"/>
      <c r="AB8" s="1201"/>
      <c r="AC8" s="34" t="s">
        <v>186</v>
      </c>
      <c r="AD8" s="678">
        <v>224</v>
      </c>
      <c r="AE8" s="678">
        <v>278</v>
      </c>
      <c r="AF8" s="678">
        <v>370</v>
      </c>
      <c r="AG8" s="678">
        <v>217</v>
      </c>
      <c r="AH8" s="678">
        <v>257</v>
      </c>
      <c r="AI8" s="678">
        <v>316</v>
      </c>
      <c r="AJ8" s="678">
        <v>110</v>
      </c>
      <c r="AK8" s="678">
        <v>250</v>
      </c>
      <c r="AL8" s="678">
        <v>212</v>
      </c>
      <c r="AM8" s="678">
        <v>285</v>
      </c>
      <c r="AN8" s="678">
        <v>265</v>
      </c>
      <c r="AO8" s="678">
        <v>182</v>
      </c>
      <c r="AP8" s="678">
        <v>205</v>
      </c>
      <c r="BB8" s="419"/>
      <c r="BC8" s="419"/>
      <c r="BD8" s="419"/>
    </row>
    <row r="9" spans="1:56" ht="13.5" customHeight="1">
      <c r="A9" s="34" t="s">
        <v>88</v>
      </c>
      <c r="B9" s="1072">
        <v>-2</v>
      </c>
      <c r="C9" s="1072">
        <v>-1</v>
      </c>
      <c r="D9" s="1072">
        <v>50</v>
      </c>
      <c r="E9" s="1072">
        <v>124</v>
      </c>
      <c r="F9" s="1072">
        <v>23</v>
      </c>
      <c r="G9" s="1072">
        <v>112</v>
      </c>
      <c r="H9" s="1072">
        <v>39</v>
      </c>
      <c r="I9" s="1072">
        <v>18</v>
      </c>
      <c r="J9" s="1072">
        <v>79</v>
      </c>
      <c r="K9" s="1072">
        <v>93</v>
      </c>
      <c r="L9" s="1072">
        <v>42</v>
      </c>
      <c r="M9" s="1072">
        <v>66</v>
      </c>
      <c r="N9" s="1072">
        <v>48</v>
      </c>
      <c r="O9" s="34" t="s">
        <v>185</v>
      </c>
      <c r="P9" s="674">
        <v>77086</v>
      </c>
      <c r="Q9" s="674">
        <v>32955</v>
      </c>
      <c r="R9" s="674">
        <v>35509</v>
      </c>
      <c r="S9" s="674">
        <v>41578</v>
      </c>
      <c r="T9" s="674">
        <v>43081</v>
      </c>
      <c r="U9" s="674">
        <v>32099</v>
      </c>
      <c r="V9" s="674">
        <v>35500</v>
      </c>
      <c r="W9" s="674">
        <v>31067</v>
      </c>
      <c r="X9" s="674">
        <v>33529</v>
      </c>
      <c r="Y9" s="674">
        <v>36060</v>
      </c>
      <c r="Z9" s="674">
        <v>3765</v>
      </c>
      <c r="AA9" s="674">
        <v>10023</v>
      </c>
      <c r="AB9" s="342">
        <v>11500</v>
      </c>
      <c r="AC9" s="34" t="s">
        <v>88</v>
      </c>
      <c r="AD9" s="678">
        <v>9</v>
      </c>
      <c r="AE9" s="678">
        <v>3</v>
      </c>
      <c r="AF9" s="678">
        <v>-14</v>
      </c>
      <c r="AG9" s="678">
        <v>5</v>
      </c>
      <c r="AH9" s="678">
        <v>6</v>
      </c>
      <c r="AI9" s="678">
        <v>-10</v>
      </c>
      <c r="AJ9" s="678">
        <v>-2</v>
      </c>
      <c r="AK9" s="678">
        <v>-1</v>
      </c>
      <c r="AL9" s="678">
        <v>13</v>
      </c>
      <c r="AM9" s="678">
        <v>24</v>
      </c>
      <c r="AN9" s="678">
        <v>14</v>
      </c>
      <c r="AO9" s="678">
        <v>15</v>
      </c>
      <c r="AP9" s="678">
        <v>48</v>
      </c>
      <c r="AQ9" s="1069" t="s">
        <v>185</v>
      </c>
      <c r="AR9" s="342">
        <v>77086</v>
      </c>
      <c r="AS9" s="342">
        <v>51769</v>
      </c>
      <c r="AT9" s="342">
        <v>56843</v>
      </c>
      <c r="AU9" s="342">
        <v>32955</v>
      </c>
      <c r="AV9" s="342">
        <v>48928</v>
      </c>
      <c r="AW9" s="342">
        <f>48388+254</f>
        <v>48642</v>
      </c>
      <c r="AX9" s="342">
        <v>41420</v>
      </c>
      <c r="AY9" s="342">
        <v>35509</v>
      </c>
      <c r="AZ9" s="674">
        <v>31337</v>
      </c>
      <c r="BA9" s="674">
        <v>41739</v>
      </c>
      <c r="BB9" s="674">
        <v>45764</v>
      </c>
      <c r="BC9" s="674">
        <v>41578</v>
      </c>
      <c r="BD9" s="674">
        <v>43173</v>
      </c>
    </row>
    <row r="10" spans="1:56" ht="13.5" customHeight="1">
      <c r="A10" s="34" t="s">
        <v>1629</v>
      </c>
      <c r="B10" s="1072">
        <v>67</v>
      </c>
      <c r="C10" s="1072">
        <v>93</v>
      </c>
      <c r="D10" s="1072">
        <v>232</v>
      </c>
      <c r="E10" s="1072">
        <v>476</v>
      </c>
      <c r="F10" s="1072">
        <v>83</v>
      </c>
      <c r="G10" s="1072">
        <v>135</v>
      </c>
      <c r="H10" s="1072">
        <v>263</v>
      </c>
      <c r="I10" s="1072">
        <v>474</v>
      </c>
      <c r="J10" s="1072">
        <v>106</v>
      </c>
      <c r="K10" s="1072">
        <v>100</v>
      </c>
      <c r="L10" s="1072">
        <v>91</v>
      </c>
      <c r="M10" s="1072">
        <v>116</v>
      </c>
      <c r="N10" s="1072">
        <v>105</v>
      </c>
      <c r="O10" s="34" t="s">
        <v>184</v>
      </c>
      <c r="P10" s="674">
        <v>475</v>
      </c>
      <c r="Q10" s="674">
        <v>3123</v>
      </c>
      <c r="R10" s="674">
        <v>9207</v>
      </c>
      <c r="S10" s="674">
        <v>7642</v>
      </c>
      <c r="T10" s="674">
        <v>4796</v>
      </c>
      <c r="U10" s="674">
        <v>11235</v>
      </c>
      <c r="V10" s="674">
        <v>13224</v>
      </c>
      <c r="W10" s="674">
        <v>6958</v>
      </c>
      <c r="X10" s="674">
        <v>11769</v>
      </c>
      <c r="Y10" s="674">
        <v>8005</v>
      </c>
      <c r="Z10" s="674">
        <v>40615</v>
      </c>
      <c r="AA10" s="674"/>
      <c r="AB10" s="342"/>
      <c r="AC10" s="34" t="s">
        <v>80</v>
      </c>
      <c r="AD10" s="678">
        <v>15</v>
      </c>
      <c r="AE10" s="678">
        <v>27</v>
      </c>
      <c r="AF10" s="678">
        <v>25</v>
      </c>
      <c r="AG10" s="678">
        <v>36</v>
      </c>
      <c r="AH10" s="678">
        <v>17</v>
      </c>
      <c r="AI10" s="678">
        <v>20</v>
      </c>
      <c r="AJ10" s="678">
        <v>20</v>
      </c>
      <c r="AK10" s="678">
        <v>146</v>
      </c>
      <c r="AL10" s="678">
        <v>22</v>
      </c>
      <c r="AM10" s="678">
        <v>20</v>
      </c>
      <c r="AN10" s="678">
        <v>44</v>
      </c>
      <c r="AO10" s="678">
        <v>60</v>
      </c>
      <c r="AP10" s="678">
        <v>18</v>
      </c>
      <c r="AQ10" s="1069" t="s">
        <v>184</v>
      </c>
      <c r="AR10" s="342">
        <v>475</v>
      </c>
      <c r="AS10" s="342">
        <v>1501</v>
      </c>
      <c r="AT10" s="342">
        <v>27</v>
      </c>
      <c r="AU10" s="342">
        <v>3123</v>
      </c>
      <c r="AV10" s="342">
        <v>4430</v>
      </c>
      <c r="AW10" s="342">
        <v>5661</v>
      </c>
      <c r="AX10" s="342">
        <v>12633</v>
      </c>
      <c r="AY10" s="342">
        <v>9207</v>
      </c>
      <c r="AZ10" s="674">
        <v>8153</v>
      </c>
      <c r="BA10" s="674">
        <v>8123</v>
      </c>
      <c r="BB10" s="674">
        <v>8473</v>
      </c>
      <c r="BC10" s="674">
        <v>7642</v>
      </c>
      <c r="BD10" s="674">
        <v>6441</v>
      </c>
    </row>
    <row r="11" spans="1:56" ht="13.5" customHeight="1">
      <c r="A11" s="1090" t="s">
        <v>183</v>
      </c>
      <c r="B11" s="1089">
        <f t="shared" ref="B11:N11" si="0">SUM(B6:B10)</f>
        <v>7182</v>
      </c>
      <c r="C11" s="1089">
        <f t="shared" si="0"/>
        <v>8466</v>
      </c>
      <c r="D11" s="1089">
        <f t="shared" si="0"/>
        <v>8623</v>
      </c>
      <c r="E11" s="1089">
        <f t="shared" si="0"/>
        <v>9172</v>
      </c>
      <c r="F11" s="1089">
        <f t="shared" si="0"/>
        <v>9691</v>
      </c>
      <c r="G11" s="1089">
        <f t="shared" si="0"/>
        <v>10055</v>
      </c>
      <c r="H11" s="1089">
        <f t="shared" si="0"/>
        <v>10287</v>
      </c>
      <c r="I11" s="1089">
        <f t="shared" si="0"/>
        <v>10241</v>
      </c>
      <c r="J11" s="1089">
        <f t="shared" si="0"/>
        <v>9891</v>
      </c>
      <c r="K11" s="1089">
        <f t="shared" si="0"/>
        <v>9998</v>
      </c>
      <c r="L11" s="1089">
        <f t="shared" si="0"/>
        <v>9501</v>
      </c>
      <c r="M11" s="1089">
        <f t="shared" si="0"/>
        <v>9334</v>
      </c>
      <c r="N11" s="1089">
        <f t="shared" si="0"/>
        <v>9073</v>
      </c>
      <c r="O11" s="34" t="s">
        <v>1097</v>
      </c>
      <c r="P11" s="674">
        <v>6760</v>
      </c>
      <c r="Q11" s="674">
        <v>3123</v>
      </c>
      <c r="R11" s="674">
        <v>8519</v>
      </c>
      <c r="S11" s="674">
        <v>11320</v>
      </c>
      <c r="T11" s="674">
        <v>8592</v>
      </c>
      <c r="U11" s="674">
        <v>9026</v>
      </c>
      <c r="V11" s="674">
        <v>10762</v>
      </c>
      <c r="W11" s="674">
        <v>12217</v>
      </c>
      <c r="X11" s="674">
        <v>10743</v>
      </c>
      <c r="Y11" s="674">
        <v>10569</v>
      </c>
      <c r="Z11" s="674">
        <v>11250</v>
      </c>
      <c r="AA11" s="674">
        <v>15788</v>
      </c>
      <c r="AB11" s="342">
        <v>18555</v>
      </c>
      <c r="AC11" s="1090" t="s">
        <v>183</v>
      </c>
      <c r="AD11" s="664">
        <f t="shared" ref="AD11:AP11" si="1">SUM(AD6:AD10)</f>
        <v>2344</v>
      </c>
      <c r="AE11" s="664">
        <f t="shared" si="1"/>
        <v>2418</v>
      </c>
      <c r="AF11" s="664">
        <f t="shared" si="1"/>
        <v>2420</v>
      </c>
      <c r="AG11" s="664">
        <f t="shared" si="1"/>
        <v>2219</v>
      </c>
      <c r="AH11" s="664">
        <f t="shared" si="1"/>
        <v>2155</v>
      </c>
      <c r="AI11" s="664">
        <f t="shared" si="1"/>
        <v>2090</v>
      </c>
      <c r="AJ11" s="664">
        <f t="shared" si="1"/>
        <v>2002</v>
      </c>
      <c r="AK11" s="664">
        <f t="shared" si="1"/>
        <v>2278</v>
      </c>
      <c r="AL11" s="664">
        <f t="shared" si="1"/>
        <v>2086</v>
      </c>
      <c r="AM11" s="664">
        <f t="shared" si="1"/>
        <v>2143</v>
      </c>
      <c r="AN11" s="664">
        <f t="shared" si="1"/>
        <v>2116</v>
      </c>
      <c r="AO11" s="664">
        <f t="shared" si="1"/>
        <v>2119</v>
      </c>
      <c r="AP11" s="664">
        <f t="shared" si="1"/>
        <v>2097</v>
      </c>
      <c r="AQ11" s="1069" t="s">
        <v>182</v>
      </c>
      <c r="AR11" s="342">
        <v>6760</v>
      </c>
      <c r="AS11" s="342">
        <v>6181</v>
      </c>
      <c r="AT11" s="342">
        <v>10478</v>
      </c>
      <c r="AU11" s="342">
        <v>3123</v>
      </c>
      <c r="AV11" s="342">
        <f>10361-3</f>
        <v>10358</v>
      </c>
      <c r="AW11" s="342">
        <f>8654-4</f>
        <v>8650</v>
      </c>
      <c r="AX11" s="342">
        <v>16074</v>
      </c>
      <c r="AY11" s="342">
        <f>8516+2</f>
        <v>8518</v>
      </c>
      <c r="AZ11" s="674">
        <v>20067</v>
      </c>
      <c r="BA11" s="674">
        <f>17796-6</f>
        <v>17790</v>
      </c>
      <c r="BB11" s="674">
        <f>14389-17</f>
        <v>14372</v>
      </c>
      <c r="BC11" s="674">
        <v>11320</v>
      </c>
      <c r="BD11" s="674">
        <v>16384</v>
      </c>
    </row>
    <row r="12" spans="1:56" ht="13.5" customHeight="1">
      <c r="A12" s="34" t="s">
        <v>73</v>
      </c>
      <c r="B12" s="1072">
        <v>-2089</v>
      </c>
      <c r="C12" s="1072">
        <v>-2752</v>
      </c>
      <c r="D12" s="1072">
        <v>-3017</v>
      </c>
      <c r="E12" s="1072">
        <v>-2998</v>
      </c>
      <c r="F12" s="1072">
        <v>-3212</v>
      </c>
      <c r="G12" s="1072">
        <v>-2926</v>
      </c>
      <c r="H12" s="1072">
        <v>-3263</v>
      </c>
      <c r="I12" s="1072">
        <v>-3159</v>
      </c>
      <c r="J12" s="1072">
        <v>-2978</v>
      </c>
      <c r="K12" s="1072">
        <v>-2989</v>
      </c>
      <c r="L12" s="1072">
        <v>-3113</v>
      </c>
      <c r="M12" s="1072">
        <v>-2784</v>
      </c>
      <c r="N12" s="1072">
        <v>-2724</v>
      </c>
      <c r="O12" s="34" t="s">
        <v>1096</v>
      </c>
      <c r="P12" s="674">
        <v>342604</v>
      </c>
      <c r="Q12" s="674">
        <v>329765</v>
      </c>
      <c r="R12" s="674">
        <v>323091</v>
      </c>
      <c r="S12" s="674">
        <v>308304</v>
      </c>
      <c r="T12" s="674">
        <v>310158</v>
      </c>
      <c r="U12" s="674">
        <v>317689</v>
      </c>
      <c r="V12" s="674">
        <v>340920</v>
      </c>
      <c r="W12" s="674">
        <v>348085</v>
      </c>
      <c r="X12" s="674">
        <v>342451</v>
      </c>
      <c r="Y12" s="674">
        <v>346251</v>
      </c>
      <c r="Z12" s="674">
        <v>337203</v>
      </c>
      <c r="AA12" s="674">
        <v>314211</v>
      </c>
      <c r="AB12" s="342">
        <v>282411</v>
      </c>
      <c r="AC12" s="1090" t="s">
        <v>1095</v>
      </c>
      <c r="AD12" s="664">
        <f>+AD11</f>
        <v>2344</v>
      </c>
      <c r="AE12" s="664">
        <f>+AE11</f>
        <v>2418</v>
      </c>
      <c r="AF12" s="664">
        <v>2420</v>
      </c>
      <c r="AG12" s="664">
        <v>2219</v>
      </c>
      <c r="AH12" s="664">
        <v>2155</v>
      </c>
      <c r="AI12" s="664">
        <v>2090</v>
      </c>
      <c r="AJ12" s="664">
        <v>2002</v>
      </c>
      <c r="AK12" s="664">
        <v>2140</v>
      </c>
      <c r="AL12" s="664">
        <v>2086</v>
      </c>
      <c r="AM12" s="664">
        <v>2143</v>
      </c>
      <c r="AN12" s="664">
        <v>2116</v>
      </c>
      <c r="AO12" s="664">
        <v>2033</v>
      </c>
      <c r="AP12" s="664">
        <v>2097</v>
      </c>
      <c r="AQ12" s="1069" t="s">
        <v>181</v>
      </c>
      <c r="AR12" s="342">
        <v>342604</v>
      </c>
      <c r="AS12" s="342">
        <v>338410</v>
      </c>
      <c r="AT12" s="342">
        <v>333622</v>
      </c>
      <c r="AU12" s="342">
        <v>329765</v>
      </c>
      <c r="AV12" s="342">
        <f>320186+283</f>
        <v>320469</v>
      </c>
      <c r="AW12" s="342">
        <f>327732+290</f>
        <v>328022</v>
      </c>
      <c r="AX12" s="342">
        <f>324028+313</f>
        <v>324341</v>
      </c>
      <c r="AY12" s="342">
        <f>322740+351</f>
        <v>323091</v>
      </c>
      <c r="AZ12" s="674">
        <f>328268+405</f>
        <v>328673</v>
      </c>
      <c r="BA12" s="674">
        <f>323783+342</f>
        <v>324125</v>
      </c>
      <c r="BB12" s="674">
        <f>325577+357</f>
        <v>325934</v>
      </c>
      <c r="BC12" s="674">
        <v>308304</v>
      </c>
      <c r="BD12" s="674">
        <v>316494</v>
      </c>
    </row>
    <row r="13" spans="1:56" ht="13.5" customHeight="1">
      <c r="A13" s="34" t="s">
        <v>71</v>
      </c>
      <c r="B13" s="1072">
        <v>-985</v>
      </c>
      <c r="C13" s="1072">
        <v>-1286</v>
      </c>
      <c r="D13" s="1072">
        <v>-1639</v>
      </c>
      <c r="E13" s="1072">
        <v>-1566</v>
      </c>
      <c r="F13" s="1072">
        <v>-1844</v>
      </c>
      <c r="G13" s="1072">
        <v>-1774</v>
      </c>
      <c r="H13" s="1072">
        <v>-1632</v>
      </c>
      <c r="I13" s="1072">
        <v>-1656</v>
      </c>
      <c r="J13" s="1072">
        <v>-1835</v>
      </c>
      <c r="K13" s="1072">
        <v>-1808</v>
      </c>
      <c r="L13" s="1072">
        <v>-1914</v>
      </c>
      <c r="M13" s="1072">
        <v>-1862</v>
      </c>
      <c r="N13" s="1072">
        <v>-1639</v>
      </c>
      <c r="O13" s="34" t="s">
        <v>180</v>
      </c>
      <c r="P13" s="674">
        <v>63917</v>
      </c>
      <c r="Q13" s="674">
        <v>62509</v>
      </c>
      <c r="R13" s="674">
        <v>64930</v>
      </c>
      <c r="S13" s="674">
        <v>76222</v>
      </c>
      <c r="T13" s="674">
        <v>75294</v>
      </c>
      <c r="U13" s="674">
        <v>87701</v>
      </c>
      <c r="V13" s="674">
        <v>86535</v>
      </c>
      <c r="W13" s="674">
        <v>87110</v>
      </c>
      <c r="X13" s="674">
        <v>87314</v>
      </c>
      <c r="Y13" s="674">
        <v>86626</v>
      </c>
      <c r="Z13" s="674">
        <v>92373</v>
      </c>
      <c r="AA13" s="674">
        <v>69137</v>
      </c>
      <c r="AB13" s="342">
        <v>56155</v>
      </c>
      <c r="AC13" s="34" t="s">
        <v>73</v>
      </c>
      <c r="AD13" s="678">
        <v>-702</v>
      </c>
      <c r="AE13" s="678">
        <v>-705</v>
      </c>
      <c r="AF13" s="678">
        <v>-682</v>
      </c>
      <c r="AG13" s="678">
        <v>-722</v>
      </c>
      <c r="AH13" s="678">
        <v>-686</v>
      </c>
      <c r="AI13" s="678">
        <v>-645</v>
      </c>
      <c r="AJ13" s="678">
        <v>-699</v>
      </c>
      <c r="AK13" s="678">
        <v>-648</v>
      </c>
      <c r="AL13" s="678">
        <v>-924</v>
      </c>
      <c r="AM13" s="678">
        <v>-727</v>
      </c>
      <c r="AN13" s="678">
        <v>-718</v>
      </c>
      <c r="AO13" s="678">
        <v>-744</v>
      </c>
      <c r="AP13" s="678">
        <v>-726</v>
      </c>
      <c r="AQ13" s="1069" t="s">
        <v>180</v>
      </c>
      <c r="AR13" s="342">
        <v>63917</v>
      </c>
      <c r="AS13" s="342">
        <v>65424</v>
      </c>
      <c r="AT13" s="342">
        <v>66739</v>
      </c>
      <c r="AU13" s="342">
        <v>62509</v>
      </c>
      <c r="AV13" s="342">
        <v>68185</v>
      </c>
      <c r="AW13" s="342">
        <v>72520</v>
      </c>
      <c r="AX13" s="342">
        <v>71690</v>
      </c>
      <c r="AY13" s="342">
        <v>64930</v>
      </c>
      <c r="AZ13" s="674">
        <v>66202</v>
      </c>
      <c r="BA13" s="674">
        <v>69633</v>
      </c>
      <c r="BB13" s="674">
        <v>70559</v>
      </c>
      <c r="BC13" s="674">
        <v>76222</v>
      </c>
      <c r="BD13" s="674">
        <v>74900</v>
      </c>
    </row>
    <row r="14" spans="1:56" ht="13.5" customHeight="1">
      <c r="A14" s="1356" t="s">
        <v>177</v>
      </c>
      <c r="B14" s="1091">
        <v>-474</v>
      </c>
      <c r="C14" s="1091">
        <v>-605</v>
      </c>
      <c r="D14" s="1091">
        <v>-1330</v>
      </c>
      <c r="E14" s="1091">
        <v>-482</v>
      </c>
      <c r="F14" s="1091">
        <v>-268</v>
      </c>
      <c r="G14" s="1091">
        <v>-228</v>
      </c>
      <c r="H14" s="1091">
        <v>-209</v>
      </c>
      <c r="I14" s="1072">
        <v>-585</v>
      </c>
      <c r="J14" s="1072">
        <v>-227</v>
      </c>
      <c r="K14" s="1072">
        <v>-267</v>
      </c>
      <c r="L14" s="1072">
        <v>-192</v>
      </c>
      <c r="M14" s="1072">
        <v>-170</v>
      </c>
      <c r="N14" s="1072">
        <v>-149</v>
      </c>
      <c r="O14" s="34" t="s">
        <v>178</v>
      </c>
      <c r="P14" s="674">
        <v>2754</v>
      </c>
      <c r="Q14" s="674">
        <v>3795</v>
      </c>
      <c r="R14" s="674">
        <v>7151</v>
      </c>
      <c r="S14" s="674">
        <v>7568</v>
      </c>
      <c r="T14" s="674">
        <v>6489</v>
      </c>
      <c r="U14" s="674">
        <v>5108</v>
      </c>
      <c r="V14" s="674">
        <v>8341</v>
      </c>
      <c r="W14" s="674">
        <v>12151</v>
      </c>
      <c r="X14" s="674">
        <v>9575</v>
      </c>
      <c r="Y14" s="674">
        <v>7970</v>
      </c>
      <c r="Z14" s="674">
        <v>8373</v>
      </c>
      <c r="AA14" s="674">
        <v>9494</v>
      </c>
      <c r="AB14" s="342" t="s">
        <v>179</v>
      </c>
      <c r="AC14" s="34" t="s">
        <v>71</v>
      </c>
      <c r="AD14" s="678">
        <v>-237</v>
      </c>
      <c r="AE14" s="678">
        <v>-262</v>
      </c>
      <c r="AF14" s="678">
        <v>-486</v>
      </c>
      <c r="AG14" s="678">
        <v>-319</v>
      </c>
      <c r="AH14" s="678">
        <v>-245</v>
      </c>
      <c r="AI14" s="678">
        <v>-303</v>
      </c>
      <c r="AJ14" s="678">
        <v>-419</v>
      </c>
      <c r="AK14" s="678">
        <v>-375</v>
      </c>
      <c r="AL14" s="678">
        <v>-366</v>
      </c>
      <c r="AM14" s="678">
        <v>-304</v>
      </c>
      <c r="AN14" s="678">
        <v>-594</v>
      </c>
      <c r="AO14" s="678">
        <v>-390</v>
      </c>
      <c r="AP14" s="678">
        <v>-323</v>
      </c>
      <c r="AQ14" s="1069" t="s">
        <v>178</v>
      </c>
      <c r="AR14" s="342">
        <v>2754</v>
      </c>
      <c r="AS14" s="342">
        <v>1792</v>
      </c>
      <c r="AT14" s="342">
        <v>3948</v>
      </c>
      <c r="AU14" s="342">
        <v>3795</v>
      </c>
      <c r="AV14" s="342">
        <v>6510</v>
      </c>
      <c r="AW14" s="342">
        <v>6448</v>
      </c>
      <c r="AX14" s="342">
        <v>7742</v>
      </c>
      <c r="AY14" s="342">
        <v>7151</v>
      </c>
      <c r="AZ14" s="674">
        <v>6092</v>
      </c>
      <c r="BA14" s="674">
        <v>6557</v>
      </c>
      <c r="BB14" s="674">
        <v>11582</v>
      </c>
      <c r="BC14" s="674">
        <v>7568</v>
      </c>
      <c r="BD14" s="674">
        <v>9807</v>
      </c>
    </row>
    <row r="15" spans="1:56" ht="13.5" customHeight="1">
      <c r="A15" s="1090" t="s">
        <v>175</v>
      </c>
      <c r="B15" s="1089">
        <f t="shared" ref="B15:I15" si="2">SUM(B12:B14)</f>
        <v>-3548</v>
      </c>
      <c r="C15" s="1089">
        <f t="shared" si="2"/>
        <v>-4643</v>
      </c>
      <c r="D15" s="1089">
        <f t="shared" si="2"/>
        <v>-5986</v>
      </c>
      <c r="E15" s="1089">
        <f t="shared" si="2"/>
        <v>-5046</v>
      </c>
      <c r="F15" s="1089">
        <f t="shared" si="2"/>
        <v>-5324</v>
      </c>
      <c r="G15" s="1089">
        <f t="shared" si="2"/>
        <v>-4928</v>
      </c>
      <c r="H15" s="1089">
        <f t="shared" si="2"/>
        <v>-5104</v>
      </c>
      <c r="I15" s="1089">
        <f t="shared" si="2"/>
        <v>-5400</v>
      </c>
      <c r="J15" s="1089">
        <v>-5040</v>
      </c>
      <c r="K15" s="1089">
        <v>-5064</v>
      </c>
      <c r="L15" s="1089">
        <v>-5219</v>
      </c>
      <c r="M15" s="1089">
        <v>-4816</v>
      </c>
      <c r="N15" s="1089">
        <v>-4512</v>
      </c>
      <c r="O15" s="34" t="s">
        <v>176</v>
      </c>
      <c r="P15" s="674">
        <v>21825</v>
      </c>
      <c r="Q15" s="674">
        <v>12649</v>
      </c>
      <c r="R15" s="674">
        <v>14184</v>
      </c>
      <c r="S15" s="674">
        <v>12452</v>
      </c>
      <c r="T15" s="674">
        <v>17180</v>
      </c>
      <c r="U15" s="674">
        <v>21524</v>
      </c>
      <c r="V15" s="674">
        <v>22273</v>
      </c>
      <c r="W15" s="674">
        <v>39749</v>
      </c>
      <c r="X15" s="674">
        <v>33271</v>
      </c>
      <c r="Y15" s="674">
        <v>28128</v>
      </c>
      <c r="Z15" s="674">
        <v>20167</v>
      </c>
      <c r="AA15" s="674">
        <v>17293</v>
      </c>
      <c r="AB15" s="342">
        <v>13703</v>
      </c>
      <c r="AC15" s="34" t="s">
        <v>177</v>
      </c>
      <c r="AD15" s="678">
        <v>-159</v>
      </c>
      <c r="AE15" s="678">
        <v>-164</v>
      </c>
      <c r="AF15" s="678">
        <v>-151</v>
      </c>
      <c r="AG15" s="678">
        <v>-177</v>
      </c>
      <c r="AH15" s="678">
        <v>-158</v>
      </c>
      <c r="AI15" s="678">
        <v>-140</v>
      </c>
      <c r="AJ15" s="678">
        <v>-130</v>
      </c>
      <c r="AK15" s="678">
        <v>-156</v>
      </c>
      <c r="AL15" s="678">
        <v>-885</v>
      </c>
      <c r="AM15" s="678">
        <v>-149</v>
      </c>
      <c r="AN15" s="678">
        <v>-140</v>
      </c>
      <c r="AO15" s="678">
        <v>-250</v>
      </c>
      <c r="AP15" s="678">
        <v>-87</v>
      </c>
      <c r="AQ15" s="1069" t="s">
        <v>176</v>
      </c>
      <c r="AR15" s="342">
        <v>21825</v>
      </c>
      <c r="AS15" s="342">
        <v>23720</v>
      </c>
      <c r="AT15" s="342">
        <v>19324</v>
      </c>
      <c r="AU15" s="342">
        <v>12649</v>
      </c>
      <c r="AV15" s="342">
        <v>12794</v>
      </c>
      <c r="AW15" s="342">
        <v>13368</v>
      </c>
      <c r="AX15" s="342">
        <v>12836</v>
      </c>
      <c r="AY15" s="342">
        <v>14184</v>
      </c>
      <c r="AZ15" s="674">
        <v>14919</v>
      </c>
      <c r="BA15" s="674">
        <v>14969</v>
      </c>
      <c r="BB15" s="674">
        <v>16137</v>
      </c>
      <c r="BC15" s="674">
        <v>12452</v>
      </c>
      <c r="BD15" s="674">
        <v>15061</v>
      </c>
    </row>
    <row r="16" spans="1:56" ht="21" customHeight="1">
      <c r="A16" s="1090" t="s">
        <v>174</v>
      </c>
      <c r="B16" s="1089">
        <f>+B11+B15</f>
        <v>3634</v>
      </c>
      <c r="C16" s="1089">
        <f>+C11+C15</f>
        <v>3823</v>
      </c>
      <c r="D16" s="1089">
        <f>+D11+D15</f>
        <v>2637</v>
      </c>
      <c r="E16" s="1089">
        <f>+E11+E15</f>
        <v>4126</v>
      </c>
      <c r="F16" s="1089">
        <v>4367</v>
      </c>
      <c r="G16" s="1089">
        <v>5127</v>
      </c>
      <c r="H16" s="1089">
        <v>5183</v>
      </c>
      <c r="I16" s="1089">
        <v>4841</v>
      </c>
      <c r="J16" s="1089">
        <v>4851</v>
      </c>
      <c r="K16" s="1089">
        <v>4934</v>
      </c>
      <c r="L16" s="1089">
        <v>4282</v>
      </c>
      <c r="M16" s="1089">
        <v>4518</v>
      </c>
      <c r="N16" s="1089">
        <v>4561</v>
      </c>
      <c r="O16" s="1356" t="s">
        <v>1108</v>
      </c>
      <c r="P16" s="674">
        <v>43967</v>
      </c>
      <c r="Q16" s="674">
        <v>36484</v>
      </c>
      <c r="R16" s="674">
        <v>30799</v>
      </c>
      <c r="S16" s="674">
        <v>24583</v>
      </c>
      <c r="T16" s="674">
        <v>25879</v>
      </c>
      <c r="U16" s="674">
        <v>23102</v>
      </c>
      <c r="V16" s="674">
        <v>20434</v>
      </c>
      <c r="W16" s="678"/>
      <c r="X16" s="678"/>
      <c r="Y16" s="678"/>
      <c r="Z16" s="678"/>
      <c r="AA16" s="678"/>
      <c r="AB16" s="1201"/>
      <c r="AC16" s="1090" t="s">
        <v>175</v>
      </c>
      <c r="AD16" s="664">
        <f t="shared" ref="AD16:AP16" si="3">SUM(AD13:AD15)</f>
        <v>-1098</v>
      </c>
      <c r="AE16" s="664">
        <f t="shared" si="3"/>
        <v>-1131</v>
      </c>
      <c r="AF16" s="664">
        <f t="shared" si="3"/>
        <v>-1319</v>
      </c>
      <c r="AG16" s="664">
        <f t="shared" si="3"/>
        <v>-1218</v>
      </c>
      <c r="AH16" s="664">
        <f t="shared" si="3"/>
        <v>-1089</v>
      </c>
      <c r="AI16" s="664">
        <f t="shared" si="3"/>
        <v>-1088</v>
      </c>
      <c r="AJ16" s="664">
        <f t="shared" si="3"/>
        <v>-1248</v>
      </c>
      <c r="AK16" s="664">
        <f t="shared" si="3"/>
        <v>-1179</v>
      </c>
      <c r="AL16" s="664">
        <f t="shared" si="3"/>
        <v>-2175</v>
      </c>
      <c r="AM16" s="664">
        <f t="shared" si="3"/>
        <v>-1180</v>
      </c>
      <c r="AN16" s="664">
        <f t="shared" si="3"/>
        <v>-1452</v>
      </c>
      <c r="AO16" s="664">
        <f t="shared" si="3"/>
        <v>-1384</v>
      </c>
      <c r="AP16" s="664">
        <f t="shared" si="3"/>
        <v>-1136</v>
      </c>
      <c r="AQ16" s="1356" t="s">
        <v>1108</v>
      </c>
      <c r="AR16" s="342">
        <v>43967</v>
      </c>
      <c r="AS16" s="342">
        <v>42795</v>
      </c>
      <c r="AT16" s="342">
        <v>39783</v>
      </c>
      <c r="AU16" s="342">
        <v>36484</v>
      </c>
      <c r="AV16" s="342">
        <v>32730</v>
      </c>
      <c r="AW16" s="342">
        <v>29854</v>
      </c>
      <c r="AX16" s="342">
        <v>25961</v>
      </c>
      <c r="AY16" s="342">
        <v>30799</v>
      </c>
      <c r="AZ16" s="674">
        <v>29350</v>
      </c>
      <c r="BA16" s="674">
        <v>28111</v>
      </c>
      <c r="BB16" s="674">
        <v>27003</v>
      </c>
      <c r="BC16" s="674">
        <v>24583</v>
      </c>
      <c r="BD16" s="674">
        <v>26829</v>
      </c>
    </row>
    <row r="17" spans="1:56" ht="13.5" customHeight="1">
      <c r="A17" s="34" t="s">
        <v>1109</v>
      </c>
      <c r="B17" s="1072">
        <v>21</v>
      </c>
      <c r="C17" s="1072">
        <v>-860</v>
      </c>
      <c r="D17" s="1072">
        <v>-524</v>
      </c>
      <c r="E17" s="1072">
        <v>-173</v>
      </c>
      <c r="F17" s="1072">
        <v>-369</v>
      </c>
      <c r="G17" s="1072">
        <v>-502</v>
      </c>
      <c r="H17" s="1072">
        <v>-479</v>
      </c>
      <c r="I17" s="1072">
        <v>-534</v>
      </c>
      <c r="J17" s="1072">
        <v>-735</v>
      </c>
      <c r="K17" s="1072">
        <v>-895</v>
      </c>
      <c r="L17" s="1072">
        <v>-735</v>
      </c>
      <c r="M17" s="1072">
        <v>-879</v>
      </c>
      <c r="N17" s="1072">
        <v>-1486</v>
      </c>
      <c r="O17" s="34" t="s">
        <v>98</v>
      </c>
      <c r="P17" s="674">
        <v>30268</v>
      </c>
      <c r="Q17" s="674">
        <v>44770</v>
      </c>
      <c r="R17" s="674">
        <v>39111</v>
      </c>
      <c r="S17" s="674">
        <v>37025</v>
      </c>
      <c r="T17" s="674">
        <v>46111</v>
      </c>
      <c r="U17" s="674">
        <v>69959</v>
      </c>
      <c r="V17" s="674">
        <v>80741</v>
      </c>
      <c r="W17" s="674">
        <v>105119</v>
      </c>
      <c r="X17" s="674">
        <v>70992</v>
      </c>
      <c r="Y17" s="674">
        <v>118789</v>
      </c>
      <c r="Z17" s="674">
        <v>171943</v>
      </c>
      <c r="AA17" s="674">
        <v>96825</v>
      </c>
      <c r="AB17" s="342">
        <v>75422</v>
      </c>
      <c r="AC17" s="1090" t="s">
        <v>1094</v>
      </c>
      <c r="AD17" s="664">
        <f>+AD16</f>
        <v>-1098</v>
      </c>
      <c r="AE17" s="664">
        <f>+AE16</f>
        <v>-1131</v>
      </c>
      <c r="AF17" s="664">
        <v>-1319</v>
      </c>
      <c r="AG17" s="664">
        <v>-1218</v>
      </c>
      <c r="AH17" s="664">
        <v>-1089</v>
      </c>
      <c r="AI17" s="664">
        <v>-1088</v>
      </c>
      <c r="AJ17" s="664">
        <v>-1248</v>
      </c>
      <c r="AK17" s="664">
        <v>-1179</v>
      </c>
      <c r="AL17" s="664">
        <v>-1161</v>
      </c>
      <c r="AM17" s="664">
        <v>-1180</v>
      </c>
      <c r="AN17" s="664">
        <v>-1357</v>
      </c>
      <c r="AO17" s="664">
        <v>-1243</v>
      </c>
      <c r="AP17" s="664">
        <v>-1136</v>
      </c>
      <c r="AQ17" s="1069" t="s">
        <v>98</v>
      </c>
      <c r="AR17" s="342">
        <v>30268</v>
      </c>
      <c r="AS17" s="342">
        <v>32365</v>
      </c>
      <c r="AT17" s="342">
        <v>36000</v>
      </c>
      <c r="AU17" s="342">
        <v>44770</v>
      </c>
      <c r="AV17" s="342">
        <v>45434</v>
      </c>
      <c r="AW17" s="342">
        <v>47039</v>
      </c>
      <c r="AX17" s="342">
        <v>56934</v>
      </c>
      <c r="AY17" s="342">
        <v>39111</v>
      </c>
      <c r="AZ17" s="674">
        <v>51791</v>
      </c>
      <c r="BA17" s="674">
        <v>41647</v>
      </c>
      <c r="BB17" s="674">
        <v>39491</v>
      </c>
      <c r="BC17" s="674">
        <v>37025</v>
      </c>
      <c r="BD17" s="674">
        <v>36713</v>
      </c>
    </row>
    <row r="18" spans="1:56" ht="20.25" customHeight="1">
      <c r="A18" s="1090" t="s">
        <v>57</v>
      </c>
      <c r="B18" s="1089">
        <f t="shared" ref="B18:H18" si="4">SUM(B16:B17)</f>
        <v>3655</v>
      </c>
      <c r="C18" s="1089">
        <f t="shared" si="4"/>
        <v>2963</v>
      </c>
      <c r="D18" s="1089">
        <f t="shared" si="4"/>
        <v>2113</v>
      </c>
      <c r="E18" s="1089">
        <f t="shared" si="4"/>
        <v>3953</v>
      </c>
      <c r="F18" s="1089">
        <f t="shared" si="4"/>
        <v>3998</v>
      </c>
      <c r="G18" s="1089">
        <f t="shared" si="4"/>
        <v>4625</v>
      </c>
      <c r="H18" s="1089">
        <f t="shared" si="4"/>
        <v>4704</v>
      </c>
      <c r="I18" s="1089">
        <v>4307</v>
      </c>
      <c r="J18" s="1089">
        <v>4116</v>
      </c>
      <c r="K18" s="1089">
        <v>4039</v>
      </c>
      <c r="L18" s="1089">
        <v>3547</v>
      </c>
      <c r="M18" s="1089">
        <v>3639</v>
      </c>
      <c r="N18" s="1089">
        <v>3075</v>
      </c>
      <c r="O18" s="1356" t="s">
        <v>97</v>
      </c>
      <c r="P18" s="1070">
        <v>92</v>
      </c>
      <c r="Q18" s="1070">
        <v>359</v>
      </c>
      <c r="R18" s="1070">
        <v>217</v>
      </c>
      <c r="S18" s="1070">
        <v>169</v>
      </c>
      <c r="T18" s="1070">
        <v>163</v>
      </c>
      <c r="U18" s="1070">
        <v>178</v>
      </c>
      <c r="V18" s="1070">
        <v>151</v>
      </c>
      <c r="W18" s="1070">
        <v>256</v>
      </c>
      <c r="X18" s="1070">
        <v>203</v>
      </c>
      <c r="Y18" s="674">
        <v>-711</v>
      </c>
      <c r="Z18" s="674">
        <v>-215</v>
      </c>
      <c r="AA18" s="674">
        <v>1127</v>
      </c>
      <c r="AB18" s="342">
        <v>763</v>
      </c>
      <c r="AC18" s="1090" t="s">
        <v>174</v>
      </c>
      <c r="AD18" s="664">
        <f t="shared" ref="AD18:AP18" si="5">+AD11+AD16</f>
        <v>1246</v>
      </c>
      <c r="AE18" s="664">
        <f t="shared" si="5"/>
        <v>1287</v>
      </c>
      <c r="AF18" s="664">
        <f t="shared" si="5"/>
        <v>1101</v>
      </c>
      <c r="AG18" s="664">
        <f t="shared" si="5"/>
        <v>1001</v>
      </c>
      <c r="AH18" s="664">
        <f t="shared" si="5"/>
        <v>1066</v>
      </c>
      <c r="AI18" s="664">
        <f t="shared" si="5"/>
        <v>1002</v>
      </c>
      <c r="AJ18" s="664">
        <f t="shared" si="5"/>
        <v>754</v>
      </c>
      <c r="AK18" s="664">
        <f t="shared" si="5"/>
        <v>1099</v>
      </c>
      <c r="AL18" s="664">
        <f t="shared" si="5"/>
        <v>-89</v>
      </c>
      <c r="AM18" s="664">
        <f t="shared" si="5"/>
        <v>963</v>
      </c>
      <c r="AN18" s="664">
        <f t="shared" si="5"/>
        <v>664</v>
      </c>
      <c r="AO18" s="664">
        <f t="shared" si="5"/>
        <v>735</v>
      </c>
      <c r="AP18" s="664">
        <f t="shared" si="5"/>
        <v>961</v>
      </c>
      <c r="AQ18" s="1071" t="s">
        <v>97</v>
      </c>
      <c r="AR18" s="1076">
        <v>92</v>
      </c>
      <c r="AS18" s="1076">
        <v>179</v>
      </c>
      <c r="AT18" s="1076">
        <v>222</v>
      </c>
      <c r="AU18" s="1076">
        <v>359</v>
      </c>
      <c r="AV18" s="1076">
        <v>373</v>
      </c>
      <c r="AW18" s="1076">
        <v>356</v>
      </c>
      <c r="AX18" s="1076">
        <v>332</v>
      </c>
      <c r="AY18" s="1076">
        <v>217</v>
      </c>
      <c r="AZ18" s="1070">
        <v>372</v>
      </c>
      <c r="BA18" s="1070">
        <v>316</v>
      </c>
      <c r="BB18" s="1070">
        <v>212</v>
      </c>
      <c r="BC18" s="1070">
        <v>169</v>
      </c>
      <c r="BD18" s="1070">
        <v>131</v>
      </c>
    </row>
    <row r="19" spans="1:56" ht="13.5" customHeight="1">
      <c r="A19" s="34" t="s">
        <v>170</v>
      </c>
      <c r="B19" s="1072">
        <v>-841</v>
      </c>
      <c r="C19" s="1072">
        <v>-698</v>
      </c>
      <c r="D19" s="1072">
        <v>-571</v>
      </c>
      <c r="E19" s="1072">
        <v>-872</v>
      </c>
      <c r="F19" s="1072">
        <v>-950</v>
      </c>
      <c r="G19" s="1072">
        <v>-859</v>
      </c>
      <c r="H19" s="1072">
        <v>-1042</v>
      </c>
      <c r="I19" s="1072">
        <v>-950</v>
      </c>
      <c r="J19" s="1072">
        <v>-1009</v>
      </c>
      <c r="K19" s="1072">
        <v>-970</v>
      </c>
      <c r="L19" s="1072">
        <v>-913</v>
      </c>
      <c r="M19" s="1072">
        <v>-976</v>
      </c>
      <c r="N19" s="1072">
        <v>-757</v>
      </c>
      <c r="O19" s="1356"/>
      <c r="P19" s="1070"/>
      <c r="Q19" s="1070"/>
      <c r="R19" s="1070"/>
      <c r="S19" s="1070"/>
      <c r="T19" s="1070"/>
      <c r="U19" s="1070"/>
      <c r="V19" s="1070"/>
      <c r="W19" s="1070"/>
      <c r="X19" s="1070"/>
      <c r="Y19" s="674"/>
      <c r="Z19" s="678"/>
      <c r="AA19" s="678"/>
      <c r="AB19" s="1201"/>
      <c r="AC19" s="34" t="s">
        <v>1093</v>
      </c>
      <c r="AD19" s="678">
        <v>22</v>
      </c>
      <c r="AE19" s="678">
        <v>51</v>
      </c>
      <c r="AF19" s="678">
        <f>11-63</f>
        <v>-52</v>
      </c>
      <c r="AG19" s="678">
        <v>-28</v>
      </c>
      <c r="AH19" s="678">
        <v>19</v>
      </c>
      <c r="AI19" s="678">
        <v>-696</v>
      </c>
      <c r="AJ19" s="678">
        <v>-155</v>
      </c>
      <c r="AK19" s="678">
        <v>-86</v>
      </c>
      <c r="AL19" s="678">
        <v>-332</v>
      </c>
      <c r="AM19" s="678">
        <v>-63</v>
      </c>
      <c r="AN19" s="678">
        <v>-43</v>
      </c>
      <c r="AO19" s="678">
        <v>-30</v>
      </c>
      <c r="AP19" s="678">
        <v>-44</v>
      </c>
      <c r="AQ19" s="1071"/>
      <c r="AR19" s="1076"/>
      <c r="AS19" s="1076"/>
      <c r="AT19" s="1076" t="s">
        <v>0</v>
      </c>
      <c r="AU19" s="1076"/>
      <c r="AY19" s="1076"/>
      <c r="AZ19" s="1070"/>
      <c r="BA19" s="1070"/>
      <c r="BB19" s="1070"/>
      <c r="BC19" s="1070"/>
      <c r="BD19" s="1070"/>
    </row>
    <row r="20" spans="1:56" ht="20.25" customHeight="1">
      <c r="A20" s="1449" t="s">
        <v>171</v>
      </c>
      <c r="B20" s="1092">
        <f t="shared" ref="B20:I20" si="6">SUM(B18:B19)</f>
        <v>2814</v>
      </c>
      <c r="C20" s="1092">
        <f t="shared" si="6"/>
        <v>2265</v>
      </c>
      <c r="D20" s="1092">
        <f t="shared" si="6"/>
        <v>1542</v>
      </c>
      <c r="E20" s="1092">
        <f t="shared" si="6"/>
        <v>3081</v>
      </c>
      <c r="F20" s="1092">
        <f t="shared" si="6"/>
        <v>3048</v>
      </c>
      <c r="G20" s="1092">
        <f t="shared" si="6"/>
        <v>3766</v>
      </c>
      <c r="H20" s="1092">
        <f t="shared" si="6"/>
        <v>3662</v>
      </c>
      <c r="I20" s="1089">
        <f t="shared" si="6"/>
        <v>3357</v>
      </c>
      <c r="J20" s="1089">
        <v>3107</v>
      </c>
      <c r="K20" s="1089">
        <v>3069</v>
      </c>
      <c r="L20" s="1089">
        <v>2634</v>
      </c>
      <c r="M20" s="1089">
        <v>2663</v>
      </c>
      <c r="N20" s="1089">
        <v>2318</v>
      </c>
      <c r="O20" s="34" t="s">
        <v>173</v>
      </c>
      <c r="P20" s="674">
        <v>208</v>
      </c>
      <c r="Q20" s="674">
        <v>555</v>
      </c>
      <c r="R20" s="674">
        <v>572</v>
      </c>
      <c r="S20" s="674">
        <v>1601</v>
      </c>
      <c r="T20" s="674">
        <v>1235</v>
      </c>
      <c r="U20" s="674">
        <v>588</v>
      </c>
      <c r="V20" s="674">
        <v>515</v>
      </c>
      <c r="W20" s="674">
        <v>487</v>
      </c>
      <c r="X20" s="674">
        <v>630</v>
      </c>
      <c r="Y20" s="674">
        <v>585</v>
      </c>
      <c r="Z20" s="674">
        <v>591</v>
      </c>
      <c r="AA20" s="674">
        <v>554</v>
      </c>
      <c r="AB20" s="342">
        <v>470</v>
      </c>
      <c r="AC20" s="1090" t="s">
        <v>57</v>
      </c>
      <c r="AD20" s="664">
        <f t="shared" ref="AD20:AP20" si="7">SUM(AD18:AD19)</f>
        <v>1268</v>
      </c>
      <c r="AE20" s="664">
        <f t="shared" si="7"/>
        <v>1338</v>
      </c>
      <c r="AF20" s="664">
        <f t="shared" si="7"/>
        <v>1049</v>
      </c>
      <c r="AG20" s="664">
        <f t="shared" si="7"/>
        <v>973</v>
      </c>
      <c r="AH20" s="664">
        <f t="shared" si="7"/>
        <v>1085</v>
      </c>
      <c r="AI20" s="664">
        <f t="shared" si="7"/>
        <v>306</v>
      </c>
      <c r="AJ20" s="664">
        <f t="shared" si="7"/>
        <v>599</v>
      </c>
      <c r="AK20" s="664">
        <f t="shared" si="7"/>
        <v>1013</v>
      </c>
      <c r="AL20" s="664">
        <f t="shared" si="7"/>
        <v>-421</v>
      </c>
      <c r="AM20" s="664">
        <f t="shared" si="7"/>
        <v>900</v>
      </c>
      <c r="AN20" s="664">
        <f t="shared" si="7"/>
        <v>621</v>
      </c>
      <c r="AO20" s="664">
        <f t="shared" si="7"/>
        <v>705</v>
      </c>
      <c r="AP20" s="664">
        <f t="shared" si="7"/>
        <v>917</v>
      </c>
      <c r="AQ20" s="1071" t="s">
        <v>1020</v>
      </c>
      <c r="AR20" s="342">
        <v>208</v>
      </c>
      <c r="AS20" s="342">
        <v>547</v>
      </c>
      <c r="AT20" s="342">
        <v>545</v>
      </c>
      <c r="AU20" s="342">
        <v>555</v>
      </c>
      <c r="AV20" s="1076">
        <v>549</v>
      </c>
      <c r="AW20" s="1076">
        <v>553</v>
      </c>
      <c r="AX20" s="1076">
        <v>557</v>
      </c>
      <c r="AY20" s="342">
        <v>572</v>
      </c>
      <c r="AZ20" s="674">
        <v>1377</v>
      </c>
      <c r="BA20" s="674">
        <v>2098</v>
      </c>
      <c r="BB20" s="674">
        <v>1620</v>
      </c>
      <c r="BC20" s="674">
        <v>1601</v>
      </c>
      <c r="BD20" s="674">
        <v>1617</v>
      </c>
    </row>
    <row r="21" spans="1:56" ht="13.5" customHeight="1">
      <c r="A21" s="1449"/>
      <c r="B21" s="1092"/>
      <c r="C21" s="1092"/>
      <c r="D21" s="1092"/>
      <c r="E21" s="1092"/>
      <c r="F21" s="1092"/>
      <c r="G21" s="1092"/>
      <c r="H21" s="1092"/>
      <c r="I21" s="1091"/>
      <c r="J21" s="684"/>
      <c r="K21" s="684"/>
      <c r="L21" s="684"/>
      <c r="M21" s="684"/>
      <c r="N21" s="684"/>
      <c r="O21" s="34" t="s">
        <v>172</v>
      </c>
      <c r="P21" s="674">
        <v>3812</v>
      </c>
      <c r="Q21" s="674">
        <v>3771</v>
      </c>
      <c r="R21" s="674">
        <v>3695</v>
      </c>
      <c r="S21" s="674">
        <v>4035</v>
      </c>
      <c r="T21" s="674">
        <v>3983</v>
      </c>
      <c r="U21" s="674">
        <v>3792</v>
      </c>
      <c r="V21" s="674">
        <v>3208</v>
      </c>
      <c r="W21" s="674">
        <v>2908</v>
      </c>
      <c r="X21" s="674">
        <v>3246</v>
      </c>
      <c r="Y21" s="674">
        <v>3425</v>
      </c>
      <c r="Z21" s="674">
        <v>3321</v>
      </c>
      <c r="AA21" s="674">
        <v>3219</v>
      </c>
      <c r="AB21" s="342">
        <v>2947</v>
      </c>
      <c r="AC21" s="1090" t="s">
        <v>1092</v>
      </c>
      <c r="AD21" s="664">
        <f>+AD20</f>
        <v>1268</v>
      </c>
      <c r="AE21" s="664">
        <f>+AE20</f>
        <v>1338</v>
      </c>
      <c r="AF21" s="664">
        <v>1049</v>
      </c>
      <c r="AG21" s="664">
        <f t="shared" ref="AG21:AP21" si="8">+AG12+AG17+AG19</f>
        <v>973</v>
      </c>
      <c r="AH21" s="664">
        <f t="shared" si="8"/>
        <v>1085</v>
      </c>
      <c r="AI21" s="664">
        <f t="shared" si="8"/>
        <v>306</v>
      </c>
      <c r="AJ21" s="664">
        <f t="shared" si="8"/>
        <v>599</v>
      </c>
      <c r="AK21" s="664">
        <f t="shared" si="8"/>
        <v>875</v>
      </c>
      <c r="AL21" s="664">
        <f t="shared" si="8"/>
        <v>593</v>
      </c>
      <c r="AM21" s="664">
        <f t="shared" si="8"/>
        <v>900</v>
      </c>
      <c r="AN21" s="664">
        <f t="shared" si="8"/>
        <v>716</v>
      </c>
      <c r="AO21" s="664">
        <f t="shared" si="8"/>
        <v>760</v>
      </c>
      <c r="AP21" s="664">
        <f t="shared" si="8"/>
        <v>917</v>
      </c>
      <c r="AQ21" s="1069" t="s">
        <v>172</v>
      </c>
      <c r="AR21" s="342">
        <v>3812</v>
      </c>
      <c r="AS21" s="342">
        <v>3807</v>
      </c>
      <c r="AT21" s="342">
        <v>3817</v>
      </c>
      <c r="AU21" s="342">
        <v>3771</v>
      </c>
      <c r="AV21" s="342">
        <v>3637</v>
      </c>
      <c r="AW21" s="342">
        <v>3661</v>
      </c>
      <c r="AX21" s="342">
        <v>3531</v>
      </c>
      <c r="AY21" s="342">
        <v>3695</v>
      </c>
      <c r="AZ21" s="674">
        <v>3595</v>
      </c>
      <c r="BA21" s="674">
        <v>4328</v>
      </c>
      <c r="BB21" s="674">
        <v>4319</v>
      </c>
      <c r="BC21" s="674">
        <v>4035</v>
      </c>
      <c r="BD21" s="674">
        <v>4146</v>
      </c>
    </row>
    <row r="22" spans="1:56" ht="13.5" customHeight="1">
      <c r="A22" s="1077" t="s">
        <v>167</v>
      </c>
      <c r="B22" s="1070" t="s">
        <v>49</v>
      </c>
      <c r="C22" s="1070" t="s">
        <v>49</v>
      </c>
      <c r="D22" s="1070" t="s">
        <v>49</v>
      </c>
      <c r="E22" s="1070" t="s">
        <v>49</v>
      </c>
      <c r="F22" s="1070" t="s">
        <v>49</v>
      </c>
      <c r="G22" s="1070" t="s">
        <v>49</v>
      </c>
      <c r="H22" s="1070" t="s">
        <v>49</v>
      </c>
      <c r="I22" s="1091">
        <v>-25</v>
      </c>
      <c r="J22" s="684">
        <v>9</v>
      </c>
      <c r="K22" s="684">
        <v>57</v>
      </c>
      <c r="L22" s="684"/>
      <c r="M22" s="684"/>
      <c r="N22" s="684"/>
      <c r="O22" s="34" t="s">
        <v>1123</v>
      </c>
      <c r="P22" s="674">
        <v>1753</v>
      </c>
      <c r="Q22" s="674">
        <v>1931</v>
      </c>
      <c r="R22" s="674">
        <v>2002</v>
      </c>
      <c r="S22" s="674">
        <v>546</v>
      </c>
      <c r="T22" s="674">
        <v>624</v>
      </c>
      <c r="U22" s="674">
        <v>566</v>
      </c>
      <c r="V22" s="674">
        <v>557</v>
      </c>
      <c r="W22" s="674">
        <v>509</v>
      </c>
      <c r="X22" s="674">
        <v>431</v>
      </c>
      <c r="Y22" s="674">
        <v>474</v>
      </c>
      <c r="Z22" s="674">
        <v>469</v>
      </c>
      <c r="AA22" s="674">
        <v>454</v>
      </c>
      <c r="AB22" s="342">
        <v>452</v>
      </c>
      <c r="AC22" s="34" t="s">
        <v>170</v>
      </c>
      <c r="AD22" s="678">
        <v>-267</v>
      </c>
      <c r="AE22" s="678">
        <v>-313</v>
      </c>
      <c r="AF22" s="678">
        <v>-261</v>
      </c>
      <c r="AG22" s="678">
        <v>-248</v>
      </c>
      <c r="AH22" s="678">
        <v>-248</v>
      </c>
      <c r="AI22" s="678">
        <v>-63</v>
      </c>
      <c r="AJ22" s="678">
        <v>-139</v>
      </c>
      <c r="AK22" s="678">
        <v>-263</v>
      </c>
      <c r="AL22" s="678">
        <v>89</v>
      </c>
      <c r="AM22" s="678">
        <v>-219</v>
      </c>
      <c r="AN22" s="678">
        <v>-178</v>
      </c>
      <c r="AO22" s="678">
        <v>-200</v>
      </c>
      <c r="AP22" s="678">
        <v>-193</v>
      </c>
      <c r="AQ22" s="1069" t="s">
        <v>1123</v>
      </c>
      <c r="AR22" s="342">
        <v>1753</v>
      </c>
      <c r="AS22" s="342">
        <v>1809</v>
      </c>
      <c r="AT22" s="342">
        <v>1875</v>
      </c>
      <c r="AU22" s="342">
        <v>1931</v>
      </c>
      <c r="AV22" s="342">
        <v>1908</v>
      </c>
      <c r="AW22" s="342">
        <v>1945</v>
      </c>
      <c r="AX22" s="342">
        <v>1955</v>
      </c>
      <c r="AY22" s="342">
        <v>2002</v>
      </c>
      <c r="AZ22" s="674">
        <v>1972</v>
      </c>
      <c r="BA22" s="674">
        <v>2022</v>
      </c>
      <c r="BB22" s="674">
        <v>2067</v>
      </c>
      <c r="BC22" s="674">
        <v>546</v>
      </c>
      <c r="BD22" s="674">
        <v>576</v>
      </c>
    </row>
    <row r="23" spans="1:56" ht="13.5" customHeight="1">
      <c r="A23" s="1077"/>
      <c r="B23" s="1091"/>
      <c r="C23" s="1091"/>
      <c r="D23" s="1091"/>
      <c r="E23" s="1091"/>
      <c r="F23" s="1091"/>
      <c r="G23" s="1091"/>
      <c r="H23" s="1091"/>
      <c r="I23" s="1089"/>
      <c r="J23" s="1089"/>
      <c r="K23" s="1089"/>
      <c r="L23" s="1089"/>
      <c r="M23" s="1089"/>
      <c r="N23" s="1089"/>
      <c r="O23" s="34" t="s">
        <v>168</v>
      </c>
      <c r="P23" s="674">
        <v>1732</v>
      </c>
      <c r="Q23" s="674">
        <v>1535</v>
      </c>
      <c r="R23" s="674">
        <v>1585</v>
      </c>
      <c r="S23" s="674">
        <v>1607</v>
      </c>
      <c r="T23" s="674">
        <v>1448</v>
      </c>
      <c r="U23" s="674">
        <v>3119</v>
      </c>
      <c r="V23" s="674">
        <v>3054</v>
      </c>
      <c r="W23" s="674">
        <v>3227</v>
      </c>
      <c r="X23" s="674">
        <v>3524</v>
      </c>
      <c r="Y23" s="674">
        <v>3408</v>
      </c>
      <c r="Z23" s="674">
        <v>3644</v>
      </c>
      <c r="AA23" s="674">
        <v>3568</v>
      </c>
      <c r="AB23" s="342">
        <v>3505</v>
      </c>
      <c r="AC23" s="1090" t="s">
        <v>169</v>
      </c>
      <c r="AD23" s="664">
        <f t="shared" ref="AD23:AP23" si="9">+AD20+AD22</f>
        <v>1001</v>
      </c>
      <c r="AE23" s="664">
        <f t="shared" si="9"/>
        <v>1025</v>
      </c>
      <c r="AF23" s="664">
        <f t="shared" si="9"/>
        <v>788</v>
      </c>
      <c r="AG23" s="664">
        <f t="shared" si="9"/>
        <v>725</v>
      </c>
      <c r="AH23" s="664">
        <f t="shared" si="9"/>
        <v>837</v>
      </c>
      <c r="AI23" s="664">
        <f t="shared" si="9"/>
        <v>243</v>
      </c>
      <c r="AJ23" s="664">
        <f t="shared" si="9"/>
        <v>460</v>
      </c>
      <c r="AK23" s="664">
        <f t="shared" si="9"/>
        <v>750</v>
      </c>
      <c r="AL23" s="664">
        <f t="shared" si="9"/>
        <v>-332</v>
      </c>
      <c r="AM23" s="664">
        <f t="shared" si="9"/>
        <v>681</v>
      </c>
      <c r="AN23" s="664">
        <f t="shared" si="9"/>
        <v>443</v>
      </c>
      <c r="AO23" s="664">
        <f t="shared" si="9"/>
        <v>505</v>
      </c>
      <c r="AP23" s="664">
        <f t="shared" si="9"/>
        <v>724</v>
      </c>
      <c r="AQ23" s="1069" t="s">
        <v>1019</v>
      </c>
      <c r="AR23" s="342">
        <v>1732</v>
      </c>
      <c r="AS23" s="342">
        <v>1638</v>
      </c>
      <c r="AT23" s="342">
        <v>1596</v>
      </c>
      <c r="AU23" s="342">
        <v>1535</v>
      </c>
      <c r="AV23" s="342">
        <v>1573</v>
      </c>
      <c r="AW23" s="342">
        <v>1575</v>
      </c>
      <c r="AX23" s="342">
        <v>1478</v>
      </c>
      <c r="AY23" s="342">
        <v>1585</v>
      </c>
      <c r="AZ23" s="674">
        <v>1603</v>
      </c>
      <c r="BA23" s="674">
        <v>1680</v>
      </c>
      <c r="BB23" s="674">
        <v>1698</v>
      </c>
      <c r="BC23" s="674">
        <v>1607</v>
      </c>
      <c r="BD23" s="674">
        <v>1638</v>
      </c>
    </row>
    <row r="24" spans="1:56" ht="13.5" customHeight="1">
      <c r="A24" s="1090" t="s">
        <v>164</v>
      </c>
      <c r="B24" s="664">
        <f>+B20</f>
        <v>2814</v>
      </c>
      <c r="C24" s="664">
        <f>+C20</f>
        <v>2265</v>
      </c>
      <c r="D24" s="664">
        <f>+D20</f>
        <v>1542</v>
      </c>
      <c r="E24" s="664">
        <f>+E20</f>
        <v>3081</v>
      </c>
      <c r="F24" s="1089">
        <v>3048</v>
      </c>
      <c r="G24" s="1089">
        <v>3766</v>
      </c>
      <c r="H24" s="1089">
        <f>SUM(H20:H23)</f>
        <v>3662</v>
      </c>
      <c r="I24" s="1089">
        <f>SUM(I20:I23)</f>
        <v>3332</v>
      </c>
      <c r="J24" s="1089">
        <v>3116</v>
      </c>
      <c r="K24" s="1089">
        <v>3126</v>
      </c>
      <c r="L24" s="1089"/>
      <c r="M24" s="1089"/>
      <c r="N24" s="1089"/>
      <c r="O24" s="34" t="s">
        <v>166</v>
      </c>
      <c r="P24" s="674">
        <v>375</v>
      </c>
      <c r="Q24" s="674">
        <v>406</v>
      </c>
      <c r="R24" s="674">
        <v>487</v>
      </c>
      <c r="S24" s="674">
        <v>164</v>
      </c>
      <c r="T24" s="674">
        <v>118</v>
      </c>
      <c r="U24" s="674">
        <v>60</v>
      </c>
      <c r="V24" s="674">
        <v>76</v>
      </c>
      <c r="W24" s="674">
        <v>130</v>
      </c>
      <c r="X24" s="674">
        <v>62</v>
      </c>
      <c r="Y24" s="674">
        <v>266</v>
      </c>
      <c r="Z24" s="674">
        <v>169</v>
      </c>
      <c r="AA24" s="674">
        <v>278</v>
      </c>
      <c r="AB24" s="342">
        <v>125</v>
      </c>
      <c r="AC24" s="684"/>
      <c r="AD24" s="684"/>
      <c r="AE24" s="684"/>
      <c r="AF24" s="684"/>
      <c r="AG24" s="684"/>
      <c r="AH24" s="684"/>
      <c r="AI24" s="684"/>
      <c r="AJ24" s="684"/>
      <c r="AK24" s="684"/>
      <c r="AL24" s="684"/>
      <c r="AM24" s="684"/>
      <c r="AN24" s="684"/>
      <c r="AO24" s="684"/>
      <c r="AP24" s="684"/>
      <c r="AQ24" s="1069" t="s">
        <v>166</v>
      </c>
      <c r="AR24" s="342">
        <v>375</v>
      </c>
      <c r="AS24" s="342">
        <v>87</v>
      </c>
      <c r="AT24" s="342">
        <v>340</v>
      </c>
      <c r="AU24" s="342">
        <v>406</v>
      </c>
      <c r="AV24" s="342">
        <v>394</v>
      </c>
      <c r="AW24" s="342">
        <v>500</v>
      </c>
      <c r="AX24" s="342">
        <v>443</v>
      </c>
      <c r="AY24" s="342">
        <v>487</v>
      </c>
      <c r="AZ24" s="674">
        <v>334</v>
      </c>
      <c r="BA24" s="674">
        <v>114</v>
      </c>
      <c r="BB24" s="674">
        <v>110</v>
      </c>
      <c r="BC24" s="674">
        <v>164</v>
      </c>
      <c r="BD24" s="674">
        <v>63</v>
      </c>
    </row>
    <row r="25" spans="1:56" ht="13.5" customHeight="1">
      <c r="A25" s="684"/>
      <c r="B25" s="684"/>
      <c r="C25" s="684"/>
      <c r="D25" s="678"/>
      <c r="E25" s="678"/>
      <c r="F25" s="684"/>
      <c r="G25" s="684"/>
      <c r="H25" s="684"/>
      <c r="I25" s="684"/>
      <c r="J25" s="684"/>
      <c r="K25" s="684"/>
      <c r="L25" s="684"/>
      <c r="M25" s="684"/>
      <c r="N25" s="684"/>
      <c r="O25" s="34" t="s">
        <v>165</v>
      </c>
      <c r="P25" s="674">
        <v>391</v>
      </c>
      <c r="Q25" s="674">
        <v>300</v>
      </c>
      <c r="R25" s="674">
        <v>362</v>
      </c>
      <c r="S25" s="674">
        <v>284</v>
      </c>
      <c r="T25" s="674">
        <v>121</v>
      </c>
      <c r="U25" s="674">
        <v>288</v>
      </c>
      <c r="V25" s="674">
        <v>87</v>
      </c>
      <c r="W25" s="674">
        <v>132</v>
      </c>
      <c r="X25" s="674">
        <v>31</v>
      </c>
      <c r="Y25" s="674">
        <v>78</v>
      </c>
      <c r="Z25" s="674">
        <v>185</v>
      </c>
      <c r="AA25" s="674">
        <v>262</v>
      </c>
      <c r="AB25" s="342">
        <v>329</v>
      </c>
      <c r="AC25" s="1119" t="s">
        <v>148</v>
      </c>
      <c r="AD25" s="1119"/>
      <c r="AE25" s="1119"/>
      <c r="AF25" s="689"/>
      <c r="AG25" s="689"/>
      <c r="AH25" s="689"/>
      <c r="AI25" s="689"/>
      <c r="AJ25" s="689"/>
      <c r="AK25" s="689"/>
      <c r="AL25" s="689"/>
      <c r="AM25" s="689"/>
      <c r="AN25" s="689"/>
      <c r="AO25" s="689"/>
      <c r="AP25" s="689"/>
      <c r="AQ25" s="1069" t="s">
        <v>165</v>
      </c>
      <c r="AR25" s="342">
        <v>391</v>
      </c>
      <c r="AS25" s="342">
        <v>397</v>
      </c>
      <c r="AT25" s="342">
        <v>355</v>
      </c>
      <c r="AU25" s="342">
        <v>300</v>
      </c>
      <c r="AV25" s="342">
        <v>392</v>
      </c>
      <c r="AW25" s="342">
        <v>392</v>
      </c>
      <c r="AX25" s="342">
        <v>309</v>
      </c>
      <c r="AY25" s="342">
        <v>362</v>
      </c>
      <c r="AZ25" s="674">
        <v>782</v>
      </c>
      <c r="BA25" s="674">
        <v>466</v>
      </c>
      <c r="BB25" s="674">
        <v>335</v>
      </c>
      <c r="BC25" s="674">
        <v>284</v>
      </c>
      <c r="BD25" s="674">
        <v>504</v>
      </c>
    </row>
    <row r="26" spans="1:56" ht="13.5" customHeight="1" thickBot="1">
      <c r="A26" s="684"/>
      <c r="B26" s="684"/>
      <c r="C26" s="684"/>
      <c r="D26" s="678"/>
      <c r="E26" s="678"/>
      <c r="F26" s="684"/>
      <c r="G26" s="684"/>
      <c r="H26" s="684"/>
      <c r="I26" s="684"/>
      <c r="J26" s="684"/>
      <c r="K26" s="684"/>
      <c r="L26" s="684"/>
      <c r="M26" s="684"/>
      <c r="N26" s="684"/>
      <c r="O26" s="34" t="s">
        <v>153</v>
      </c>
      <c r="P26" s="674">
        <v>386</v>
      </c>
      <c r="Q26" s="674">
        <v>144</v>
      </c>
      <c r="R26" s="674">
        <v>173</v>
      </c>
      <c r="S26" s="674">
        <v>246</v>
      </c>
      <c r="T26" s="674">
        <v>250</v>
      </c>
      <c r="U26" s="674">
        <v>306</v>
      </c>
      <c r="V26" s="674">
        <v>377</v>
      </c>
      <c r="W26" s="674">
        <v>42</v>
      </c>
      <c r="X26" s="674">
        <v>321</v>
      </c>
      <c r="Y26" s="674">
        <v>142</v>
      </c>
      <c r="Z26" s="674">
        <v>223</v>
      </c>
      <c r="AA26" s="674">
        <v>187</v>
      </c>
      <c r="AB26" s="342">
        <v>134</v>
      </c>
      <c r="AC26" s="1093"/>
      <c r="AD26" s="1085" t="s">
        <v>1317</v>
      </c>
      <c r="AE26" s="1088" t="s">
        <v>1191</v>
      </c>
      <c r="AF26" s="1088" t="s">
        <v>1111</v>
      </c>
      <c r="AG26" s="1088" t="s">
        <v>1041</v>
      </c>
      <c r="AH26" s="1088" t="s">
        <v>990</v>
      </c>
      <c r="AI26" s="1088" t="s">
        <v>911</v>
      </c>
      <c r="AJ26" s="1088" t="s">
        <v>842</v>
      </c>
      <c r="AK26" s="1085" t="str">
        <f t="shared" ref="AK26:AP26" si="10">AK5</f>
        <v>Q4/19</v>
      </c>
      <c r="AL26" s="1085" t="str">
        <f t="shared" si="10"/>
        <v>Q3/19</v>
      </c>
      <c r="AM26" s="1085" t="str">
        <f t="shared" si="10"/>
        <v>Q2/19</v>
      </c>
      <c r="AN26" s="1085" t="str">
        <f t="shared" si="10"/>
        <v>Q1/19</v>
      </c>
      <c r="AO26" s="1085" t="str">
        <f t="shared" si="10"/>
        <v>Q4/18</v>
      </c>
      <c r="AP26" s="1085" t="str">
        <f t="shared" si="10"/>
        <v>Q3/18</v>
      </c>
      <c r="AQ26" s="1069" t="s">
        <v>153</v>
      </c>
      <c r="AR26" s="342">
        <v>386</v>
      </c>
      <c r="AS26" s="342">
        <v>337</v>
      </c>
      <c r="AT26" s="342">
        <v>283</v>
      </c>
      <c r="AU26" s="342">
        <v>144</v>
      </c>
      <c r="AV26" s="342">
        <v>74</v>
      </c>
      <c r="AW26" s="342">
        <v>91</v>
      </c>
      <c r="AX26" s="342">
        <v>163</v>
      </c>
      <c r="AY26" s="342">
        <v>173</v>
      </c>
      <c r="AZ26" s="674">
        <v>156</v>
      </c>
      <c r="BA26" s="674">
        <v>181</v>
      </c>
      <c r="BB26" s="674">
        <v>195</v>
      </c>
      <c r="BC26" s="674">
        <v>246</v>
      </c>
      <c r="BD26" s="674">
        <v>280</v>
      </c>
    </row>
    <row r="27" spans="1:56" ht="13.5" customHeight="1">
      <c r="A27" s="684"/>
      <c r="B27" s="684"/>
      <c r="C27" s="684"/>
      <c r="D27" s="678"/>
      <c r="E27" s="678"/>
      <c r="F27" s="684"/>
      <c r="G27" s="689"/>
      <c r="H27" s="689"/>
      <c r="I27" s="684"/>
      <c r="J27" s="684"/>
      <c r="K27" s="684"/>
      <c r="L27" s="684"/>
      <c r="M27" s="684"/>
      <c r="N27" s="684"/>
      <c r="O27" s="34" t="s">
        <v>151</v>
      </c>
      <c r="P27" s="674">
        <v>14989</v>
      </c>
      <c r="Q27" s="674">
        <v>13349</v>
      </c>
      <c r="R27" s="674">
        <v>12543</v>
      </c>
      <c r="S27" s="674">
        <v>14749</v>
      </c>
      <c r="T27" s="674">
        <v>12441</v>
      </c>
      <c r="U27" s="674">
        <v>18973</v>
      </c>
      <c r="V27" s="674">
        <v>18587</v>
      </c>
      <c r="W27" s="674">
        <v>17581</v>
      </c>
      <c r="X27" s="674">
        <v>11064</v>
      </c>
      <c r="Y27" s="674">
        <v>15554</v>
      </c>
      <c r="Z27" s="674">
        <v>19425</v>
      </c>
      <c r="AA27" s="674">
        <v>22857</v>
      </c>
      <c r="AB27" s="342">
        <v>14397</v>
      </c>
      <c r="AC27" s="1069" t="s">
        <v>152</v>
      </c>
      <c r="AD27" s="1080">
        <v>0.25</v>
      </c>
      <c r="AE27" s="1080">
        <v>0.25</v>
      </c>
      <c r="AF27" s="1080">
        <v>0.19</v>
      </c>
      <c r="AG27" s="1080">
        <v>0.18</v>
      </c>
      <c r="AH27" s="1080">
        <v>0.21</v>
      </c>
      <c r="AI27" s="1080">
        <v>0.06</v>
      </c>
      <c r="AJ27" s="1080">
        <v>0.11</v>
      </c>
      <c r="AK27" s="1080">
        <v>0.19</v>
      </c>
      <c r="AL27" s="1080">
        <v>-0.08</v>
      </c>
      <c r="AM27" s="1080">
        <v>0.17</v>
      </c>
      <c r="AN27" s="1080">
        <v>0.11</v>
      </c>
      <c r="AO27" s="1080">
        <v>0.13</v>
      </c>
      <c r="AP27" s="1080">
        <v>0.18</v>
      </c>
      <c r="AQ27" s="1069" t="s">
        <v>151</v>
      </c>
      <c r="AR27" s="342">
        <v>14989</v>
      </c>
      <c r="AS27" s="342">
        <v>13270</v>
      </c>
      <c r="AT27" s="342">
        <v>14557</v>
      </c>
      <c r="AU27" s="342">
        <v>13349</v>
      </c>
      <c r="AV27" s="342">
        <v>15301</v>
      </c>
      <c r="AW27" s="342">
        <f>17536-254</f>
        <v>17282</v>
      </c>
      <c r="AX27" s="342">
        <v>21223</v>
      </c>
      <c r="AY27" s="342">
        <v>12543</v>
      </c>
      <c r="AZ27" s="674">
        <v>18316</v>
      </c>
      <c r="BA27" s="674">
        <v>18228</v>
      </c>
      <c r="BB27" s="674">
        <v>19335</v>
      </c>
      <c r="BC27" s="674">
        <v>14749</v>
      </c>
      <c r="BD27" s="674">
        <v>15233</v>
      </c>
    </row>
    <row r="28" spans="1:56" ht="13.5" customHeight="1">
      <c r="A28" s="1119" t="s">
        <v>1151</v>
      </c>
      <c r="B28" s="689"/>
      <c r="C28" s="689"/>
      <c r="D28" s="686"/>
      <c r="E28" s="686"/>
      <c r="F28" s="689"/>
      <c r="G28" s="684"/>
      <c r="H28" s="684"/>
      <c r="I28" s="684"/>
      <c r="J28" s="684"/>
      <c r="K28" s="684"/>
      <c r="L28" s="684"/>
      <c r="M28" s="684"/>
      <c r="N28" s="684"/>
      <c r="O28" s="34" t="s">
        <v>1091</v>
      </c>
      <c r="P28" s="674">
        <v>773</v>
      </c>
      <c r="Q28" s="674">
        <v>637</v>
      </c>
      <c r="R28" s="674">
        <v>711</v>
      </c>
      <c r="S28" s="674">
        <v>1313</v>
      </c>
      <c r="T28" s="674">
        <v>1463</v>
      </c>
      <c r="U28" s="674">
        <v>1449</v>
      </c>
      <c r="V28" s="674">
        <v>1526</v>
      </c>
      <c r="W28" s="674">
        <v>1614</v>
      </c>
      <c r="X28" s="674">
        <v>2383</v>
      </c>
      <c r="Y28" s="674">
        <v>2559</v>
      </c>
      <c r="Z28" s="674">
        <v>2703</v>
      </c>
      <c r="AA28" s="674">
        <v>2450</v>
      </c>
      <c r="AB28" s="342">
        <v>2492</v>
      </c>
      <c r="AC28" s="1069" t="s">
        <v>514</v>
      </c>
      <c r="AD28" s="1080">
        <v>11.24</v>
      </c>
      <c r="AE28" s="1080">
        <v>9.4</v>
      </c>
      <c r="AF28" s="1080">
        <v>8.41</v>
      </c>
      <c r="AG28" s="1080">
        <v>6.67</v>
      </c>
      <c r="AH28" s="1080">
        <v>6.49</v>
      </c>
      <c r="AI28" s="1080">
        <v>6.15</v>
      </c>
      <c r="AJ28" s="1080">
        <v>5.13</v>
      </c>
      <c r="AK28" s="1080">
        <v>7.24</v>
      </c>
      <c r="AL28" s="1080">
        <v>6.5</v>
      </c>
      <c r="AM28" s="1080">
        <v>6.39</v>
      </c>
      <c r="AN28" s="1080">
        <v>6.8</v>
      </c>
      <c r="AO28" s="1080">
        <v>7.3</v>
      </c>
      <c r="AP28" s="1080">
        <v>9.4</v>
      </c>
      <c r="AQ28" s="1069" t="s">
        <v>150</v>
      </c>
      <c r="AR28" s="342">
        <v>773</v>
      </c>
      <c r="AS28" s="342">
        <v>784</v>
      </c>
      <c r="AT28" s="342">
        <v>747</v>
      </c>
      <c r="AU28" s="342">
        <v>637</v>
      </c>
      <c r="AV28" s="342">
        <f>1015+3-283</f>
        <v>735</v>
      </c>
      <c r="AW28" s="342">
        <f>1014+4-290</f>
        <v>728</v>
      </c>
      <c r="AX28" s="342">
        <f>1085-313</f>
        <v>772</v>
      </c>
      <c r="AY28" s="342">
        <f>1065-2-351</f>
        <v>712</v>
      </c>
      <c r="AZ28" s="674">
        <f>1169-405</f>
        <v>764</v>
      </c>
      <c r="BA28" s="674">
        <f>1084+6-342</f>
        <v>748</v>
      </c>
      <c r="BB28" s="674">
        <f>1307+17-357</f>
        <v>967</v>
      </c>
      <c r="BC28" s="674">
        <v>1313</v>
      </c>
      <c r="BD28" s="674">
        <v>1442</v>
      </c>
    </row>
    <row r="29" spans="1:56" ht="19.5" customHeight="1" thickBot="1">
      <c r="A29" s="951"/>
      <c r="B29" s="1094" t="s">
        <v>1415</v>
      </c>
      <c r="C29" s="1085">
        <v>2020</v>
      </c>
      <c r="D29" s="1087" t="str">
        <f>+D5</f>
        <v>2019</v>
      </c>
      <c r="E29" s="1086">
        <v>2018</v>
      </c>
      <c r="F29" s="1086">
        <f>F5</f>
        <v>2017</v>
      </c>
      <c r="G29" s="1085">
        <v>2016</v>
      </c>
      <c r="H29" s="1085">
        <v>2015</v>
      </c>
      <c r="I29" s="1085">
        <v>2014</v>
      </c>
      <c r="J29" s="1085">
        <v>2013</v>
      </c>
      <c r="K29" s="1085">
        <v>2012</v>
      </c>
      <c r="L29" s="1085">
        <v>2011</v>
      </c>
      <c r="M29" s="1085">
        <v>2010</v>
      </c>
      <c r="N29" s="1085">
        <v>2009</v>
      </c>
      <c r="O29" s="33" t="s">
        <v>149</v>
      </c>
      <c r="P29" s="1066">
        <v>342</v>
      </c>
      <c r="Q29" s="1066" t="s">
        <v>49</v>
      </c>
      <c r="R29" s="1062" t="s">
        <v>49</v>
      </c>
      <c r="S29" s="1062" t="s">
        <v>49</v>
      </c>
      <c r="T29" s="1062">
        <v>22186</v>
      </c>
      <c r="U29" s="1062">
        <v>8897</v>
      </c>
      <c r="V29" s="1062" t="s">
        <v>49</v>
      </c>
      <c r="W29" s="1062" t="s">
        <v>49</v>
      </c>
      <c r="X29" s="1062">
        <v>8895</v>
      </c>
      <c r="Y29" s="1062" t="s">
        <v>49</v>
      </c>
      <c r="Z29" s="1062" t="s">
        <v>49</v>
      </c>
      <c r="AA29" s="1062" t="s">
        <v>49</v>
      </c>
      <c r="AB29" s="1063"/>
      <c r="AC29" s="1069" t="s">
        <v>512</v>
      </c>
      <c r="AD29" s="1080">
        <v>9.06</v>
      </c>
      <c r="AE29" s="1080">
        <v>8.7899999999999991</v>
      </c>
      <c r="AF29" s="1080">
        <v>8.5299999999999994</v>
      </c>
      <c r="AG29" s="1080">
        <v>8.35</v>
      </c>
      <c r="AH29" s="1080">
        <v>8.06</v>
      </c>
      <c r="AI29" s="1080">
        <v>7.86</v>
      </c>
      <c r="AJ29" s="1080">
        <v>7.79</v>
      </c>
      <c r="AK29" s="1080">
        <v>7.8</v>
      </c>
      <c r="AL29" s="1080">
        <v>7.55</v>
      </c>
      <c r="AM29" s="1080">
        <v>7.69</v>
      </c>
      <c r="AN29" s="1080">
        <v>7.55</v>
      </c>
      <c r="AO29" s="1080">
        <v>8.15</v>
      </c>
      <c r="AP29" s="1080">
        <v>8.08</v>
      </c>
      <c r="AQ29" s="344" t="s">
        <v>149</v>
      </c>
      <c r="AR29" s="1084">
        <v>342</v>
      </c>
      <c r="AS29" s="1084" t="s">
        <v>49</v>
      </c>
      <c r="AT29" s="1084" t="s">
        <v>49</v>
      </c>
      <c r="AU29" s="1084" t="s">
        <v>49</v>
      </c>
      <c r="AV29" s="1084" t="s">
        <v>49</v>
      </c>
      <c r="AW29" s="1084" t="s">
        <v>49</v>
      </c>
      <c r="AX29" s="1084" t="s">
        <v>49</v>
      </c>
      <c r="AY29" s="1063" t="s">
        <v>49</v>
      </c>
      <c r="AZ29" s="1062" t="s">
        <v>49</v>
      </c>
      <c r="BA29" s="1062" t="s">
        <v>49</v>
      </c>
      <c r="BB29" s="1062" t="s">
        <v>49</v>
      </c>
      <c r="BC29" s="1062" t="s">
        <v>49</v>
      </c>
      <c r="BD29" s="1062">
        <v>1335</v>
      </c>
    </row>
    <row r="30" spans="1:56" ht="13.5" customHeight="1">
      <c r="A30" s="34" t="s">
        <v>146</v>
      </c>
      <c r="B30" s="678">
        <v>0.69</v>
      </c>
      <c r="C30" s="678">
        <v>0.55000000000000004</v>
      </c>
      <c r="D30" s="678">
        <v>0.38</v>
      </c>
      <c r="E30" s="678">
        <v>0.76</v>
      </c>
      <c r="F30" s="1080">
        <v>0.75</v>
      </c>
      <c r="G30" s="678">
        <v>0.93</v>
      </c>
      <c r="H30" s="1080" t="s">
        <v>145</v>
      </c>
      <c r="I30" s="1082" t="s">
        <v>144</v>
      </c>
      <c r="J30" s="1082" t="s">
        <v>143</v>
      </c>
      <c r="K30" s="1082" t="s">
        <v>143</v>
      </c>
      <c r="L30" s="1082" t="s">
        <v>142</v>
      </c>
      <c r="M30" s="1082" t="s">
        <v>141</v>
      </c>
      <c r="N30" s="1082" t="s">
        <v>140</v>
      </c>
      <c r="O30" s="950" t="s">
        <v>147</v>
      </c>
      <c r="P30" s="403">
        <f t="shared" ref="P30:W30" si="11">SUM(P9:P29)</f>
        <v>614509</v>
      </c>
      <c r="Q30" s="403">
        <f t="shared" si="11"/>
        <v>552160</v>
      </c>
      <c r="R30" s="403">
        <f t="shared" si="11"/>
        <v>554848</v>
      </c>
      <c r="S30" s="403">
        <f t="shared" si="11"/>
        <v>551408</v>
      </c>
      <c r="T30" s="403">
        <f t="shared" si="11"/>
        <v>581612</v>
      </c>
      <c r="U30" s="403">
        <f t="shared" si="11"/>
        <v>615659</v>
      </c>
      <c r="V30" s="403">
        <f t="shared" si="11"/>
        <v>646868</v>
      </c>
      <c r="W30" s="403">
        <f t="shared" si="11"/>
        <v>669342</v>
      </c>
      <c r="X30" s="403">
        <v>630434</v>
      </c>
      <c r="Y30" s="403">
        <v>668178</v>
      </c>
      <c r="Z30" s="403">
        <v>716204</v>
      </c>
      <c r="AA30" s="1993">
        <v>580839</v>
      </c>
      <c r="AB30" s="1994">
        <v>507544</v>
      </c>
      <c r="AC30" s="1069" t="s">
        <v>513</v>
      </c>
      <c r="AD30" s="674">
        <v>4050</v>
      </c>
      <c r="AE30" s="674">
        <v>4050</v>
      </c>
      <c r="AF30" s="674">
        <v>4050</v>
      </c>
      <c r="AG30" s="674">
        <v>4050</v>
      </c>
      <c r="AH30" s="674">
        <v>4050</v>
      </c>
      <c r="AI30" s="674">
        <v>4050</v>
      </c>
      <c r="AJ30" s="674">
        <v>4050</v>
      </c>
      <c r="AK30" s="674">
        <v>4050</v>
      </c>
      <c r="AL30" s="674">
        <v>4050</v>
      </c>
      <c r="AM30" s="674">
        <v>4050</v>
      </c>
      <c r="AN30" s="674">
        <v>4050</v>
      </c>
      <c r="AO30" s="674">
        <v>4050</v>
      </c>
      <c r="AP30" s="674">
        <v>4050</v>
      </c>
      <c r="AQ30" s="32" t="s">
        <v>147</v>
      </c>
      <c r="AR30" s="31">
        <f>SUM(AR9:AR29)</f>
        <v>614509</v>
      </c>
      <c r="AS30" s="31">
        <f t="shared" ref="AS30:BC30" si="12">SUM(AS9:AS28)</f>
        <v>586812</v>
      </c>
      <c r="AT30" s="31">
        <f t="shared" si="12"/>
        <v>591101</v>
      </c>
      <c r="AU30" s="31">
        <f t="shared" si="12"/>
        <v>552160</v>
      </c>
      <c r="AV30" s="31">
        <f t="shared" si="12"/>
        <v>574774</v>
      </c>
      <c r="AW30" s="31">
        <f t="shared" si="12"/>
        <v>587287</v>
      </c>
      <c r="AX30" s="31">
        <f t="shared" si="12"/>
        <v>600394</v>
      </c>
      <c r="AY30" s="31">
        <f t="shared" si="12"/>
        <v>554848</v>
      </c>
      <c r="AZ30" s="31">
        <f t="shared" si="12"/>
        <v>585855</v>
      </c>
      <c r="BA30" s="31">
        <f t="shared" si="12"/>
        <v>582875</v>
      </c>
      <c r="BB30" s="31">
        <f t="shared" si="12"/>
        <v>590173</v>
      </c>
      <c r="BC30" s="31">
        <f t="shared" si="12"/>
        <v>551408</v>
      </c>
      <c r="BD30" s="31">
        <f>SUM(BD9:BD29)</f>
        <v>572767</v>
      </c>
    </row>
    <row r="31" spans="1:56" ht="15" customHeight="1">
      <c r="A31" s="34" t="s">
        <v>1090</v>
      </c>
      <c r="B31" s="1080">
        <v>11.24</v>
      </c>
      <c r="C31" s="1080">
        <v>6.67</v>
      </c>
      <c r="D31" s="1080">
        <v>7.24</v>
      </c>
      <c r="E31" s="1080">
        <v>7.3</v>
      </c>
      <c r="F31" s="1080">
        <v>10.09</v>
      </c>
      <c r="G31" s="1080">
        <v>10.6</v>
      </c>
      <c r="H31" s="678" t="s">
        <v>139</v>
      </c>
      <c r="I31" s="1082" t="s">
        <v>138</v>
      </c>
      <c r="J31" s="1082" t="s">
        <v>137</v>
      </c>
      <c r="K31" s="1082" t="s">
        <v>136</v>
      </c>
      <c r="L31" s="1082" t="s">
        <v>135</v>
      </c>
      <c r="M31" s="1082" t="s">
        <v>134</v>
      </c>
      <c r="N31" s="1082" t="s">
        <v>133</v>
      </c>
      <c r="O31" s="1090"/>
      <c r="P31" s="1090"/>
      <c r="Q31" s="1090"/>
      <c r="R31" s="1090"/>
      <c r="S31" s="686"/>
      <c r="T31" s="686"/>
      <c r="U31" s="686"/>
      <c r="V31" s="686"/>
      <c r="W31" s="686"/>
      <c r="X31" s="664"/>
      <c r="Y31" s="664"/>
      <c r="Z31" s="664"/>
      <c r="AA31" s="664"/>
      <c r="AB31" s="680"/>
      <c r="AC31" s="34" t="s">
        <v>113</v>
      </c>
      <c r="AD31" s="674">
        <v>4042</v>
      </c>
      <c r="AE31" s="674">
        <v>4041</v>
      </c>
      <c r="AF31" s="674">
        <v>4040</v>
      </c>
      <c r="AG31" s="674">
        <v>4039</v>
      </c>
      <c r="AH31" s="674">
        <v>4040</v>
      </c>
      <c r="AI31" s="674">
        <v>4039</v>
      </c>
      <c r="AJ31" s="674">
        <v>4038</v>
      </c>
      <c r="AK31" s="674">
        <v>4039</v>
      </c>
      <c r="AL31" s="674">
        <v>4036</v>
      </c>
      <c r="AM31" s="674">
        <v>4032</v>
      </c>
      <c r="AN31" s="674">
        <v>4033</v>
      </c>
      <c r="AO31" s="674">
        <v>4037</v>
      </c>
      <c r="AP31" s="674">
        <v>4037</v>
      </c>
      <c r="AQ31" s="665"/>
      <c r="AR31" s="665"/>
      <c r="AS31" s="665"/>
      <c r="AT31" s="665"/>
      <c r="AU31" s="665"/>
      <c r="AV31" s="665"/>
      <c r="AW31" s="665"/>
      <c r="AX31" s="665"/>
      <c r="AY31" s="665"/>
      <c r="AZ31" s="687"/>
      <c r="BA31" s="687"/>
      <c r="BB31" s="687"/>
      <c r="BC31" s="687"/>
      <c r="BD31" s="687"/>
    </row>
    <row r="32" spans="1:56" ht="13.5" customHeight="1">
      <c r="A32" s="34" t="s">
        <v>1414</v>
      </c>
      <c r="B32" s="1083" t="s">
        <v>49</v>
      </c>
      <c r="C32" s="1083">
        <v>0.39</v>
      </c>
      <c r="D32" s="1083">
        <v>0.4</v>
      </c>
      <c r="E32" s="678">
        <v>0.69</v>
      </c>
      <c r="F32" s="678">
        <v>0.68</v>
      </c>
      <c r="G32" s="678" t="s">
        <v>142</v>
      </c>
      <c r="H32" s="678" t="s">
        <v>131</v>
      </c>
      <c r="I32" s="1082" t="s">
        <v>130</v>
      </c>
      <c r="J32" s="674" t="s">
        <v>129</v>
      </c>
      <c r="K32" s="674" t="s">
        <v>128</v>
      </c>
      <c r="L32" s="674" t="s">
        <v>127</v>
      </c>
      <c r="M32" s="674" t="s">
        <v>126</v>
      </c>
      <c r="N32" s="674" t="s">
        <v>125</v>
      </c>
      <c r="O32" s="684"/>
      <c r="P32" s="684"/>
      <c r="Q32" s="684"/>
      <c r="R32" s="684"/>
      <c r="S32" s="678"/>
      <c r="T32" s="678"/>
      <c r="U32" s="678"/>
      <c r="V32" s="678"/>
      <c r="W32" s="678"/>
      <c r="X32" s="674"/>
      <c r="Y32" s="674"/>
      <c r="Z32" s="674"/>
      <c r="AA32" s="674"/>
      <c r="AB32" s="342"/>
      <c r="AC32" s="34" t="s">
        <v>111</v>
      </c>
      <c r="AD32" s="1068">
        <v>11.3</v>
      </c>
      <c r="AE32" s="1068">
        <v>11.9</v>
      </c>
      <c r="AF32" s="1068">
        <v>9.4</v>
      </c>
      <c r="AG32" s="1068">
        <v>8.9</v>
      </c>
      <c r="AH32" s="1068">
        <v>10.6</v>
      </c>
      <c r="AI32" s="1068">
        <v>3.1</v>
      </c>
      <c r="AJ32" s="1068">
        <v>5.9</v>
      </c>
      <c r="AK32" s="1068">
        <v>9.9</v>
      </c>
      <c r="AL32" s="1068">
        <v>-4.4000000000000004</v>
      </c>
      <c r="AM32" s="1068">
        <v>9.1</v>
      </c>
      <c r="AN32" s="1068">
        <v>5.5</v>
      </c>
      <c r="AO32" s="1068">
        <v>6.3</v>
      </c>
      <c r="AP32" s="1068">
        <v>9.1999999999999993</v>
      </c>
      <c r="AQ32" s="1081"/>
      <c r="AR32" s="1081"/>
      <c r="AS32" s="1081"/>
      <c r="AT32" s="684"/>
      <c r="AU32" s="684"/>
      <c r="AV32" s="684"/>
      <c r="AW32" s="684"/>
      <c r="AX32" s="684"/>
      <c r="AY32" s="684"/>
      <c r="AZ32" s="678"/>
      <c r="BA32" s="678"/>
      <c r="BB32" s="678"/>
      <c r="BC32" s="678"/>
      <c r="BD32" s="678"/>
    </row>
    <row r="33" spans="1:56" ht="21.6" customHeight="1" thickBot="1">
      <c r="A33" s="34" t="s">
        <v>1089</v>
      </c>
      <c r="B33" s="1080">
        <v>9.06</v>
      </c>
      <c r="C33" s="1080">
        <v>8.35</v>
      </c>
      <c r="D33" s="1080">
        <v>7.8</v>
      </c>
      <c r="E33" s="678">
        <v>8.15</v>
      </c>
      <c r="F33" s="1080">
        <v>8.2100000000000009</v>
      </c>
      <c r="G33" s="1080" t="s">
        <v>450</v>
      </c>
      <c r="H33" s="1080" t="s">
        <v>123</v>
      </c>
      <c r="I33" s="1080">
        <v>7.4</v>
      </c>
      <c r="J33" s="1080" t="s">
        <v>122</v>
      </c>
      <c r="K33" s="1080" t="s">
        <v>121</v>
      </c>
      <c r="L33" s="1080" t="s">
        <v>120</v>
      </c>
      <c r="M33" s="1080" t="s">
        <v>119</v>
      </c>
      <c r="N33" s="1080" t="s">
        <v>118</v>
      </c>
      <c r="O33" s="689" t="s">
        <v>132</v>
      </c>
      <c r="P33" s="689"/>
      <c r="Q33" s="689"/>
      <c r="R33" s="689"/>
      <c r="S33" s="686"/>
      <c r="T33" s="686"/>
      <c r="U33" s="686"/>
      <c r="V33" s="686"/>
      <c r="W33" s="686"/>
      <c r="X33" s="686"/>
      <c r="Y33" s="674"/>
      <c r="Z33" s="674"/>
      <c r="AA33" s="674"/>
      <c r="AB33" s="342"/>
      <c r="AC33" s="1203" t="s">
        <v>1170</v>
      </c>
      <c r="AD33" s="1448">
        <v>10.8</v>
      </c>
      <c r="AE33" s="1448">
        <v>11.4</v>
      </c>
      <c r="AF33" s="1448">
        <v>11</v>
      </c>
      <c r="AG33" s="1448">
        <v>8.4</v>
      </c>
      <c r="AH33" s="1448">
        <v>10.1</v>
      </c>
      <c r="AI33" s="1448">
        <v>3</v>
      </c>
      <c r="AJ33" s="1448">
        <v>6.9</v>
      </c>
      <c r="AK33" s="1448">
        <v>7.6</v>
      </c>
      <c r="AL33" s="1448">
        <v>8.4</v>
      </c>
      <c r="AM33" s="1448">
        <v>8.6</v>
      </c>
      <c r="AN33" s="1448">
        <v>8.1999999999999993</v>
      </c>
      <c r="AO33" s="1448"/>
      <c r="AP33" s="1448"/>
      <c r="AQ33" s="36" t="s">
        <v>132</v>
      </c>
      <c r="AR33" s="36"/>
      <c r="AS33" s="36"/>
      <c r="AT33" s="36"/>
      <c r="AU33" s="36"/>
      <c r="AV33" s="36"/>
      <c r="AW33" s="36"/>
      <c r="AX33" s="36"/>
      <c r="AY33" s="35"/>
      <c r="AZ33" s="687"/>
      <c r="BA33" s="687"/>
      <c r="BB33" s="687"/>
      <c r="BC33" s="687"/>
      <c r="BD33" s="687"/>
    </row>
    <row r="34" spans="1:56" ht="13.5" customHeight="1">
      <c r="A34" s="1356" t="s">
        <v>511</v>
      </c>
      <c r="B34" s="1078">
        <v>4.05</v>
      </c>
      <c r="C34" s="1078">
        <v>4.05</v>
      </c>
      <c r="D34" s="1070">
        <v>4050</v>
      </c>
      <c r="E34" s="1070">
        <v>4050</v>
      </c>
      <c r="F34" s="1070">
        <v>4050</v>
      </c>
      <c r="G34" s="1070">
        <v>4050</v>
      </c>
      <c r="H34" s="1070">
        <v>4050</v>
      </c>
      <c r="I34" s="1070">
        <v>4050</v>
      </c>
      <c r="J34" s="1070">
        <v>4050</v>
      </c>
      <c r="K34" s="1070">
        <v>4050</v>
      </c>
      <c r="L34" s="1070">
        <v>4047</v>
      </c>
      <c r="M34" s="1070">
        <v>4043</v>
      </c>
      <c r="N34" s="1070">
        <v>4037</v>
      </c>
      <c r="O34" s="684"/>
      <c r="P34" s="684"/>
      <c r="Q34" s="684"/>
      <c r="R34" s="684"/>
      <c r="S34" s="686"/>
      <c r="T34" s="686"/>
      <c r="U34" s="686"/>
      <c r="V34" s="686"/>
      <c r="W34" s="686"/>
      <c r="X34" s="686"/>
      <c r="Y34" s="678"/>
      <c r="Z34" s="678"/>
      <c r="AA34" s="678"/>
      <c r="AB34" s="1201"/>
      <c r="AC34" s="1069" t="s">
        <v>1638</v>
      </c>
      <c r="AD34" s="683">
        <v>392.9</v>
      </c>
      <c r="AE34" s="1992">
        <v>384.17978022545515</v>
      </c>
      <c r="AF34" s="1992">
        <v>368.88014643080805</v>
      </c>
      <c r="AG34" s="1992">
        <v>351.36429624177947</v>
      </c>
      <c r="AH34" s="1992">
        <v>324.45270580741453</v>
      </c>
      <c r="AI34" s="1992">
        <v>309.8</v>
      </c>
      <c r="AJ34" s="1992">
        <v>279</v>
      </c>
      <c r="AK34" s="683">
        <v>324.7</v>
      </c>
      <c r="AL34" s="683">
        <v>314.3</v>
      </c>
      <c r="AM34" s="683">
        <v>306.89999999999998</v>
      </c>
      <c r="AN34" s="683">
        <v>300.5</v>
      </c>
      <c r="AO34" s="683">
        <v>280.10000000000002</v>
      </c>
      <c r="AP34" s="1079">
        <v>311.5</v>
      </c>
      <c r="AT34" s="419"/>
      <c r="AU34" s="419"/>
      <c r="AZ34" s="685"/>
      <c r="BA34" s="685"/>
      <c r="BB34" s="685"/>
      <c r="BC34" s="685"/>
      <c r="BD34" s="685"/>
    </row>
    <row r="35" spans="1:56" ht="21" customHeight="1">
      <c r="A35" s="34" t="s">
        <v>113</v>
      </c>
      <c r="B35" s="674">
        <v>4041</v>
      </c>
      <c r="C35" s="674">
        <v>4039</v>
      </c>
      <c r="D35" s="674">
        <v>4035</v>
      </c>
      <c r="E35" s="674">
        <v>4037</v>
      </c>
      <c r="F35" s="674">
        <v>4039</v>
      </c>
      <c r="G35" s="674">
        <v>4037</v>
      </c>
      <c r="H35" s="674">
        <v>4031</v>
      </c>
      <c r="I35" s="674">
        <v>4031</v>
      </c>
      <c r="J35" s="674">
        <v>4020</v>
      </c>
      <c r="K35" s="674">
        <v>4026</v>
      </c>
      <c r="L35" s="674">
        <v>4026</v>
      </c>
      <c r="M35" s="674">
        <v>4022</v>
      </c>
      <c r="N35" s="674">
        <v>3846</v>
      </c>
      <c r="O35" s="34" t="s">
        <v>124</v>
      </c>
      <c r="P35" s="674">
        <v>43467</v>
      </c>
      <c r="Q35" s="674">
        <v>23939</v>
      </c>
      <c r="R35" s="674">
        <v>32304</v>
      </c>
      <c r="S35" s="674">
        <v>42419</v>
      </c>
      <c r="T35" s="674">
        <v>39983</v>
      </c>
      <c r="U35" s="674">
        <v>38136</v>
      </c>
      <c r="V35" s="674">
        <v>44209</v>
      </c>
      <c r="W35" s="674">
        <v>56322</v>
      </c>
      <c r="X35" s="674">
        <v>59090</v>
      </c>
      <c r="Y35" s="674">
        <v>55426</v>
      </c>
      <c r="Z35" s="674">
        <v>55316</v>
      </c>
      <c r="AA35" s="674">
        <v>40736</v>
      </c>
      <c r="AB35" s="342">
        <v>52190</v>
      </c>
      <c r="AC35" s="34" t="s">
        <v>1159</v>
      </c>
      <c r="AD35" s="678">
        <v>47</v>
      </c>
      <c r="AE35" s="678">
        <v>47</v>
      </c>
      <c r="AF35" s="678">
        <v>55</v>
      </c>
      <c r="AG35" s="678">
        <v>55</v>
      </c>
      <c r="AH35" s="678">
        <v>51</v>
      </c>
      <c r="AI35" s="678">
        <v>52</v>
      </c>
      <c r="AJ35" s="678">
        <v>62</v>
      </c>
      <c r="AK35" s="678">
        <v>55</v>
      </c>
      <c r="AL35" s="678">
        <v>56</v>
      </c>
      <c r="AM35" s="678">
        <v>55</v>
      </c>
      <c r="AN35" s="678">
        <v>64</v>
      </c>
      <c r="AO35" s="678">
        <v>61</v>
      </c>
      <c r="AP35" s="678">
        <v>54</v>
      </c>
      <c r="AQ35" s="1069" t="s">
        <v>124</v>
      </c>
      <c r="AR35" s="674">
        <v>43467</v>
      </c>
      <c r="AS35" s="674">
        <v>32983</v>
      </c>
      <c r="AT35" s="674">
        <v>43431</v>
      </c>
      <c r="AU35" s="674">
        <v>23939</v>
      </c>
      <c r="AV35" s="342">
        <v>39076</v>
      </c>
      <c r="AW35" s="342">
        <v>46223</v>
      </c>
      <c r="AX35" s="342">
        <v>63308</v>
      </c>
      <c r="AY35" s="342">
        <v>32304</v>
      </c>
      <c r="AZ35" s="674">
        <v>45308</v>
      </c>
      <c r="BA35" s="674">
        <v>43553</v>
      </c>
      <c r="BB35" s="674">
        <v>51634</v>
      </c>
      <c r="BC35" s="674">
        <v>42419</v>
      </c>
      <c r="BD35" s="674">
        <v>51506</v>
      </c>
    </row>
    <row r="36" spans="1:56" ht="20.399999999999999" customHeight="1">
      <c r="A36" s="34" t="s">
        <v>111</v>
      </c>
      <c r="B36" s="1068">
        <v>10.9</v>
      </c>
      <c r="C36" s="1068">
        <v>7.1</v>
      </c>
      <c r="D36" s="1068">
        <v>5</v>
      </c>
      <c r="E36" s="1068">
        <v>9.6999999999999993</v>
      </c>
      <c r="F36" s="1068">
        <v>9.5</v>
      </c>
      <c r="G36" s="1068">
        <v>12.3</v>
      </c>
      <c r="H36" s="678" t="s">
        <v>83</v>
      </c>
      <c r="I36" s="1068" t="s">
        <v>82</v>
      </c>
      <c r="J36" s="1068">
        <v>11</v>
      </c>
      <c r="K36" s="674" t="s">
        <v>110</v>
      </c>
      <c r="L36" s="674" t="s">
        <v>109</v>
      </c>
      <c r="M36" s="674" t="s">
        <v>108</v>
      </c>
      <c r="N36" s="674" t="s">
        <v>107</v>
      </c>
      <c r="O36" s="34" t="s">
        <v>117</v>
      </c>
      <c r="P36" s="674">
        <v>210822</v>
      </c>
      <c r="Q36" s="674">
        <v>183431</v>
      </c>
      <c r="R36" s="674">
        <v>168725</v>
      </c>
      <c r="S36" s="674">
        <v>164958</v>
      </c>
      <c r="T36" s="674">
        <v>172434</v>
      </c>
      <c r="U36" s="674">
        <v>174028</v>
      </c>
      <c r="V36" s="674">
        <v>189049</v>
      </c>
      <c r="W36" s="674">
        <v>197254</v>
      </c>
      <c r="X36" s="674">
        <v>200743</v>
      </c>
      <c r="Y36" s="674">
        <v>200678</v>
      </c>
      <c r="Z36" s="674">
        <v>190092</v>
      </c>
      <c r="AA36" s="674">
        <v>176390</v>
      </c>
      <c r="AB36" s="342">
        <v>153577</v>
      </c>
      <c r="AC36" s="1356" t="s">
        <v>1176</v>
      </c>
      <c r="AD36" s="1202">
        <v>49</v>
      </c>
      <c r="AE36" s="1202">
        <v>49</v>
      </c>
      <c r="AF36" s="1202">
        <v>48</v>
      </c>
      <c r="AG36" s="1202">
        <v>57</v>
      </c>
      <c r="AH36" s="1202">
        <v>53</v>
      </c>
      <c r="AI36" s="1202">
        <v>52</v>
      </c>
      <c r="AJ36" s="1202">
        <v>57</v>
      </c>
      <c r="AK36" s="1201">
        <v>58</v>
      </c>
      <c r="AL36" s="1201">
        <v>58</v>
      </c>
      <c r="AM36" s="1201">
        <v>58</v>
      </c>
      <c r="AN36" s="1201">
        <v>57</v>
      </c>
      <c r="AO36" s="1081"/>
      <c r="AP36" s="343"/>
      <c r="AQ36" s="1069" t="s">
        <v>117</v>
      </c>
      <c r="AR36" s="674">
        <v>210822</v>
      </c>
      <c r="AS36" s="674">
        <v>204627</v>
      </c>
      <c r="AT36" s="674">
        <v>198169</v>
      </c>
      <c r="AU36" s="674">
        <v>183431</v>
      </c>
      <c r="AV36" s="342">
        <v>189971</v>
      </c>
      <c r="AW36" s="342">
        <v>188451</v>
      </c>
      <c r="AX36" s="342">
        <v>173992</v>
      </c>
      <c r="AY36" s="342">
        <v>168725</v>
      </c>
      <c r="AZ36" s="674">
        <v>168326</v>
      </c>
      <c r="BA36" s="674">
        <v>176543</v>
      </c>
      <c r="BB36" s="674">
        <v>176285</v>
      </c>
      <c r="BC36" s="674">
        <v>164958</v>
      </c>
      <c r="BD36" s="674">
        <v>174191</v>
      </c>
    </row>
    <row r="37" spans="1:56" s="345" customFormat="1" ht="22.2" customHeight="1">
      <c r="A37" s="34" t="s">
        <v>1640</v>
      </c>
      <c r="B37" s="1068">
        <v>392.9</v>
      </c>
      <c r="C37" s="1992">
        <v>351.36429624177947</v>
      </c>
      <c r="D37" s="1068">
        <v>324.10000000000002</v>
      </c>
      <c r="E37" s="1068">
        <v>280.10000000000002</v>
      </c>
      <c r="F37" s="1068">
        <v>330.4</v>
      </c>
      <c r="G37" s="1068">
        <v>322.7</v>
      </c>
      <c r="H37" s="678" t="s">
        <v>104</v>
      </c>
      <c r="I37" s="1068" t="s">
        <v>103</v>
      </c>
      <c r="J37" s="1068" t="s">
        <v>102</v>
      </c>
      <c r="K37" s="1068" t="s">
        <v>101</v>
      </c>
      <c r="L37" s="674" t="s">
        <v>100</v>
      </c>
      <c r="M37" s="1068">
        <v>191</v>
      </c>
      <c r="N37" s="674" t="s">
        <v>99</v>
      </c>
      <c r="O37" s="1356" t="s">
        <v>116</v>
      </c>
      <c r="P37" s="1070">
        <v>44638</v>
      </c>
      <c r="Q37" s="1070">
        <v>37534</v>
      </c>
      <c r="R37" s="1070">
        <v>31859</v>
      </c>
      <c r="S37" s="1070">
        <v>25653</v>
      </c>
      <c r="T37" s="1070">
        <v>26333</v>
      </c>
      <c r="U37" s="1070">
        <v>23580</v>
      </c>
      <c r="V37" s="1070">
        <v>21088</v>
      </c>
      <c r="W37" s="1447"/>
      <c r="X37" s="1447"/>
      <c r="Y37" s="1447"/>
      <c r="Z37" s="1447"/>
      <c r="AA37" s="1447"/>
      <c r="AB37" s="1446"/>
      <c r="AC37" s="1069" t="s">
        <v>1413</v>
      </c>
      <c r="AD37" s="678">
        <v>1</v>
      </c>
      <c r="AE37" s="678">
        <v>-5</v>
      </c>
      <c r="AF37" s="678">
        <v>10</v>
      </c>
      <c r="AG37" s="678">
        <v>9</v>
      </c>
      <c r="AH37" s="678">
        <v>0</v>
      </c>
      <c r="AI37" s="678">
        <v>115</v>
      </c>
      <c r="AJ37" s="678">
        <v>26</v>
      </c>
      <c r="AK37" s="678">
        <v>17</v>
      </c>
      <c r="AL37" s="678">
        <v>55</v>
      </c>
      <c r="AM37" s="678">
        <v>10</v>
      </c>
      <c r="AN37" s="678">
        <v>7</v>
      </c>
      <c r="AO37" s="678">
        <v>5</v>
      </c>
      <c r="AP37" s="678">
        <v>8</v>
      </c>
      <c r="AQ37" s="1071" t="s">
        <v>116</v>
      </c>
      <c r="AR37" s="1070">
        <v>44638</v>
      </c>
      <c r="AS37" s="1070">
        <v>43482</v>
      </c>
      <c r="AT37" s="1070">
        <v>40824</v>
      </c>
      <c r="AU37" s="1070">
        <v>37534</v>
      </c>
      <c r="AV37" s="1076">
        <v>33811</v>
      </c>
      <c r="AW37" s="1076">
        <v>31126</v>
      </c>
      <c r="AX37" s="1076">
        <v>27378</v>
      </c>
      <c r="AY37" s="1076">
        <v>31859</v>
      </c>
      <c r="AZ37" s="1070">
        <v>30274</v>
      </c>
      <c r="BA37" s="1070">
        <v>29157</v>
      </c>
      <c r="BB37" s="1070">
        <v>28120</v>
      </c>
      <c r="BC37" s="1070">
        <v>25653</v>
      </c>
      <c r="BD37" s="1070">
        <v>27767</v>
      </c>
    </row>
    <row r="38" spans="1:56" ht="21" customHeight="1">
      <c r="A38" s="34" t="s">
        <v>1159</v>
      </c>
      <c r="B38" s="674">
        <v>49</v>
      </c>
      <c r="C38" s="674">
        <v>55</v>
      </c>
      <c r="D38" s="674">
        <v>69</v>
      </c>
      <c r="E38" s="674">
        <v>55</v>
      </c>
      <c r="F38" s="674">
        <v>54</v>
      </c>
      <c r="G38" s="674">
        <v>50</v>
      </c>
      <c r="H38" s="678">
        <v>47</v>
      </c>
      <c r="I38" s="674">
        <v>49</v>
      </c>
      <c r="J38" s="674">
        <v>51</v>
      </c>
      <c r="K38" s="674">
        <v>51</v>
      </c>
      <c r="L38" s="674">
        <v>55</v>
      </c>
      <c r="M38" s="674">
        <v>52</v>
      </c>
      <c r="N38" s="674">
        <v>50</v>
      </c>
      <c r="O38" s="34" t="s">
        <v>112</v>
      </c>
      <c r="P38" s="674">
        <v>19175</v>
      </c>
      <c r="Q38" s="674">
        <v>18178</v>
      </c>
      <c r="R38" s="674">
        <v>19246</v>
      </c>
      <c r="S38" s="674">
        <v>18230</v>
      </c>
      <c r="T38" s="674">
        <v>19412</v>
      </c>
      <c r="U38" s="674">
        <v>41210</v>
      </c>
      <c r="V38" s="674">
        <v>38707</v>
      </c>
      <c r="W38" s="674">
        <v>51843</v>
      </c>
      <c r="X38" s="674">
        <v>47226</v>
      </c>
      <c r="Y38" s="674">
        <v>45320</v>
      </c>
      <c r="Z38" s="674">
        <v>40715</v>
      </c>
      <c r="AA38" s="674">
        <v>38766</v>
      </c>
      <c r="AB38" s="342">
        <v>33831</v>
      </c>
      <c r="AC38" s="1074" t="s">
        <v>1103</v>
      </c>
      <c r="AD38" s="1077">
        <v>-3</v>
      </c>
      <c r="AE38" s="1077">
        <v>-6</v>
      </c>
      <c r="AF38" s="1077">
        <v>6</v>
      </c>
      <c r="AG38" s="1077">
        <v>3</v>
      </c>
      <c r="AH38" s="1077">
        <v>-2</v>
      </c>
      <c r="AI38" s="1077">
        <v>85</v>
      </c>
      <c r="AJ38" s="1077">
        <v>19</v>
      </c>
      <c r="AK38" s="1077">
        <v>11</v>
      </c>
      <c r="AL38" s="1077">
        <v>40</v>
      </c>
      <c r="AM38" s="1077">
        <v>8</v>
      </c>
      <c r="AN38" s="1077">
        <v>5</v>
      </c>
      <c r="AO38" s="1077">
        <v>4</v>
      </c>
      <c r="AP38" s="1077">
        <v>6</v>
      </c>
      <c r="AQ38" s="1069" t="s">
        <v>112</v>
      </c>
      <c r="AR38" s="674">
        <v>19175</v>
      </c>
      <c r="AS38" s="674">
        <v>19101</v>
      </c>
      <c r="AT38" s="674">
        <v>18805</v>
      </c>
      <c r="AU38" s="674">
        <v>18178</v>
      </c>
      <c r="AV38" s="342">
        <v>17199</v>
      </c>
      <c r="AW38" s="342">
        <v>17888</v>
      </c>
      <c r="AX38" s="342">
        <v>16736</v>
      </c>
      <c r="AY38" s="342">
        <v>19246</v>
      </c>
      <c r="AZ38" s="674">
        <v>19051</v>
      </c>
      <c r="BA38" s="674">
        <v>18997</v>
      </c>
      <c r="BB38" s="674">
        <v>19067</v>
      </c>
      <c r="BC38" s="674">
        <v>18230</v>
      </c>
      <c r="BD38" s="674">
        <v>19331</v>
      </c>
    </row>
    <row r="39" spans="1:56" ht="19.2" customHeight="1">
      <c r="A39" s="34" t="s">
        <v>1412</v>
      </c>
      <c r="B39" s="1072">
        <v>2</v>
      </c>
      <c r="C39" s="1072">
        <v>35</v>
      </c>
      <c r="D39" s="1072">
        <v>22</v>
      </c>
      <c r="E39" s="1072">
        <v>7</v>
      </c>
      <c r="F39" s="1072">
        <v>12</v>
      </c>
      <c r="G39" s="1072">
        <v>15</v>
      </c>
      <c r="H39" s="684">
        <v>14</v>
      </c>
      <c r="I39" s="1072">
        <v>15</v>
      </c>
      <c r="J39" s="1072">
        <v>21</v>
      </c>
      <c r="K39" s="1072">
        <v>26</v>
      </c>
      <c r="L39" s="1072">
        <v>23</v>
      </c>
      <c r="M39" s="1072">
        <v>31</v>
      </c>
      <c r="N39" s="1072">
        <v>56</v>
      </c>
      <c r="O39" s="34" t="s">
        <v>106</v>
      </c>
      <c r="P39" s="674">
        <v>191074</v>
      </c>
      <c r="Q39" s="674">
        <v>174309</v>
      </c>
      <c r="R39" s="674">
        <v>193726</v>
      </c>
      <c r="S39" s="674">
        <v>190422</v>
      </c>
      <c r="T39" s="674">
        <v>179114</v>
      </c>
      <c r="U39" s="674">
        <v>191750</v>
      </c>
      <c r="V39" s="674">
        <v>201937</v>
      </c>
      <c r="W39" s="674">
        <v>194274</v>
      </c>
      <c r="X39" s="674">
        <v>185602</v>
      </c>
      <c r="Y39" s="674">
        <v>183908</v>
      </c>
      <c r="Z39" s="674">
        <v>179950</v>
      </c>
      <c r="AA39" s="674">
        <v>151578</v>
      </c>
      <c r="AB39" s="342">
        <v>130519</v>
      </c>
      <c r="AC39" s="1445" t="s">
        <v>1411</v>
      </c>
      <c r="AD39" s="1077">
        <v>-3</v>
      </c>
      <c r="AE39" s="678">
        <v>-6</v>
      </c>
      <c r="AF39" s="678">
        <v>6</v>
      </c>
      <c r="AG39" s="684">
        <v>3</v>
      </c>
      <c r="AH39" s="684">
        <v>-2</v>
      </c>
      <c r="AI39" s="684">
        <v>85</v>
      </c>
      <c r="AJ39" s="684">
        <v>19</v>
      </c>
      <c r="AK39" s="684">
        <v>11</v>
      </c>
      <c r="AL39" s="684">
        <v>6</v>
      </c>
      <c r="AM39" s="684">
        <v>8</v>
      </c>
      <c r="AN39" s="684">
        <v>5</v>
      </c>
      <c r="AO39" s="684">
        <v>4</v>
      </c>
      <c r="AP39" s="684">
        <v>6</v>
      </c>
      <c r="AQ39" s="1069" t="s">
        <v>106</v>
      </c>
      <c r="AR39" s="674">
        <v>191074</v>
      </c>
      <c r="AS39" s="674">
        <v>182670</v>
      </c>
      <c r="AT39" s="674">
        <v>183101</v>
      </c>
      <c r="AU39" s="674">
        <v>174309</v>
      </c>
      <c r="AV39" s="342">
        <v>180237</v>
      </c>
      <c r="AW39" s="342">
        <v>182069</v>
      </c>
      <c r="AX39" s="342">
        <v>183927</v>
      </c>
      <c r="AY39" s="342">
        <v>193726</v>
      </c>
      <c r="AZ39" s="674">
        <v>190859</v>
      </c>
      <c r="BA39" s="674">
        <v>189058</v>
      </c>
      <c r="BB39" s="674">
        <v>193263</v>
      </c>
      <c r="BC39" s="674">
        <v>190422</v>
      </c>
      <c r="BD39" s="674">
        <v>187094</v>
      </c>
    </row>
    <row r="40" spans="1:56" ht="13.5" customHeight="1">
      <c r="A40" s="1074" t="s">
        <v>1103</v>
      </c>
      <c r="B40" s="674">
        <v>-1</v>
      </c>
      <c r="C40" s="674">
        <v>26</v>
      </c>
      <c r="D40" s="674">
        <v>18</v>
      </c>
      <c r="E40" s="1072">
        <v>7</v>
      </c>
      <c r="F40" s="1072">
        <v>12</v>
      </c>
      <c r="G40" s="1072">
        <v>15</v>
      </c>
      <c r="H40" s="684">
        <v>14</v>
      </c>
      <c r="I40" s="1072">
        <v>15</v>
      </c>
      <c r="J40" s="1072">
        <v>21</v>
      </c>
      <c r="K40" s="1072">
        <v>26</v>
      </c>
      <c r="L40" s="1072">
        <v>23</v>
      </c>
      <c r="M40" s="1072">
        <v>31</v>
      </c>
      <c r="N40" s="1072">
        <v>56</v>
      </c>
      <c r="O40" s="34" t="s">
        <v>98</v>
      </c>
      <c r="P40" s="674">
        <v>31726</v>
      </c>
      <c r="Q40" s="674">
        <v>47033</v>
      </c>
      <c r="R40" s="674">
        <v>42047</v>
      </c>
      <c r="S40" s="674">
        <v>39547</v>
      </c>
      <c r="T40" s="674">
        <v>42713</v>
      </c>
      <c r="U40" s="674">
        <v>68636</v>
      </c>
      <c r="V40" s="674">
        <v>79505</v>
      </c>
      <c r="W40" s="674">
        <v>97340</v>
      </c>
      <c r="X40" s="674">
        <v>65924</v>
      </c>
      <c r="Y40" s="674">
        <v>114203</v>
      </c>
      <c r="Z40" s="674">
        <v>167390</v>
      </c>
      <c r="AA40" s="674">
        <v>95887</v>
      </c>
      <c r="AB40" s="342">
        <v>73043</v>
      </c>
      <c r="AC40" s="1356" t="s">
        <v>1122</v>
      </c>
      <c r="AD40" s="1073">
        <v>16.899999999999999</v>
      </c>
      <c r="AE40" s="1073">
        <v>18</v>
      </c>
      <c r="AF40" s="1073">
        <v>17.5</v>
      </c>
      <c r="AG40" s="1073">
        <v>17.100000000000001</v>
      </c>
      <c r="AH40" s="1073">
        <v>16.399999999999999</v>
      </c>
      <c r="AI40" s="1073">
        <v>15.8</v>
      </c>
      <c r="AJ40" s="1073">
        <v>16</v>
      </c>
      <c r="AK40" s="1073">
        <v>16.3</v>
      </c>
      <c r="AL40" s="1073">
        <v>15.4</v>
      </c>
      <c r="AM40" s="1075">
        <v>14.8</v>
      </c>
      <c r="AN40" s="1075">
        <v>14.6</v>
      </c>
      <c r="AO40" s="1075">
        <v>15.5</v>
      </c>
      <c r="AP40" s="1075">
        <v>20.3</v>
      </c>
      <c r="AQ40" s="1069" t="s">
        <v>98</v>
      </c>
      <c r="AR40" s="674">
        <v>31726</v>
      </c>
      <c r="AS40" s="674">
        <v>32470</v>
      </c>
      <c r="AT40" s="674">
        <v>36786</v>
      </c>
      <c r="AU40" s="674">
        <v>47033</v>
      </c>
      <c r="AV40" s="342">
        <v>45308</v>
      </c>
      <c r="AW40" s="342">
        <v>49749</v>
      </c>
      <c r="AX40" s="342">
        <v>55386</v>
      </c>
      <c r="AY40" s="342">
        <v>42047</v>
      </c>
      <c r="AZ40" s="674">
        <v>53742</v>
      </c>
      <c r="BA40" s="674">
        <v>44430</v>
      </c>
      <c r="BB40" s="674">
        <v>41448</v>
      </c>
      <c r="BC40" s="674">
        <v>39547</v>
      </c>
      <c r="BD40" s="674">
        <v>39084</v>
      </c>
    </row>
    <row r="41" spans="1:56" ht="20.25" customHeight="1">
      <c r="A41" s="1445" t="s">
        <v>1411</v>
      </c>
      <c r="B41" s="674">
        <v>-1</v>
      </c>
      <c r="C41" s="674">
        <v>26</v>
      </c>
      <c r="D41" s="674">
        <v>8</v>
      </c>
      <c r="E41" s="1072">
        <v>7</v>
      </c>
      <c r="F41" s="1072">
        <v>12</v>
      </c>
      <c r="G41" s="1072">
        <v>15</v>
      </c>
      <c r="H41" s="684">
        <v>14</v>
      </c>
      <c r="I41" s="1072">
        <v>15</v>
      </c>
      <c r="J41" s="1072">
        <v>21</v>
      </c>
      <c r="K41" s="1072">
        <v>26</v>
      </c>
      <c r="L41" s="1072">
        <v>23</v>
      </c>
      <c r="M41" s="1072">
        <v>31</v>
      </c>
      <c r="N41" s="1072">
        <v>56</v>
      </c>
      <c r="O41" s="1356" t="s">
        <v>97</v>
      </c>
      <c r="P41" s="674">
        <v>1402</v>
      </c>
      <c r="Q41" s="674">
        <v>2608</v>
      </c>
      <c r="R41" s="674">
        <v>2018</v>
      </c>
      <c r="S41" s="674">
        <v>1273</v>
      </c>
      <c r="T41" s="674">
        <v>1450</v>
      </c>
      <c r="U41" s="674">
        <v>2466</v>
      </c>
      <c r="V41" s="674">
        <v>2594</v>
      </c>
      <c r="W41" s="674">
        <v>3418</v>
      </c>
      <c r="X41" s="674">
        <v>1734</v>
      </c>
      <c r="Y41" s="674">
        <v>1940</v>
      </c>
      <c r="Z41" s="674">
        <v>1274</v>
      </c>
      <c r="AA41" s="674">
        <v>898</v>
      </c>
      <c r="AB41" s="342">
        <v>874</v>
      </c>
      <c r="AC41" s="1069" t="s">
        <v>757</v>
      </c>
      <c r="AD41" s="1073">
        <v>18.899999999999999</v>
      </c>
      <c r="AE41" s="1073">
        <v>19.5</v>
      </c>
      <c r="AF41" s="1073">
        <v>19.2</v>
      </c>
      <c r="AG41" s="1073">
        <v>18.7</v>
      </c>
      <c r="AH41" s="1073">
        <v>18.2</v>
      </c>
      <c r="AI41" s="1073">
        <v>17.600000000000001</v>
      </c>
      <c r="AJ41" s="1073">
        <v>17.8</v>
      </c>
      <c r="AK41" s="1073">
        <v>18.3</v>
      </c>
      <c r="AL41" s="1073">
        <v>17.399999999999999</v>
      </c>
      <c r="AM41" s="683">
        <v>17.3</v>
      </c>
      <c r="AN41" s="683">
        <v>17.100000000000001</v>
      </c>
      <c r="AO41" s="683">
        <v>17.3</v>
      </c>
      <c r="AP41" s="683">
        <v>22.6</v>
      </c>
      <c r="AQ41" s="1071" t="s">
        <v>97</v>
      </c>
      <c r="AR41" s="674">
        <v>1402</v>
      </c>
      <c r="AS41" s="674">
        <v>1659</v>
      </c>
      <c r="AT41" s="674">
        <v>1893</v>
      </c>
      <c r="AU41" s="674">
        <v>2608</v>
      </c>
      <c r="AV41" s="342">
        <v>2934</v>
      </c>
      <c r="AW41" s="342">
        <v>3081</v>
      </c>
      <c r="AX41" s="342">
        <v>2792</v>
      </c>
      <c r="AY41" s="342">
        <v>2018</v>
      </c>
      <c r="AZ41" s="1070">
        <v>3248</v>
      </c>
      <c r="BA41" s="1070">
        <v>2748</v>
      </c>
      <c r="BB41" s="1070">
        <v>1828</v>
      </c>
      <c r="BC41" s="1070">
        <v>1273</v>
      </c>
      <c r="BD41" s="1070">
        <v>830</v>
      </c>
    </row>
    <row r="42" spans="1:56" ht="13.5" customHeight="1">
      <c r="A42" s="34" t="s">
        <v>1088</v>
      </c>
      <c r="B42" s="1068">
        <v>16.899999999999999</v>
      </c>
      <c r="C42" s="1068">
        <v>17.100000000000001</v>
      </c>
      <c r="D42" s="1068">
        <v>16.3</v>
      </c>
      <c r="E42" s="1068">
        <v>15.5</v>
      </c>
      <c r="F42" s="1068">
        <v>19.5</v>
      </c>
      <c r="G42" s="1068">
        <v>18.399999999999999</v>
      </c>
      <c r="H42" s="683" t="s">
        <v>94</v>
      </c>
      <c r="I42" s="1068" t="s">
        <v>85</v>
      </c>
      <c r="J42" s="674" t="s">
        <v>93</v>
      </c>
      <c r="K42" s="674" t="s">
        <v>92</v>
      </c>
      <c r="L42" s="674" t="s">
        <v>91</v>
      </c>
      <c r="M42" s="674" t="s">
        <v>90</v>
      </c>
      <c r="N42" s="674" t="s">
        <v>90</v>
      </c>
      <c r="O42" s="34" t="s">
        <v>95</v>
      </c>
      <c r="P42" s="674">
        <v>498</v>
      </c>
      <c r="Q42" s="674">
        <v>305</v>
      </c>
      <c r="R42" s="674">
        <v>742</v>
      </c>
      <c r="S42" s="674">
        <v>414</v>
      </c>
      <c r="T42" s="674">
        <v>389</v>
      </c>
      <c r="U42" s="674">
        <v>487</v>
      </c>
      <c r="V42" s="674">
        <v>225</v>
      </c>
      <c r="W42" s="674">
        <v>368</v>
      </c>
      <c r="X42" s="674">
        <v>303</v>
      </c>
      <c r="Y42" s="674">
        <v>391</v>
      </c>
      <c r="Z42" s="674">
        <v>154</v>
      </c>
      <c r="AA42" s="674">
        <v>502</v>
      </c>
      <c r="AB42" s="342">
        <v>565</v>
      </c>
      <c r="AC42" s="1069" t="s">
        <v>756</v>
      </c>
      <c r="AD42" s="1073">
        <v>21</v>
      </c>
      <c r="AE42" s="1073">
        <v>21.3</v>
      </c>
      <c r="AF42" s="1073">
        <v>20.9</v>
      </c>
      <c r="AG42" s="1073">
        <v>20.5</v>
      </c>
      <c r="AH42" s="1073">
        <v>19.899999999999999</v>
      </c>
      <c r="AI42" s="1073">
        <v>20.100000000000001</v>
      </c>
      <c r="AJ42" s="1073">
        <v>20.2</v>
      </c>
      <c r="AK42" s="1073">
        <v>20.8</v>
      </c>
      <c r="AL42" s="1073">
        <v>20</v>
      </c>
      <c r="AM42" s="678">
        <v>19.8</v>
      </c>
      <c r="AN42" s="678">
        <v>19.5</v>
      </c>
      <c r="AO42" s="678">
        <v>19.899999999999999</v>
      </c>
      <c r="AP42" s="678">
        <v>26.2</v>
      </c>
      <c r="AQ42" s="1069" t="s">
        <v>95</v>
      </c>
      <c r="AR42" s="674">
        <v>498</v>
      </c>
      <c r="AS42" s="674">
        <v>110</v>
      </c>
      <c r="AT42" s="674">
        <v>186</v>
      </c>
      <c r="AU42" s="674">
        <v>305</v>
      </c>
      <c r="AV42" s="342">
        <v>187</v>
      </c>
      <c r="AW42" s="342">
        <v>146</v>
      </c>
      <c r="AX42" s="342">
        <v>500</v>
      </c>
      <c r="AY42" s="342">
        <v>742</v>
      </c>
      <c r="AZ42" s="674">
        <v>304</v>
      </c>
      <c r="BA42" s="674">
        <v>223</v>
      </c>
      <c r="BB42" s="674">
        <v>386</v>
      </c>
      <c r="BC42" s="674">
        <v>414</v>
      </c>
      <c r="BD42" s="674">
        <v>711</v>
      </c>
    </row>
    <row r="43" spans="1:56" ht="11.4">
      <c r="A43" s="34" t="s">
        <v>1087</v>
      </c>
      <c r="B43" s="1068">
        <v>18.899999999999999</v>
      </c>
      <c r="C43" s="1068">
        <v>18.7</v>
      </c>
      <c r="D43" s="1068">
        <v>18.3</v>
      </c>
      <c r="E43" s="1068">
        <v>17.3</v>
      </c>
      <c r="F43" s="1068">
        <v>22.3</v>
      </c>
      <c r="G43" s="1068">
        <v>20.7</v>
      </c>
      <c r="H43" s="678" t="s">
        <v>87</v>
      </c>
      <c r="I43" s="1068" t="s">
        <v>86</v>
      </c>
      <c r="J43" s="674" t="s">
        <v>85</v>
      </c>
      <c r="K43" s="674" t="s">
        <v>84</v>
      </c>
      <c r="L43" s="674" t="s">
        <v>83</v>
      </c>
      <c r="M43" s="674" t="s">
        <v>82</v>
      </c>
      <c r="N43" s="674" t="s">
        <v>82</v>
      </c>
      <c r="O43" s="34" t="s">
        <v>89</v>
      </c>
      <c r="P43" s="674">
        <v>25932</v>
      </c>
      <c r="Q43" s="674">
        <v>21341</v>
      </c>
      <c r="R43" s="674">
        <v>19868</v>
      </c>
      <c r="S43" s="674">
        <v>23315</v>
      </c>
      <c r="T43" s="674">
        <v>28515</v>
      </c>
      <c r="U43" s="674">
        <v>24413</v>
      </c>
      <c r="V43" s="674">
        <v>25745</v>
      </c>
      <c r="W43" s="674">
        <v>26973</v>
      </c>
      <c r="X43" s="674">
        <v>24737</v>
      </c>
      <c r="Y43" s="674">
        <v>24773</v>
      </c>
      <c r="Z43" s="674">
        <v>43368</v>
      </c>
      <c r="AA43" s="674">
        <v>38590</v>
      </c>
      <c r="AB43" s="342">
        <v>28589</v>
      </c>
      <c r="AC43" s="1069" t="s">
        <v>795</v>
      </c>
      <c r="AD43" s="674">
        <v>28826</v>
      </c>
      <c r="AE43" s="674">
        <v>29628</v>
      </c>
      <c r="AF43" s="674">
        <v>29636</v>
      </c>
      <c r="AG43" s="674">
        <v>29141</v>
      </c>
      <c r="AH43" s="674">
        <v>27434</v>
      </c>
      <c r="AI43" s="342">
        <v>27224</v>
      </c>
      <c r="AJ43" s="342">
        <v>27135</v>
      </c>
      <c r="AK43" s="342">
        <v>27518</v>
      </c>
      <c r="AL43" s="342">
        <v>27261</v>
      </c>
      <c r="AM43" s="342">
        <v>27590</v>
      </c>
      <c r="AN43" s="342">
        <v>27817</v>
      </c>
      <c r="AO43" s="342">
        <v>26984</v>
      </c>
      <c r="AP43" s="674">
        <v>27318</v>
      </c>
      <c r="AQ43" s="1069" t="s">
        <v>89</v>
      </c>
      <c r="AR43" s="674">
        <v>25932</v>
      </c>
      <c r="AS43" s="674">
        <v>25048</v>
      </c>
      <c r="AT43" s="674">
        <v>24182</v>
      </c>
      <c r="AU43" s="674">
        <v>21341</v>
      </c>
      <c r="AV43" s="342">
        <v>22663</v>
      </c>
      <c r="AW43" s="342">
        <v>25359</v>
      </c>
      <c r="AX43" s="342">
        <v>33335</v>
      </c>
      <c r="AY43" s="342">
        <v>19868</v>
      </c>
      <c r="AZ43" s="674">
        <v>30688</v>
      </c>
      <c r="BA43" s="674">
        <v>33463</v>
      </c>
      <c r="BB43" s="674">
        <v>33933</v>
      </c>
      <c r="BC43" s="674">
        <v>23315</v>
      </c>
      <c r="BD43" s="674">
        <v>24951</v>
      </c>
    </row>
    <row r="44" spans="1:56" ht="13.5" customHeight="1">
      <c r="A44" s="34" t="s">
        <v>1086</v>
      </c>
      <c r="B44" s="1068">
        <v>21</v>
      </c>
      <c r="C44" s="1068">
        <v>20.5</v>
      </c>
      <c r="D44" s="1068">
        <v>20.8</v>
      </c>
      <c r="E44" s="1068">
        <v>19.899999999999999</v>
      </c>
      <c r="F44" s="1068">
        <v>25.2</v>
      </c>
      <c r="G44" s="1068">
        <v>24.7</v>
      </c>
      <c r="H44" s="678" t="s">
        <v>79</v>
      </c>
      <c r="I44" s="1068" t="s">
        <v>78</v>
      </c>
      <c r="J44" s="674" t="s">
        <v>77</v>
      </c>
      <c r="K44" s="674" t="s">
        <v>76</v>
      </c>
      <c r="L44" s="674" t="s">
        <v>62</v>
      </c>
      <c r="M44" s="674" t="s">
        <v>62</v>
      </c>
      <c r="N44" s="674" t="s">
        <v>62</v>
      </c>
      <c r="O44" s="34" t="s">
        <v>81</v>
      </c>
      <c r="P44" s="674">
        <v>1218</v>
      </c>
      <c r="Q44" s="674">
        <v>1404</v>
      </c>
      <c r="R44" s="674">
        <v>1476</v>
      </c>
      <c r="S44" s="674">
        <v>1696</v>
      </c>
      <c r="T44" s="674">
        <v>1603</v>
      </c>
      <c r="U44" s="674">
        <v>1758</v>
      </c>
      <c r="V44" s="674">
        <v>1805</v>
      </c>
      <c r="W44" s="674">
        <v>1943</v>
      </c>
      <c r="X44" s="674">
        <v>3677</v>
      </c>
      <c r="Y44" s="674">
        <v>3903</v>
      </c>
      <c r="Z44" s="674">
        <v>3496</v>
      </c>
      <c r="AA44" s="674">
        <v>3390</v>
      </c>
      <c r="AB44" s="342">
        <v>3178</v>
      </c>
      <c r="AC44" s="1069" t="s">
        <v>510</v>
      </c>
      <c r="AD44" s="1068">
        <v>152.6</v>
      </c>
      <c r="AE44" s="1068">
        <v>152.19999999999999</v>
      </c>
      <c r="AF44" s="1068">
        <v>154</v>
      </c>
      <c r="AG44" s="1068">
        <v>155.4</v>
      </c>
      <c r="AH44" s="1068">
        <v>150.6</v>
      </c>
      <c r="AI44" s="1068">
        <v>154.6</v>
      </c>
      <c r="AJ44" s="1068">
        <v>152.1</v>
      </c>
      <c r="AK44" s="1068">
        <v>150.19999999999999</v>
      </c>
      <c r="AL44" s="1068">
        <v>156.30000000000001</v>
      </c>
      <c r="AM44" s="1068">
        <v>159.69999999999999</v>
      </c>
      <c r="AN44" s="1068">
        <v>163</v>
      </c>
      <c r="AO44" s="1068">
        <v>155.9</v>
      </c>
      <c r="AP44" s="1068">
        <v>120.8</v>
      </c>
      <c r="AQ44" s="1069" t="s">
        <v>81</v>
      </c>
      <c r="AR44" s="674">
        <v>1218</v>
      </c>
      <c r="AS44" s="674">
        <v>1250</v>
      </c>
      <c r="AT44" s="674">
        <v>1624</v>
      </c>
      <c r="AU44" s="674">
        <v>1404</v>
      </c>
      <c r="AV44" s="342">
        <v>1409</v>
      </c>
      <c r="AW44" s="342">
        <v>1337</v>
      </c>
      <c r="AX44" s="342">
        <v>1595</v>
      </c>
      <c r="AY44" s="342">
        <v>1476</v>
      </c>
      <c r="AZ44" s="674">
        <v>1578</v>
      </c>
      <c r="BA44" s="674">
        <v>1471</v>
      </c>
      <c r="BB44" s="674">
        <v>1933</v>
      </c>
      <c r="BC44" s="674">
        <v>1696</v>
      </c>
      <c r="BD44" s="674">
        <v>1673</v>
      </c>
    </row>
    <row r="45" spans="1:56" ht="13.5" customHeight="1" thickBot="1">
      <c r="A45" s="34" t="s">
        <v>1085</v>
      </c>
      <c r="B45" s="674">
        <v>28826</v>
      </c>
      <c r="C45" s="674">
        <v>29141</v>
      </c>
      <c r="D45" s="674">
        <v>27518</v>
      </c>
      <c r="E45" s="674">
        <v>26984</v>
      </c>
      <c r="F45" s="674">
        <v>28008</v>
      </c>
      <c r="G45" s="674">
        <v>27555</v>
      </c>
      <c r="H45" s="674">
        <v>26516</v>
      </c>
      <c r="I45" s="674">
        <v>25588</v>
      </c>
      <c r="J45" s="674">
        <v>24444</v>
      </c>
      <c r="K45" s="674">
        <v>23953</v>
      </c>
      <c r="L45" s="674">
        <v>22641</v>
      </c>
      <c r="M45" s="674">
        <v>21049</v>
      </c>
      <c r="N45" s="674">
        <v>19577</v>
      </c>
      <c r="O45" s="34" t="s">
        <v>75</v>
      </c>
      <c r="P45" s="674">
        <v>555</v>
      </c>
      <c r="Q45" s="674">
        <v>436</v>
      </c>
      <c r="R45" s="674">
        <v>481</v>
      </c>
      <c r="S45" s="674">
        <v>706</v>
      </c>
      <c r="T45" s="674">
        <v>722</v>
      </c>
      <c r="U45" s="674">
        <v>830</v>
      </c>
      <c r="V45" s="674">
        <v>1028</v>
      </c>
      <c r="W45" s="674">
        <v>983</v>
      </c>
      <c r="X45" s="674">
        <v>935</v>
      </c>
      <c r="Y45" s="674">
        <v>976</v>
      </c>
      <c r="Z45" s="674">
        <v>1018</v>
      </c>
      <c r="AA45" s="674">
        <v>885</v>
      </c>
      <c r="AB45" s="342">
        <v>870</v>
      </c>
      <c r="AC45" s="344" t="s">
        <v>509</v>
      </c>
      <c r="AD45" s="1062">
        <v>27126</v>
      </c>
      <c r="AE45" s="1062">
        <v>27510</v>
      </c>
      <c r="AF45" s="1062">
        <v>27800</v>
      </c>
      <c r="AG45" s="1062">
        <v>28051</v>
      </c>
      <c r="AH45" s="1062">
        <v>27880</v>
      </c>
      <c r="AI45" s="1062">
        <v>27954</v>
      </c>
      <c r="AJ45" s="1062">
        <v>28292</v>
      </c>
      <c r="AK45" s="1062">
        <v>29000</v>
      </c>
      <c r="AL45" s="1062">
        <v>29469</v>
      </c>
      <c r="AM45" s="1062">
        <v>29550</v>
      </c>
      <c r="AN45" s="1062">
        <v>29284</v>
      </c>
      <c r="AO45" s="1062">
        <v>28990</v>
      </c>
      <c r="AP45" s="1062">
        <v>29056</v>
      </c>
      <c r="AQ45" s="1069" t="s">
        <v>75</v>
      </c>
      <c r="AR45" s="674">
        <v>555</v>
      </c>
      <c r="AS45" s="674">
        <v>473</v>
      </c>
      <c r="AT45" s="674">
        <v>458</v>
      </c>
      <c r="AU45" s="674">
        <v>436</v>
      </c>
      <c r="AV45" s="342">
        <v>436</v>
      </c>
      <c r="AW45" s="342">
        <v>464</v>
      </c>
      <c r="AX45" s="342">
        <v>450</v>
      </c>
      <c r="AY45" s="342">
        <v>481</v>
      </c>
      <c r="AZ45" s="674">
        <v>727</v>
      </c>
      <c r="BA45" s="674">
        <v>637</v>
      </c>
      <c r="BB45" s="674">
        <v>562</v>
      </c>
      <c r="BC45" s="674">
        <v>706</v>
      </c>
      <c r="BD45" s="674">
        <v>615</v>
      </c>
    </row>
    <row r="46" spans="1:56" ht="13.5" customHeight="1">
      <c r="A46" s="34" t="s">
        <v>1084</v>
      </c>
      <c r="B46" s="674">
        <v>153</v>
      </c>
      <c r="C46" s="674">
        <v>155</v>
      </c>
      <c r="D46" s="674">
        <v>150</v>
      </c>
      <c r="E46" s="674">
        <v>156</v>
      </c>
      <c r="F46" s="674">
        <v>126</v>
      </c>
      <c r="G46" s="674">
        <v>133</v>
      </c>
      <c r="H46" s="678">
        <v>143</v>
      </c>
      <c r="I46" s="674">
        <v>146</v>
      </c>
      <c r="J46" s="674">
        <v>155</v>
      </c>
      <c r="K46" s="674">
        <v>168</v>
      </c>
      <c r="L46" s="674">
        <v>185</v>
      </c>
      <c r="M46" s="674">
        <v>185</v>
      </c>
      <c r="N46" s="674">
        <v>172</v>
      </c>
      <c r="O46" s="34" t="s">
        <v>74</v>
      </c>
      <c r="P46" s="674">
        <v>502</v>
      </c>
      <c r="Q46" s="674">
        <v>596</v>
      </c>
      <c r="R46" s="674">
        <v>570</v>
      </c>
      <c r="S46" s="674">
        <v>321</v>
      </c>
      <c r="T46" s="674">
        <v>329</v>
      </c>
      <c r="U46" s="674">
        <v>306</v>
      </c>
      <c r="V46" s="674">
        <v>415</v>
      </c>
      <c r="W46" s="674">
        <v>305</v>
      </c>
      <c r="X46" s="674">
        <v>177</v>
      </c>
      <c r="Y46" s="674">
        <v>389</v>
      </c>
      <c r="Z46" s="674">
        <v>483</v>
      </c>
      <c r="AA46" s="674">
        <v>581</v>
      </c>
      <c r="AB46" s="342">
        <v>309</v>
      </c>
      <c r="AC46" s="1069" t="s">
        <v>1018</v>
      </c>
      <c r="AD46" s="683">
        <v>23.1</v>
      </c>
      <c r="AE46" s="683">
        <v>23.2</v>
      </c>
      <c r="AF46" s="683">
        <v>23.4</v>
      </c>
      <c r="AG46" s="683">
        <v>23.5</v>
      </c>
      <c r="AH46" s="683">
        <v>23.7</v>
      </c>
      <c r="AI46" s="683">
        <v>24.2</v>
      </c>
      <c r="AJ46" s="683">
        <v>25.8</v>
      </c>
      <c r="AK46" s="683">
        <v>25.7</v>
      </c>
      <c r="AL46" s="683">
        <v>26.5</v>
      </c>
      <c r="AM46" s="683">
        <v>27.8</v>
      </c>
      <c r="AN46" s="683">
        <v>28.2</v>
      </c>
      <c r="AO46" s="683">
        <v>26.6</v>
      </c>
      <c r="AP46" s="683">
        <v>26.3</v>
      </c>
      <c r="AQ46" s="1069" t="s">
        <v>74</v>
      </c>
      <c r="AR46" s="342">
        <v>502</v>
      </c>
      <c r="AS46" s="342">
        <v>520</v>
      </c>
      <c r="AT46" s="342">
        <v>559</v>
      </c>
      <c r="AU46" s="342">
        <v>596</v>
      </c>
      <c r="AV46" s="342">
        <v>615</v>
      </c>
      <c r="AW46" s="342">
        <v>622</v>
      </c>
      <c r="AX46" s="342">
        <v>531</v>
      </c>
      <c r="AY46" s="342">
        <v>570</v>
      </c>
      <c r="AZ46" s="674">
        <v>612</v>
      </c>
      <c r="BA46" s="674">
        <v>379</v>
      </c>
      <c r="BB46" s="674">
        <v>398</v>
      </c>
      <c r="BC46" s="674">
        <v>321</v>
      </c>
      <c r="BD46" s="674">
        <v>312</v>
      </c>
    </row>
    <row r="47" spans="1:56" ht="13.5" customHeight="1">
      <c r="A47" s="34" t="s">
        <v>1082</v>
      </c>
      <c r="B47" s="1444" t="s">
        <v>49</v>
      </c>
      <c r="C47" s="674" t="s">
        <v>49</v>
      </c>
      <c r="D47" s="674" t="s">
        <v>49</v>
      </c>
      <c r="E47" s="674" t="s">
        <v>49</v>
      </c>
      <c r="F47" s="674">
        <v>202</v>
      </c>
      <c r="G47" s="674">
        <v>216</v>
      </c>
      <c r="H47" s="678">
        <v>222</v>
      </c>
      <c r="I47" s="678">
        <v>220</v>
      </c>
      <c r="J47" s="678">
        <v>209</v>
      </c>
      <c r="K47" s="678">
        <v>215</v>
      </c>
      <c r="L47" s="678">
        <v>224</v>
      </c>
      <c r="M47" s="678">
        <v>215</v>
      </c>
      <c r="N47" s="678">
        <v>192</v>
      </c>
      <c r="O47" s="34" t="s">
        <v>72</v>
      </c>
      <c r="P47" s="674">
        <v>289</v>
      </c>
      <c r="Q47" s="674">
        <v>365</v>
      </c>
      <c r="R47" s="674">
        <v>439</v>
      </c>
      <c r="S47" s="674">
        <v>398</v>
      </c>
      <c r="T47" s="674">
        <v>281</v>
      </c>
      <c r="U47" s="674">
        <v>302</v>
      </c>
      <c r="V47" s="674">
        <v>329</v>
      </c>
      <c r="W47" s="674">
        <v>540</v>
      </c>
      <c r="X47" s="674">
        <v>334</v>
      </c>
      <c r="Y47" s="674">
        <v>469</v>
      </c>
      <c r="Z47" s="674">
        <v>325</v>
      </c>
      <c r="AA47" s="674">
        <v>337</v>
      </c>
      <c r="AB47" s="342">
        <v>394</v>
      </c>
      <c r="AC47" s="34" t="s">
        <v>1083</v>
      </c>
      <c r="AD47" s="683">
        <v>17.2</v>
      </c>
      <c r="AE47" s="683">
        <v>17.7</v>
      </c>
      <c r="AF47" s="683">
        <v>13.6</v>
      </c>
      <c r="AG47" s="683">
        <v>12.1</v>
      </c>
      <c r="AH47" s="683">
        <v>13.9</v>
      </c>
      <c r="AI47" s="683">
        <v>3.8</v>
      </c>
      <c r="AJ47" s="683">
        <v>7.2</v>
      </c>
      <c r="AK47" s="683">
        <v>9.3000000000000007</v>
      </c>
      <c r="AL47" s="683">
        <v>9.6999999999999993</v>
      </c>
      <c r="AM47" s="683">
        <v>9.8000000000000007</v>
      </c>
      <c r="AN47" s="683">
        <v>8.1</v>
      </c>
      <c r="AO47" s="683">
        <v>8.5</v>
      </c>
      <c r="AP47" s="683">
        <v>10.9</v>
      </c>
      <c r="AQ47" s="1069" t="s">
        <v>72</v>
      </c>
      <c r="AR47" s="342">
        <v>289</v>
      </c>
      <c r="AS47" s="342">
        <v>290</v>
      </c>
      <c r="AT47" s="342">
        <v>295</v>
      </c>
      <c r="AU47" s="342">
        <v>365</v>
      </c>
      <c r="AV47" s="342">
        <v>547</v>
      </c>
      <c r="AW47" s="342">
        <v>561</v>
      </c>
      <c r="AX47" s="342">
        <v>493</v>
      </c>
      <c r="AY47" s="342">
        <v>439</v>
      </c>
      <c r="AZ47" s="674">
        <v>694</v>
      </c>
      <c r="BA47" s="674">
        <v>555</v>
      </c>
      <c r="BB47" s="674">
        <v>489</v>
      </c>
      <c r="BC47" s="674">
        <v>398</v>
      </c>
      <c r="BD47" s="674">
        <v>340</v>
      </c>
    </row>
    <row r="48" spans="1:56" ht="13.5" customHeight="1" thickBot="1">
      <c r="A48" s="1443" t="s">
        <v>1081</v>
      </c>
      <c r="B48" s="1442">
        <v>27126</v>
      </c>
      <c r="C48" s="1442">
        <v>28051</v>
      </c>
      <c r="D48" s="1442">
        <v>29000</v>
      </c>
      <c r="E48" s="1442">
        <v>28990</v>
      </c>
      <c r="F48" s="1442">
        <v>30399</v>
      </c>
      <c r="G48" s="1442">
        <v>31596</v>
      </c>
      <c r="H48" s="1442">
        <v>29815</v>
      </c>
      <c r="I48" s="1442">
        <v>29643</v>
      </c>
      <c r="J48" s="1442">
        <v>29429</v>
      </c>
      <c r="K48" s="1442">
        <v>29491</v>
      </c>
      <c r="L48" s="1442">
        <v>33068</v>
      </c>
      <c r="M48" s="1442">
        <v>33809</v>
      </c>
      <c r="N48" s="1442">
        <v>33347</v>
      </c>
      <c r="O48" s="34" t="s">
        <v>70</v>
      </c>
      <c r="P48" s="674">
        <v>6583</v>
      </c>
      <c r="Q48" s="674">
        <v>6941</v>
      </c>
      <c r="R48" s="674">
        <v>9819</v>
      </c>
      <c r="S48" s="674">
        <v>9155</v>
      </c>
      <c r="T48" s="674">
        <v>8987</v>
      </c>
      <c r="U48" s="674">
        <v>10459</v>
      </c>
      <c r="V48" s="674">
        <v>9200</v>
      </c>
      <c r="W48" s="674">
        <v>7942</v>
      </c>
      <c r="X48" s="674">
        <v>6545</v>
      </c>
      <c r="Y48" s="674">
        <v>7797</v>
      </c>
      <c r="Z48" s="674">
        <v>6503</v>
      </c>
      <c r="AA48" s="674">
        <v>7761</v>
      </c>
      <c r="AB48" s="342">
        <v>7185</v>
      </c>
      <c r="AC48" s="1200" t="s">
        <v>1156</v>
      </c>
      <c r="AD48" s="682">
        <v>16.399999999999999</v>
      </c>
      <c r="AE48" s="682">
        <v>17</v>
      </c>
      <c r="AF48" s="682">
        <v>15.8</v>
      </c>
      <c r="AG48" s="682">
        <v>11.5</v>
      </c>
      <c r="AH48" s="682">
        <v>13.2</v>
      </c>
      <c r="AI48" s="682">
        <v>3.8</v>
      </c>
      <c r="AJ48" s="682">
        <v>8.4</v>
      </c>
      <c r="AK48" s="682"/>
      <c r="AL48" s="682"/>
      <c r="AM48" s="682"/>
      <c r="AN48" s="682"/>
      <c r="AO48" s="682"/>
      <c r="AP48" s="682"/>
      <c r="AQ48" s="1069" t="s">
        <v>70</v>
      </c>
      <c r="AR48" s="342">
        <v>6583</v>
      </c>
      <c r="AS48" s="342">
        <v>6601</v>
      </c>
      <c r="AT48" s="342">
        <v>6299</v>
      </c>
      <c r="AU48" s="342">
        <v>6941</v>
      </c>
      <c r="AV48" s="342">
        <v>7828</v>
      </c>
      <c r="AW48" s="342">
        <v>8452</v>
      </c>
      <c r="AX48" s="342">
        <v>8495</v>
      </c>
      <c r="AY48" s="342">
        <v>9819</v>
      </c>
      <c r="AZ48" s="674">
        <v>9907</v>
      </c>
      <c r="BA48" s="674">
        <v>10607</v>
      </c>
      <c r="BB48" s="674">
        <v>10332</v>
      </c>
      <c r="BC48" s="674">
        <v>9155</v>
      </c>
      <c r="BD48" s="674">
        <v>9181</v>
      </c>
    </row>
    <row r="49" spans="1:56" ht="16.2" customHeight="1" thickBot="1">
      <c r="A49" s="34" t="s">
        <v>758</v>
      </c>
      <c r="B49" s="1068">
        <v>23.1</v>
      </c>
      <c r="C49" s="1068">
        <v>23.5</v>
      </c>
      <c r="D49" s="1068">
        <v>25.7</v>
      </c>
      <c r="E49" s="1068">
        <v>26.6</v>
      </c>
      <c r="F49" s="1068">
        <v>26.7</v>
      </c>
      <c r="G49" s="1068">
        <v>26.3</v>
      </c>
      <c r="H49" s="683">
        <v>25</v>
      </c>
      <c r="I49" s="683" t="s">
        <v>68</v>
      </c>
      <c r="J49" s="683" t="s">
        <v>67</v>
      </c>
      <c r="K49" s="683" t="s">
        <v>66</v>
      </c>
      <c r="L49" s="683" t="s">
        <v>65</v>
      </c>
      <c r="M49" s="683" t="s">
        <v>64</v>
      </c>
      <c r="N49" s="683" t="s">
        <v>63</v>
      </c>
      <c r="O49" s="33" t="s">
        <v>69</v>
      </c>
      <c r="P49" s="1062" t="s">
        <v>49</v>
      </c>
      <c r="Q49" s="1062" t="s">
        <v>49</v>
      </c>
      <c r="R49" s="1062" t="s">
        <v>49</v>
      </c>
      <c r="S49" s="1062" t="s">
        <v>49</v>
      </c>
      <c r="T49" s="1062">
        <v>26031</v>
      </c>
      <c r="U49" s="1062">
        <v>4888</v>
      </c>
      <c r="V49" s="1062" t="s">
        <v>49</v>
      </c>
      <c r="W49" s="1062" t="s">
        <v>49</v>
      </c>
      <c r="X49" s="1062">
        <v>4198</v>
      </c>
      <c r="Y49" s="1062" t="s">
        <v>49</v>
      </c>
      <c r="Z49" s="1062" t="s">
        <v>49</v>
      </c>
      <c r="AA49" s="1062" t="s">
        <v>49</v>
      </c>
      <c r="AB49" s="1063" t="s">
        <v>49</v>
      </c>
      <c r="AQ49" s="33" t="s">
        <v>69</v>
      </c>
      <c r="AR49" s="1066" t="s">
        <v>49</v>
      </c>
      <c r="AS49" s="1066" t="s">
        <v>49</v>
      </c>
      <c r="AT49" s="1066" t="s">
        <v>49</v>
      </c>
      <c r="AU49" s="1066" t="s">
        <v>49</v>
      </c>
      <c r="AV49" s="1066" t="s">
        <v>49</v>
      </c>
      <c r="AW49" s="1066" t="s">
        <v>49</v>
      </c>
      <c r="AX49" s="1066" t="s">
        <v>49</v>
      </c>
      <c r="AY49" s="1063" t="s">
        <v>49</v>
      </c>
      <c r="AZ49" s="1062" t="s">
        <v>49</v>
      </c>
      <c r="BA49" s="1062" t="s">
        <v>49</v>
      </c>
      <c r="BB49" s="1062" t="s">
        <v>49</v>
      </c>
      <c r="BC49" s="1062" t="s">
        <v>49</v>
      </c>
      <c r="BD49" s="1062">
        <v>2566</v>
      </c>
    </row>
    <row r="50" spans="1:56" ht="20.399999999999999" customHeight="1" thickBot="1">
      <c r="A50" s="33" t="s">
        <v>1080</v>
      </c>
      <c r="B50" s="1067">
        <v>16.399999999999999</v>
      </c>
      <c r="C50" s="1067">
        <v>9.1999999999999993</v>
      </c>
      <c r="D50" s="1067">
        <v>9.1999999999999993</v>
      </c>
      <c r="E50" s="1067">
        <v>10</v>
      </c>
      <c r="F50" s="1067">
        <v>11.1</v>
      </c>
      <c r="G50" s="1067">
        <v>13.2</v>
      </c>
      <c r="H50" s="1066">
        <v>14.8</v>
      </c>
      <c r="I50" s="682" t="s">
        <v>59</v>
      </c>
      <c r="J50" s="1066"/>
      <c r="K50" s="1066"/>
      <c r="L50" s="1066"/>
      <c r="M50" s="1066"/>
      <c r="N50" s="1066"/>
      <c r="O50" s="950" t="s">
        <v>61</v>
      </c>
      <c r="P50" s="403">
        <f t="shared" ref="P50:W50" si="13">SUM(P35:P49)</f>
        <v>577881</v>
      </c>
      <c r="Q50" s="403">
        <f t="shared" si="13"/>
        <v>518420</v>
      </c>
      <c r="R50" s="403">
        <f t="shared" si="13"/>
        <v>523320</v>
      </c>
      <c r="S50" s="403">
        <f t="shared" si="13"/>
        <v>518507</v>
      </c>
      <c r="T50" s="403">
        <f t="shared" si="13"/>
        <v>548296</v>
      </c>
      <c r="U50" s="403">
        <f t="shared" si="13"/>
        <v>583249</v>
      </c>
      <c r="V50" s="403">
        <f t="shared" si="13"/>
        <v>615836</v>
      </c>
      <c r="W50" s="403">
        <f t="shared" si="13"/>
        <v>639505</v>
      </c>
      <c r="X50" s="403">
        <v>601225</v>
      </c>
      <c r="Y50" s="403">
        <v>640173</v>
      </c>
      <c r="Z50" s="403">
        <v>690084</v>
      </c>
      <c r="AA50" s="403">
        <v>556301</v>
      </c>
      <c r="AB50" s="31">
        <v>485124</v>
      </c>
      <c r="AQ50" s="1155" t="s">
        <v>61</v>
      </c>
      <c r="AR50" s="1156">
        <f t="shared" ref="AR50:BC50" si="14">SUM(AR35:AR48)</f>
        <v>577881</v>
      </c>
      <c r="AS50" s="1156">
        <f t="shared" si="14"/>
        <v>551284</v>
      </c>
      <c r="AT50" s="1156">
        <f t="shared" si="14"/>
        <v>556612</v>
      </c>
      <c r="AU50" s="1156">
        <f t="shared" si="14"/>
        <v>518420</v>
      </c>
      <c r="AV50" s="1156">
        <f t="shared" si="14"/>
        <v>542221</v>
      </c>
      <c r="AW50" s="1156">
        <f t="shared" si="14"/>
        <v>555528</v>
      </c>
      <c r="AX50" s="1156">
        <f t="shared" si="14"/>
        <v>568918</v>
      </c>
      <c r="AY50" s="1156">
        <f t="shared" si="14"/>
        <v>523320</v>
      </c>
      <c r="AZ50" s="1156">
        <f t="shared" si="14"/>
        <v>555318</v>
      </c>
      <c r="BA50" s="1156">
        <f t="shared" si="14"/>
        <v>551821</v>
      </c>
      <c r="BB50" s="1156">
        <f t="shared" si="14"/>
        <v>559678</v>
      </c>
      <c r="BC50" s="1156">
        <f t="shared" si="14"/>
        <v>518507</v>
      </c>
      <c r="BD50" s="1156">
        <f>SUM(BD35:BD49)</f>
        <v>540152</v>
      </c>
    </row>
    <row r="51" spans="1:56" ht="82.5" customHeight="1">
      <c r="A51" s="2058" t="s">
        <v>1079</v>
      </c>
      <c r="B51" s="2058"/>
      <c r="C51" s="2058"/>
      <c r="D51" s="2058"/>
      <c r="E51" s="2058"/>
      <c r="F51" s="2058"/>
      <c r="G51" s="2058"/>
      <c r="H51" s="2058"/>
      <c r="I51" s="2058"/>
      <c r="J51" s="2058"/>
      <c r="K51" s="2058"/>
      <c r="L51" s="2058"/>
      <c r="M51" s="2058"/>
      <c r="N51" s="2058"/>
      <c r="O51" s="690" t="s">
        <v>58</v>
      </c>
      <c r="P51" s="684"/>
      <c r="Q51" s="684"/>
      <c r="R51" s="684"/>
      <c r="S51" s="678"/>
      <c r="T51" s="678"/>
      <c r="U51" s="678"/>
      <c r="V51" s="678"/>
      <c r="W51" s="678"/>
      <c r="X51" s="678"/>
      <c r="Y51" s="678"/>
      <c r="Z51" s="678"/>
      <c r="AA51" s="678"/>
      <c r="AB51" s="1201"/>
      <c r="AC51" s="2054" t="s">
        <v>1110</v>
      </c>
      <c r="AD51" s="2054"/>
      <c r="AE51" s="2054"/>
      <c r="AF51" s="2054"/>
      <c r="AG51" s="2054"/>
      <c r="AH51" s="2054"/>
      <c r="AI51" s="2054"/>
      <c r="AJ51" s="2054"/>
      <c r="AK51" s="2054"/>
      <c r="AL51" s="2054"/>
      <c r="AM51" s="2054"/>
      <c r="AN51" s="2054"/>
      <c r="AO51" s="2054"/>
      <c r="AP51" s="2054"/>
      <c r="AQ51" s="37" t="s">
        <v>58</v>
      </c>
    </row>
    <row r="52" spans="1:56" ht="12.75" customHeight="1">
      <c r="A52" s="944" t="s">
        <v>1078</v>
      </c>
      <c r="B52" s="944"/>
      <c r="C52" s="944"/>
      <c r="D52" s="944"/>
      <c r="E52" s="944"/>
      <c r="F52" s="944"/>
      <c r="G52" s="944"/>
      <c r="H52" s="948"/>
      <c r="I52" s="948"/>
      <c r="J52" s="948"/>
      <c r="K52" s="948"/>
      <c r="L52" s="948"/>
      <c r="M52" s="948"/>
      <c r="N52" s="948"/>
      <c r="O52" s="684" t="s">
        <v>463</v>
      </c>
      <c r="P52" s="678">
        <v>750</v>
      </c>
      <c r="Q52" s="678">
        <v>748</v>
      </c>
      <c r="R52" s="678">
        <v>748</v>
      </c>
      <c r="S52" s="678">
        <v>750</v>
      </c>
      <c r="T52" s="678">
        <v>750</v>
      </c>
      <c r="U52" s="678" t="s">
        <v>49</v>
      </c>
      <c r="V52" s="678" t="s">
        <v>49</v>
      </c>
      <c r="W52" s="678" t="s">
        <v>49</v>
      </c>
      <c r="X52" s="678" t="s">
        <v>49</v>
      </c>
      <c r="Y52" s="678" t="s">
        <v>49</v>
      </c>
      <c r="Z52" s="678" t="s">
        <v>49</v>
      </c>
      <c r="AA52" s="678" t="s">
        <v>49</v>
      </c>
      <c r="AB52" s="1201" t="s">
        <v>49</v>
      </c>
      <c r="AC52" s="2054"/>
      <c r="AD52" s="2054"/>
      <c r="AE52" s="2054"/>
      <c r="AF52" s="2054"/>
      <c r="AG52" s="2054"/>
      <c r="AH52" s="2054"/>
      <c r="AI52" s="2054"/>
      <c r="AJ52" s="2054"/>
      <c r="AK52" s="2054"/>
      <c r="AL52" s="2054"/>
      <c r="AM52" s="2054"/>
      <c r="AN52" s="2054"/>
      <c r="AO52" s="2054"/>
      <c r="AP52" s="2054"/>
      <c r="AQ52" s="343" t="s">
        <v>463</v>
      </c>
      <c r="AR52" s="340">
        <v>750</v>
      </c>
      <c r="AS52" s="340">
        <v>749</v>
      </c>
      <c r="AT52" s="340">
        <v>749</v>
      </c>
      <c r="AU52" s="340">
        <v>748</v>
      </c>
      <c r="AV52" s="340">
        <v>750</v>
      </c>
      <c r="AW52" s="340">
        <v>750</v>
      </c>
      <c r="AX52" s="340">
        <v>750</v>
      </c>
      <c r="AY52" s="340">
        <v>748</v>
      </c>
      <c r="AZ52" s="661">
        <v>750</v>
      </c>
      <c r="BA52" s="661">
        <v>750</v>
      </c>
      <c r="BB52" s="661">
        <v>750</v>
      </c>
      <c r="BC52" s="661">
        <v>750</v>
      </c>
      <c r="BD52" s="661">
        <v>750</v>
      </c>
    </row>
    <row r="53" spans="1:56" ht="12.75" customHeight="1">
      <c r="A53" s="944" t="s">
        <v>1077</v>
      </c>
      <c r="B53" s="944"/>
      <c r="C53" s="944"/>
      <c r="D53" s="944"/>
      <c r="E53" s="944"/>
      <c r="F53" s="944"/>
      <c r="G53" s="944"/>
      <c r="H53" s="948"/>
      <c r="I53" s="948"/>
      <c r="J53" s="948"/>
      <c r="K53" s="948"/>
      <c r="L53" s="948"/>
      <c r="M53" s="948"/>
      <c r="N53" s="948"/>
      <c r="O53" s="684" t="s">
        <v>56</v>
      </c>
      <c r="P53" s="674">
        <v>9</v>
      </c>
      <c r="Q53" s="674">
        <v>9</v>
      </c>
      <c r="R53" s="674">
        <v>40</v>
      </c>
      <c r="S53" s="674">
        <v>6</v>
      </c>
      <c r="T53" s="674">
        <v>168</v>
      </c>
      <c r="U53" s="674">
        <v>1</v>
      </c>
      <c r="V53" s="674">
        <v>1</v>
      </c>
      <c r="W53" s="674">
        <v>2</v>
      </c>
      <c r="X53" s="674">
        <v>2</v>
      </c>
      <c r="Y53" s="674">
        <v>5</v>
      </c>
      <c r="Z53" s="674">
        <v>86</v>
      </c>
      <c r="AA53" s="674">
        <v>84</v>
      </c>
      <c r="AB53" s="342">
        <v>80</v>
      </c>
      <c r="AC53" s="675" t="s">
        <v>508</v>
      </c>
      <c r="AD53" s="675"/>
      <c r="AE53" s="675"/>
      <c r="AF53" s="675"/>
      <c r="AG53" s="675"/>
      <c r="AH53" s="675"/>
      <c r="AI53" s="675"/>
      <c r="AJ53" s="675"/>
      <c r="AK53" s="675"/>
      <c r="AL53" s="675"/>
      <c r="AM53" s="675"/>
      <c r="AN53" s="677"/>
      <c r="AO53" s="677"/>
      <c r="AP53" s="677"/>
      <c r="AQ53" s="343" t="s">
        <v>56</v>
      </c>
      <c r="AR53" s="342">
        <v>9</v>
      </c>
      <c r="AS53" s="342">
        <v>9</v>
      </c>
      <c r="AT53" s="342">
        <v>9</v>
      </c>
      <c r="AU53" s="342">
        <v>9</v>
      </c>
      <c r="AV53" s="342">
        <v>9</v>
      </c>
      <c r="AW53" s="342">
        <v>22</v>
      </c>
      <c r="AX53" s="342">
        <v>34</v>
      </c>
      <c r="AY53" s="342">
        <v>40</v>
      </c>
      <c r="AZ53" s="674">
        <v>43</v>
      </c>
      <c r="BA53" s="674">
        <v>44</v>
      </c>
      <c r="BB53" s="674">
        <v>52</v>
      </c>
      <c r="BC53" s="674">
        <v>6</v>
      </c>
      <c r="BD53" s="674"/>
    </row>
    <row r="54" spans="1:56" ht="12.75" customHeight="1">
      <c r="A54" s="949" t="s">
        <v>1076</v>
      </c>
      <c r="B54" s="949"/>
      <c r="C54" s="949"/>
      <c r="D54" s="949"/>
      <c r="E54" s="944"/>
      <c r="F54" s="944"/>
      <c r="G54" s="944"/>
      <c r="H54" s="948"/>
      <c r="I54" s="948"/>
      <c r="J54" s="948"/>
      <c r="K54" s="948"/>
      <c r="L54" s="948"/>
      <c r="M54" s="948"/>
      <c r="N54" s="948"/>
      <c r="O54" s="684" t="s">
        <v>55</v>
      </c>
      <c r="P54" s="674">
        <v>4050</v>
      </c>
      <c r="Q54" s="674">
        <v>4050</v>
      </c>
      <c r="R54" s="674">
        <v>4050</v>
      </c>
      <c r="S54" s="674">
        <v>4050</v>
      </c>
      <c r="T54" s="674">
        <v>4050</v>
      </c>
      <c r="U54" s="674">
        <v>4050</v>
      </c>
      <c r="V54" s="674">
        <v>4050</v>
      </c>
      <c r="W54" s="674">
        <v>4050</v>
      </c>
      <c r="X54" s="674">
        <v>4050</v>
      </c>
      <c r="Y54" s="674">
        <v>4050</v>
      </c>
      <c r="Z54" s="674">
        <v>4047</v>
      </c>
      <c r="AA54" s="674">
        <v>4043</v>
      </c>
      <c r="AB54" s="342">
        <v>4037</v>
      </c>
      <c r="AC54" s="675" t="s">
        <v>556</v>
      </c>
      <c r="AD54" s="675"/>
      <c r="AE54" s="675"/>
      <c r="AF54" s="675"/>
      <c r="AG54" s="675"/>
      <c r="AH54" s="675"/>
      <c r="AI54" s="675"/>
      <c r="AJ54" s="675"/>
      <c r="AK54" s="675"/>
      <c r="AL54" s="675"/>
      <c r="AM54" s="675"/>
      <c r="AN54" s="677"/>
      <c r="AO54" s="677"/>
      <c r="AP54" s="677"/>
      <c r="AQ54" s="343" t="s">
        <v>55</v>
      </c>
      <c r="AR54" s="342">
        <v>4050</v>
      </c>
      <c r="AS54" s="342">
        <v>4050</v>
      </c>
      <c r="AT54" s="342">
        <v>4050</v>
      </c>
      <c r="AU54" s="342">
        <v>4050</v>
      </c>
      <c r="AV54" s="342">
        <v>4050</v>
      </c>
      <c r="AW54" s="342">
        <v>4050</v>
      </c>
      <c r="AX54" s="342">
        <v>4050</v>
      </c>
      <c r="AY54" s="342">
        <v>4050</v>
      </c>
      <c r="AZ54" s="674">
        <v>4050</v>
      </c>
      <c r="BA54" s="674">
        <v>4050</v>
      </c>
      <c r="BB54" s="674">
        <v>4050</v>
      </c>
      <c r="BC54" s="674">
        <v>4050</v>
      </c>
      <c r="BD54" s="674">
        <v>4050</v>
      </c>
    </row>
    <row r="55" spans="1:56" ht="12.75" customHeight="1">
      <c r="A55" s="944" t="s">
        <v>1075</v>
      </c>
      <c r="B55" s="944"/>
      <c r="C55" s="944"/>
      <c r="D55" s="944"/>
      <c r="E55" s="949"/>
      <c r="F55" s="949"/>
      <c r="G55" s="949"/>
      <c r="H55" s="949"/>
      <c r="I55" s="949"/>
      <c r="J55" s="949"/>
      <c r="K55" s="949"/>
      <c r="L55" s="949"/>
      <c r="M55" s="949"/>
      <c r="N55" s="949"/>
      <c r="O55" s="684" t="s">
        <v>54</v>
      </c>
      <c r="P55" s="674" t="s">
        <v>49</v>
      </c>
      <c r="Q55" s="674" t="s">
        <v>49</v>
      </c>
      <c r="R55" s="674" t="s">
        <v>49</v>
      </c>
      <c r="S55" s="674" t="s">
        <v>49</v>
      </c>
      <c r="T55" s="674">
        <v>1080</v>
      </c>
      <c r="U55" s="674">
        <v>1080</v>
      </c>
      <c r="V55" s="674">
        <v>1080</v>
      </c>
      <c r="W55" s="674">
        <v>1080</v>
      </c>
      <c r="X55" s="674">
        <v>1080</v>
      </c>
      <c r="Y55" s="674">
        <v>1080</v>
      </c>
      <c r="Z55" s="674">
        <v>1080</v>
      </c>
      <c r="AA55" s="674">
        <v>1065</v>
      </c>
      <c r="AB55" s="342">
        <v>1065</v>
      </c>
      <c r="AC55" s="679" t="s">
        <v>555</v>
      </c>
      <c r="AD55" s="679"/>
      <c r="AE55" s="679"/>
      <c r="AF55" s="679"/>
      <c r="AG55" s="679"/>
      <c r="AH55" s="679"/>
      <c r="AI55" s="679"/>
      <c r="AJ55" s="679"/>
      <c r="AK55" s="679"/>
      <c r="AL55" s="679"/>
      <c r="AM55" s="679"/>
      <c r="AN55" s="677"/>
      <c r="AO55" s="677"/>
      <c r="AP55" s="677"/>
      <c r="AQ55" s="343" t="s">
        <v>54</v>
      </c>
      <c r="AR55" s="342" t="s">
        <v>49</v>
      </c>
      <c r="AS55" s="342" t="s">
        <v>49</v>
      </c>
      <c r="AT55" s="342" t="s">
        <v>49</v>
      </c>
      <c r="AU55" s="342" t="s">
        <v>49</v>
      </c>
      <c r="AV55" s="342" t="s">
        <v>49</v>
      </c>
      <c r="AW55" s="342" t="s">
        <v>49</v>
      </c>
      <c r="AX55" s="342" t="s">
        <v>49</v>
      </c>
      <c r="AY55" s="342" t="s">
        <v>49</v>
      </c>
      <c r="AZ55" s="674" t="s">
        <v>49</v>
      </c>
      <c r="BA55" s="674" t="s">
        <v>49</v>
      </c>
      <c r="BB55" s="674" t="s">
        <v>49</v>
      </c>
      <c r="BC55" s="674" t="s">
        <v>49</v>
      </c>
      <c r="BD55" s="674">
        <v>1080</v>
      </c>
    </row>
    <row r="56" spans="1:56" ht="12.75" customHeight="1">
      <c r="A56" s="944" t="s">
        <v>1074</v>
      </c>
      <c r="B56" s="944"/>
      <c r="C56" s="944"/>
      <c r="D56" s="944"/>
      <c r="E56" s="944"/>
      <c r="F56" s="944"/>
      <c r="G56" s="944"/>
      <c r="H56" s="944"/>
      <c r="I56" s="944"/>
      <c r="J56" s="944"/>
      <c r="K56" s="944"/>
      <c r="L56" s="944"/>
      <c r="M56" s="944"/>
      <c r="N56" s="945"/>
      <c r="O56" s="684" t="s">
        <v>830</v>
      </c>
      <c r="P56" s="674">
        <v>1069</v>
      </c>
      <c r="Q56" s="674">
        <v>1063</v>
      </c>
      <c r="R56" s="674">
        <v>1080</v>
      </c>
      <c r="S56" s="674">
        <v>1080</v>
      </c>
      <c r="T56" s="674" t="s">
        <v>49</v>
      </c>
      <c r="U56" s="674" t="s">
        <v>49</v>
      </c>
      <c r="V56" s="674" t="s">
        <v>49</v>
      </c>
      <c r="W56" s="674" t="s">
        <v>49</v>
      </c>
      <c r="X56" s="674" t="s">
        <v>49</v>
      </c>
      <c r="Y56" s="674" t="s">
        <v>49</v>
      </c>
      <c r="Z56" s="674" t="s">
        <v>49</v>
      </c>
      <c r="AA56" s="674" t="s">
        <v>49</v>
      </c>
      <c r="AB56" s="342" t="s">
        <v>49</v>
      </c>
      <c r="AC56" s="675" t="s">
        <v>755</v>
      </c>
      <c r="AD56" s="675"/>
      <c r="AE56" s="675"/>
      <c r="AF56" s="675"/>
      <c r="AG56" s="675"/>
      <c r="AH56" s="675"/>
      <c r="AI56" s="675"/>
      <c r="AJ56" s="675"/>
      <c r="AK56" s="675"/>
      <c r="AL56" s="675"/>
      <c r="AM56" s="675"/>
      <c r="AN56" s="677"/>
      <c r="AO56" s="677"/>
      <c r="AP56" s="677"/>
      <c r="AQ56" s="343" t="s">
        <v>610</v>
      </c>
      <c r="AR56" s="674">
        <v>1069</v>
      </c>
      <c r="AS56" s="674">
        <v>1066</v>
      </c>
      <c r="AT56" s="674">
        <v>1072</v>
      </c>
      <c r="AU56" s="674">
        <v>1063</v>
      </c>
      <c r="AV56" s="342">
        <v>1070</v>
      </c>
      <c r="AW56" s="342">
        <v>1072</v>
      </c>
      <c r="AX56" s="342">
        <v>1072</v>
      </c>
      <c r="AY56" s="342">
        <v>1080</v>
      </c>
      <c r="AZ56" s="674">
        <v>1080</v>
      </c>
      <c r="BA56" s="674">
        <v>1080</v>
      </c>
      <c r="BB56" s="674">
        <v>1080</v>
      </c>
      <c r="BC56" s="674">
        <v>1080</v>
      </c>
      <c r="BD56" s="674"/>
    </row>
    <row r="57" spans="1:56" ht="10.8">
      <c r="A57" s="944" t="s">
        <v>1073</v>
      </c>
      <c r="B57" s="944"/>
      <c r="C57" s="944"/>
      <c r="D57" s="944"/>
      <c r="E57" s="944"/>
      <c r="F57" s="944"/>
      <c r="G57" s="947"/>
      <c r="H57" s="676"/>
      <c r="I57" s="676"/>
      <c r="J57" s="676"/>
      <c r="K57" s="676"/>
      <c r="L57" s="676"/>
      <c r="M57" s="676"/>
      <c r="N57" s="676"/>
      <c r="O57" s="684" t="s">
        <v>53</v>
      </c>
      <c r="P57" s="674">
        <v>-1706</v>
      </c>
      <c r="Q57" s="674">
        <v>-2067</v>
      </c>
      <c r="R57" s="674">
        <v>-2062</v>
      </c>
      <c r="S57" s="674">
        <v>-1876</v>
      </c>
      <c r="T57" s="674">
        <v>-1543</v>
      </c>
      <c r="U57" s="674">
        <v>-1023</v>
      </c>
      <c r="V57" s="674">
        <v>-1188</v>
      </c>
      <c r="W57" s="674">
        <v>-1201</v>
      </c>
      <c r="X57" s="674">
        <v>-159</v>
      </c>
      <c r="Y57" s="674">
        <v>340</v>
      </c>
      <c r="Z57" s="674">
        <v>-47</v>
      </c>
      <c r="AA57" s="674">
        <v>-146</v>
      </c>
      <c r="AB57" s="342">
        <v>-518</v>
      </c>
      <c r="AC57" s="675" t="s">
        <v>554</v>
      </c>
      <c r="AD57" s="675"/>
      <c r="AE57" s="675"/>
      <c r="AF57" s="675"/>
      <c r="AG57" s="675"/>
      <c r="AH57" s="675"/>
      <c r="AI57" s="675"/>
      <c r="AJ57" s="675"/>
      <c r="AK57" s="675"/>
      <c r="AL57" s="675"/>
      <c r="AM57" s="675"/>
      <c r="AN57" s="677"/>
      <c r="AO57" s="677"/>
      <c r="AP57" s="677"/>
      <c r="AQ57" s="343" t="s">
        <v>53</v>
      </c>
      <c r="AR57" s="674">
        <v>-1706</v>
      </c>
      <c r="AS57" s="674">
        <v>-1794</v>
      </c>
      <c r="AT57" s="674">
        <v>-1810</v>
      </c>
      <c r="AU57" s="674">
        <v>-2067</v>
      </c>
      <c r="AV57" s="342">
        <v>-2515</v>
      </c>
      <c r="AW57" s="342">
        <v>-2488</v>
      </c>
      <c r="AX57" s="342">
        <v>-2538</v>
      </c>
      <c r="AY57" s="342">
        <v>-2062</v>
      </c>
      <c r="AZ57" s="674">
        <v>-2290</v>
      </c>
      <c r="BA57" s="674">
        <v>-2075</v>
      </c>
      <c r="BB57" s="674">
        <v>-1934</v>
      </c>
      <c r="BC57" s="674">
        <v>-1876</v>
      </c>
      <c r="BD57" s="674">
        <v>-1665</v>
      </c>
    </row>
    <row r="58" spans="1:56" ht="23.4" customHeight="1" thickBot="1">
      <c r="A58" s="2055" t="s">
        <v>1653</v>
      </c>
      <c r="B58" s="2055"/>
      <c r="C58" s="2056"/>
      <c r="D58" s="2056"/>
      <c r="E58" s="2056"/>
      <c r="F58" s="2056"/>
      <c r="G58" s="2056"/>
      <c r="H58" s="2056"/>
      <c r="I58" s="2056"/>
      <c r="J58" s="2056"/>
      <c r="K58" s="2056"/>
      <c r="L58" s="2056"/>
      <c r="M58" s="2056"/>
      <c r="N58" s="2056"/>
      <c r="O58" s="1064" t="s">
        <v>52</v>
      </c>
      <c r="P58" s="1062">
        <v>32456</v>
      </c>
      <c r="Q58" s="1062">
        <v>29937</v>
      </c>
      <c r="R58" s="1062">
        <v>27672</v>
      </c>
      <c r="S58" s="1062">
        <v>28891</v>
      </c>
      <c r="T58" s="1062">
        <v>28811</v>
      </c>
      <c r="U58" s="1062">
        <v>28302</v>
      </c>
      <c r="V58" s="1062">
        <v>27089</v>
      </c>
      <c r="W58" s="1062">
        <v>25906</v>
      </c>
      <c r="X58" s="1062">
        <v>24236</v>
      </c>
      <c r="Y58" s="1062">
        <v>22530</v>
      </c>
      <c r="Z58" s="1062">
        <v>20954</v>
      </c>
      <c r="AA58" s="1062">
        <v>19492</v>
      </c>
      <c r="AB58" s="1063">
        <v>17756</v>
      </c>
      <c r="AC58" s="2052" t="s">
        <v>1639</v>
      </c>
      <c r="AD58" s="2053" t="s">
        <v>48</v>
      </c>
      <c r="AE58" s="2053" t="s">
        <v>48</v>
      </c>
      <c r="AF58" s="2053" t="s">
        <v>48</v>
      </c>
      <c r="AG58" s="2053" t="s">
        <v>48</v>
      </c>
      <c r="AH58" s="2053" t="s">
        <v>48</v>
      </c>
      <c r="AI58" s="2053" t="s">
        <v>48</v>
      </c>
      <c r="AJ58" s="2053" t="s">
        <v>48</v>
      </c>
      <c r="AK58" s="2053" t="s">
        <v>48</v>
      </c>
      <c r="AL58" s="2053" t="s">
        <v>48</v>
      </c>
      <c r="AM58" s="2053" t="s">
        <v>48</v>
      </c>
      <c r="AN58" s="677"/>
      <c r="AO58" s="677"/>
      <c r="AP58" s="677"/>
      <c r="AQ58" s="341" t="s">
        <v>52</v>
      </c>
      <c r="AR58" s="1062">
        <v>32456</v>
      </c>
      <c r="AS58" s="1062">
        <v>31448</v>
      </c>
      <c r="AT58" s="1062">
        <v>30419</v>
      </c>
      <c r="AU58" s="1062">
        <v>29937</v>
      </c>
      <c r="AV58" s="1063">
        <v>29189</v>
      </c>
      <c r="AW58" s="1063">
        <v>28353</v>
      </c>
      <c r="AX58" s="1063">
        <v>28108</v>
      </c>
      <c r="AY58" s="1063">
        <v>27672</v>
      </c>
      <c r="AZ58" s="1062">
        <v>26904</v>
      </c>
      <c r="BA58" s="1062">
        <v>27205</v>
      </c>
      <c r="BB58" s="1062">
        <v>26497</v>
      </c>
      <c r="BC58" s="1062">
        <v>28891</v>
      </c>
      <c r="BD58" s="1062">
        <v>28400</v>
      </c>
    </row>
    <row r="59" spans="1:56" ht="13.5" customHeight="1" thickBot="1">
      <c r="A59" s="944" t="s">
        <v>1121</v>
      </c>
      <c r="B59" s="946"/>
      <c r="C59" s="946"/>
      <c r="D59" s="944"/>
      <c r="M59" s="676"/>
      <c r="N59" s="676"/>
      <c r="O59" s="1060" t="s">
        <v>51</v>
      </c>
      <c r="P59" s="403">
        <f>SUM(P52:P58)</f>
        <v>36628</v>
      </c>
      <c r="Q59" s="403">
        <f>SUM(Q52:Q58)</f>
        <v>33740</v>
      </c>
      <c r="R59" s="403">
        <f>SUM(R52:R58)</f>
        <v>31528</v>
      </c>
      <c r="S59" s="403">
        <f>SUM(S52:S58)</f>
        <v>32901</v>
      </c>
      <c r="T59" s="403">
        <f>SUM(T52:T58)</f>
        <v>33316</v>
      </c>
      <c r="U59" s="403">
        <f>SUM(U53:U58)</f>
        <v>32410</v>
      </c>
      <c r="V59" s="403">
        <f>SUM(V53:V58)</f>
        <v>31032</v>
      </c>
      <c r="W59" s="403">
        <v>29837</v>
      </c>
      <c r="X59" s="403">
        <v>29209</v>
      </c>
      <c r="Y59" s="403">
        <v>28005</v>
      </c>
      <c r="Z59" s="403">
        <v>26120</v>
      </c>
      <c r="AA59" s="403">
        <v>24538</v>
      </c>
      <c r="AB59" s="31">
        <v>22420</v>
      </c>
      <c r="AC59" s="675" t="s">
        <v>507</v>
      </c>
      <c r="AD59" s="1065"/>
      <c r="AE59" s="1065"/>
      <c r="AF59" s="1065"/>
      <c r="AG59" s="1065"/>
      <c r="AH59" s="1065"/>
      <c r="AI59" s="1065"/>
      <c r="AJ59" s="1065"/>
      <c r="AK59" s="1065"/>
      <c r="AL59" s="1065"/>
      <c r="AM59" s="1065"/>
      <c r="AN59" s="1065"/>
      <c r="AO59" s="1065"/>
      <c r="AP59" s="1065"/>
      <c r="AQ59" s="404" t="s">
        <v>51</v>
      </c>
      <c r="AR59" s="1061">
        <f t="shared" ref="AR59:BD59" si="15">SUM(AR52:AR58)</f>
        <v>36628</v>
      </c>
      <c r="AS59" s="1061">
        <f t="shared" si="15"/>
        <v>35528</v>
      </c>
      <c r="AT59" s="1061">
        <f t="shared" si="15"/>
        <v>34489</v>
      </c>
      <c r="AU59" s="1061">
        <f t="shared" si="15"/>
        <v>33740</v>
      </c>
      <c r="AV59" s="1061">
        <f t="shared" si="15"/>
        <v>32553</v>
      </c>
      <c r="AW59" s="1061">
        <f t="shared" si="15"/>
        <v>31759</v>
      </c>
      <c r="AX59" s="1061">
        <f t="shared" si="15"/>
        <v>31476</v>
      </c>
      <c r="AY59" s="1061">
        <f t="shared" si="15"/>
        <v>31528</v>
      </c>
      <c r="AZ59" s="1061">
        <f t="shared" si="15"/>
        <v>30537</v>
      </c>
      <c r="BA59" s="1061">
        <f t="shared" si="15"/>
        <v>31054</v>
      </c>
      <c r="BB59" s="1061">
        <f t="shared" si="15"/>
        <v>30495</v>
      </c>
      <c r="BC59" s="1061">
        <f t="shared" si="15"/>
        <v>32901</v>
      </c>
      <c r="BD59" s="1061">
        <f t="shared" si="15"/>
        <v>32615</v>
      </c>
    </row>
    <row r="60" spans="1:56" ht="13.5" customHeight="1">
      <c r="A60" s="2052" t="s">
        <v>1641</v>
      </c>
      <c r="B60" s="2053" t="s">
        <v>48</v>
      </c>
      <c r="C60" s="2053" t="s">
        <v>48</v>
      </c>
      <c r="D60" s="2053" t="s">
        <v>48</v>
      </c>
      <c r="E60" s="2053" t="s">
        <v>48</v>
      </c>
      <c r="F60" s="2053" t="s">
        <v>48</v>
      </c>
      <c r="G60" s="2053" t="s">
        <v>48</v>
      </c>
      <c r="H60" s="2053" t="s">
        <v>48</v>
      </c>
      <c r="I60" s="2053" t="s">
        <v>48</v>
      </c>
      <c r="J60" s="2053" t="s">
        <v>48</v>
      </c>
      <c r="K60" s="2053" t="s">
        <v>48</v>
      </c>
      <c r="O60" s="1060" t="s">
        <v>50</v>
      </c>
      <c r="P60" s="403">
        <f t="shared" ref="P60:W60" si="16">P50+P59</f>
        <v>614509</v>
      </c>
      <c r="Q60" s="403">
        <f t="shared" si="16"/>
        <v>552160</v>
      </c>
      <c r="R60" s="403">
        <f t="shared" si="16"/>
        <v>554848</v>
      </c>
      <c r="S60" s="403">
        <f t="shared" si="16"/>
        <v>551408</v>
      </c>
      <c r="T60" s="403">
        <f t="shared" si="16"/>
        <v>581612</v>
      </c>
      <c r="U60" s="403">
        <f t="shared" si="16"/>
        <v>615659</v>
      </c>
      <c r="V60" s="403">
        <f t="shared" si="16"/>
        <v>646868</v>
      </c>
      <c r="W60" s="403">
        <f t="shared" si="16"/>
        <v>669342</v>
      </c>
      <c r="X60" s="403">
        <v>630434</v>
      </c>
      <c r="Y60" s="403">
        <v>668178</v>
      </c>
      <c r="Z60" s="403">
        <v>716204</v>
      </c>
      <c r="AA60" s="403">
        <v>580839</v>
      </c>
      <c r="AB60" s="31">
        <v>507544</v>
      </c>
      <c r="AC60" s="663"/>
      <c r="AD60" s="663"/>
      <c r="AE60" s="663"/>
      <c r="AF60" s="663"/>
      <c r="AG60" s="663"/>
      <c r="AH60" s="663"/>
      <c r="AI60" s="663"/>
      <c r="AJ60" s="663"/>
      <c r="AK60" s="663"/>
      <c r="AL60" s="663"/>
      <c r="AM60" s="663"/>
      <c r="AN60" s="673"/>
      <c r="AO60" s="673"/>
      <c r="AP60" s="673"/>
      <c r="AQ60" s="205" t="s">
        <v>50</v>
      </c>
      <c r="AR60" s="1059">
        <f t="shared" ref="AR60:BD60" si="17">+AR59+AR50</f>
        <v>614509</v>
      </c>
      <c r="AS60" s="1059">
        <f t="shared" si="17"/>
        <v>586812</v>
      </c>
      <c r="AT60" s="1059">
        <f t="shared" si="17"/>
        <v>591101</v>
      </c>
      <c r="AU60" s="1059">
        <f t="shared" si="17"/>
        <v>552160</v>
      </c>
      <c r="AV60" s="1059">
        <f t="shared" si="17"/>
        <v>574774</v>
      </c>
      <c r="AW60" s="1059">
        <f t="shared" si="17"/>
        <v>587287</v>
      </c>
      <c r="AX60" s="1059">
        <f t="shared" si="17"/>
        <v>600394</v>
      </c>
      <c r="AY60" s="1059">
        <f t="shared" si="17"/>
        <v>554848</v>
      </c>
      <c r="AZ60" s="1059">
        <f t="shared" si="17"/>
        <v>585855</v>
      </c>
      <c r="BA60" s="1059">
        <f t="shared" si="17"/>
        <v>582875</v>
      </c>
      <c r="BB60" s="1059">
        <f t="shared" si="17"/>
        <v>590173</v>
      </c>
      <c r="BC60" s="1059">
        <f t="shared" si="17"/>
        <v>551408</v>
      </c>
      <c r="BD60" s="1059">
        <f t="shared" si="17"/>
        <v>572767</v>
      </c>
    </row>
    <row r="61" spans="1:56" ht="13.5" customHeight="1">
      <c r="A61" s="944" t="s">
        <v>1036</v>
      </c>
      <c r="AC61" s="663"/>
      <c r="AD61" s="663"/>
      <c r="AE61" s="663"/>
      <c r="AF61" s="663"/>
      <c r="AG61" s="663"/>
      <c r="AH61" s="663"/>
      <c r="AI61" s="663"/>
      <c r="AJ61" s="663"/>
      <c r="AK61" s="663"/>
      <c r="AL61" s="663"/>
      <c r="AM61" s="663"/>
      <c r="AN61" s="673"/>
      <c r="AO61" s="673"/>
      <c r="AP61" s="673"/>
    </row>
    <row r="62" spans="1:56" ht="13.5" customHeight="1">
      <c r="O62" s="684" t="s">
        <v>1072</v>
      </c>
      <c r="AC62" s="671"/>
      <c r="AD62" s="671"/>
      <c r="AE62" s="671"/>
      <c r="AF62" s="671"/>
      <c r="AG62" s="671"/>
      <c r="AH62" s="671"/>
      <c r="AI62" s="671"/>
      <c r="AJ62" s="671"/>
      <c r="AK62" s="671"/>
      <c r="AL62" s="671"/>
      <c r="AM62" s="671"/>
      <c r="AN62" s="672"/>
      <c r="AO62" s="672"/>
      <c r="AP62" s="672"/>
    </row>
    <row r="63" spans="1:56" ht="13.5" customHeight="1">
      <c r="A63" s="943"/>
      <c r="B63" s="943"/>
      <c r="C63" s="943"/>
      <c r="D63" s="943"/>
      <c r="E63" s="943"/>
      <c r="F63" s="943"/>
      <c r="G63" s="943"/>
      <c r="H63" s="943"/>
      <c r="O63" s="684"/>
      <c r="P63" s="684"/>
      <c r="Q63" s="684"/>
      <c r="R63" s="34"/>
      <c r="S63" s="34"/>
      <c r="T63" s="34"/>
      <c r="U63" s="684"/>
      <c r="V63" s="684"/>
      <c r="W63" s="684"/>
      <c r="X63" s="684"/>
      <c r="Y63" s="684"/>
      <c r="Z63" s="684"/>
      <c r="AA63" s="684"/>
      <c r="AB63" s="343"/>
      <c r="AC63" s="671"/>
      <c r="AD63" s="671"/>
      <c r="AE63" s="671"/>
      <c r="AF63" s="671"/>
      <c r="AG63" s="671"/>
      <c r="AH63" s="671"/>
      <c r="AI63" s="671"/>
      <c r="AJ63" s="671"/>
      <c r="AK63" s="671"/>
      <c r="AL63" s="671"/>
      <c r="AM63" s="672"/>
      <c r="AN63" s="672"/>
      <c r="AO63" s="672"/>
      <c r="AP63" s="671"/>
      <c r="BB63" s="670"/>
      <c r="BC63" s="670"/>
    </row>
    <row r="64" spans="1:56" ht="13.5" customHeight="1">
      <c r="A64" s="942"/>
      <c r="B64" s="942"/>
      <c r="C64" s="942"/>
      <c r="D64" s="942"/>
      <c r="E64" s="942"/>
      <c r="F64" s="942"/>
      <c r="G64" s="942"/>
      <c r="H64" s="942"/>
      <c r="I64" s="942"/>
      <c r="J64" s="942"/>
      <c r="K64" s="942"/>
      <c r="L64" s="942"/>
      <c r="M64" s="942"/>
      <c r="N64" s="942"/>
      <c r="P64" s="684"/>
      <c r="Q64" s="684"/>
      <c r="R64" s="34"/>
      <c r="S64" s="34"/>
      <c r="T64" s="34"/>
      <c r="U64" s="684"/>
      <c r="V64" s="684"/>
      <c r="W64" s="684"/>
      <c r="X64" s="684"/>
      <c r="Y64" s="684"/>
      <c r="Z64" s="684"/>
      <c r="AA64" s="684"/>
      <c r="AB64" s="343"/>
      <c r="AC64" s="671"/>
      <c r="AD64" s="671"/>
      <c r="AE64" s="671"/>
      <c r="AF64" s="671"/>
      <c r="AG64" s="671"/>
      <c r="AH64" s="671"/>
      <c r="AI64" s="671"/>
      <c r="AJ64" s="671"/>
      <c r="AK64" s="671"/>
      <c r="AL64" s="671"/>
      <c r="AM64" s="672"/>
      <c r="AN64" s="672"/>
      <c r="AO64" s="672"/>
      <c r="AP64" s="671"/>
    </row>
    <row r="65" spans="1:56" ht="13.5" customHeight="1">
      <c r="A65" s="941"/>
      <c r="B65" s="941"/>
      <c r="C65" s="941"/>
      <c r="D65" s="941"/>
      <c r="E65" s="941"/>
      <c r="F65" s="941"/>
      <c r="G65" s="941"/>
      <c r="H65" s="941"/>
      <c r="O65" s="684"/>
      <c r="P65" s="684"/>
      <c r="Q65" s="684"/>
      <c r="R65" s="34"/>
      <c r="S65" s="34"/>
      <c r="T65" s="34"/>
      <c r="U65" s="684"/>
      <c r="V65" s="1072"/>
      <c r="W65" s="684"/>
      <c r="X65" s="684"/>
      <c r="Y65" s="684"/>
      <c r="Z65" s="684"/>
      <c r="AA65" s="684"/>
      <c r="AB65" s="343"/>
      <c r="AC65" s="668"/>
      <c r="AD65" s="668"/>
      <c r="AE65" s="668"/>
      <c r="AF65" s="668"/>
      <c r="AG65" s="668"/>
      <c r="AH65" s="668"/>
      <c r="AI65" s="668"/>
      <c r="AJ65" s="668"/>
      <c r="AK65" s="668"/>
      <c r="AL65" s="668"/>
      <c r="AM65" s="669"/>
      <c r="AN65" s="669"/>
      <c r="AO65" s="669"/>
      <c r="AP65" s="668"/>
    </row>
    <row r="66" spans="1:56" ht="13.5" customHeight="1">
      <c r="A66" s="940"/>
      <c r="B66" s="940"/>
      <c r="C66" s="940"/>
      <c r="D66" s="940"/>
      <c r="E66" s="940"/>
      <c r="F66" s="940"/>
      <c r="G66" s="940"/>
      <c r="H66" s="940"/>
      <c r="O66" s="684"/>
      <c r="P66" s="684"/>
      <c r="Q66" s="684"/>
      <c r="R66" s="34"/>
      <c r="S66" s="34"/>
      <c r="T66" s="34"/>
      <c r="U66" s="684"/>
      <c r="V66" s="684"/>
      <c r="W66" s="684"/>
      <c r="X66" s="684"/>
      <c r="Y66" s="684"/>
      <c r="Z66" s="684"/>
      <c r="AA66" s="684"/>
      <c r="AB66" s="343"/>
      <c r="AQ66" s="665"/>
      <c r="AR66" s="665"/>
      <c r="AS66" s="665"/>
      <c r="AT66" s="665"/>
      <c r="AU66" s="665"/>
      <c r="AV66" s="665"/>
      <c r="AX66" s="665"/>
      <c r="AY66" s="665"/>
      <c r="AZ66" s="665"/>
      <c r="BA66" s="665"/>
      <c r="BB66" s="665"/>
      <c r="BC66" s="665"/>
      <c r="BD66" s="665"/>
    </row>
    <row r="67" spans="1:56" ht="13.5" customHeight="1">
      <c r="A67" s="940"/>
      <c r="B67" s="940"/>
      <c r="C67" s="940"/>
      <c r="D67" s="940"/>
      <c r="E67" s="940"/>
      <c r="F67" s="940"/>
      <c r="G67" s="940"/>
      <c r="H67" s="940"/>
      <c r="O67" s="684"/>
      <c r="P67" s="684"/>
      <c r="Q67" s="684"/>
      <c r="R67" s="34"/>
      <c r="S67" s="34"/>
      <c r="T67" s="34"/>
      <c r="U67" s="684"/>
      <c r="V67" s="684"/>
      <c r="W67" s="684"/>
      <c r="X67" s="684"/>
      <c r="Y67" s="684"/>
      <c r="Z67" s="684"/>
      <c r="AA67" s="684"/>
      <c r="AB67" s="343"/>
      <c r="AC67" s="666"/>
      <c r="AD67" s="666"/>
      <c r="AE67" s="666"/>
      <c r="AF67" s="666"/>
      <c r="AG67" s="666"/>
      <c r="AH67" s="666"/>
      <c r="AI67" s="666"/>
      <c r="AJ67" s="666"/>
      <c r="AK67" s="666"/>
      <c r="AL67" s="666"/>
      <c r="AM67" s="667"/>
      <c r="AN67" s="667"/>
      <c r="AO67" s="667"/>
      <c r="AP67" s="666"/>
      <c r="AQ67" s="665"/>
      <c r="AR67" s="665"/>
      <c r="AS67" s="665"/>
      <c r="AT67" s="665"/>
      <c r="AU67" s="665"/>
      <c r="AV67" s="665"/>
      <c r="AX67" s="665"/>
      <c r="AY67" s="665"/>
      <c r="AZ67" s="665"/>
      <c r="BA67" s="665"/>
      <c r="BB67" s="665"/>
      <c r="BC67" s="665"/>
      <c r="BD67" s="665"/>
    </row>
    <row r="68" spans="1:56" ht="13.5" customHeight="1">
      <c r="A68" s="939"/>
      <c r="B68" s="939"/>
      <c r="C68" s="939"/>
      <c r="D68" s="939"/>
      <c r="E68" s="939"/>
      <c r="F68" s="939"/>
      <c r="G68" s="939"/>
      <c r="H68" s="939"/>
      <c r="O68" s="684"/>
      <c r="P68" s="684"/>
      <c r="Q68" s="684"/>
      <c r="R68" s="34"/>
      <c r="S68" s="34"/>
      <c r="T68" s="34"/>
      <c r="U68" s="684"/>
      <c r="V68" s="684"/>
      <c r="W68" s="684"/>
      <c r="X68" s="684"/>
      <c r="Y68" s="684"/>
      <c r="Z68" s="684"/>
      <c r="AA68" s="684"/>
      <c r="AB68" s="343"/>
    </row>
    <row r="69" spans="1:56" ht="13.5" customHeight="1">
      <c r="A69" s="938"/>
      <c r="B69" s="938"/>
      <c r="C69" s="938"/>
      <c r="D69" s="938"/>
      <c r="E69" s="938"/>
      <c r="F69" s="938"/>
      <c r="G69" s="938"/>
      <c r="H69" s="938"/>
      <c r="O69" s="684"/>
      <c r="P69" s="684"/>
      <c r="Q69" s="684"/>
      <c r="R69" s="34"/>
      <c r="S69" s="34"/>
      <c r="T69" s="34"/>
      <c r="U69" s="684"/>
      <c r="V69" s="684"/>
      <c r="W69" s="684"/>
      <c r="X69" s="684"/>
      <c r="Y69" s="684"/>
      <c r="Z69" s="684"/>
      <c r="AA69" s="684"/>
      <c r="AB69" s="343"/>
    </row>
    <row r="70" spans="1:56" ht="20.100000000000001" customHeight="1">
      <c r="A70" s="939"/>
      <c r="B70" s="939"/>
      <c r="C70" s="939"/>
      <c r="D70" s="939"/>
      <c r="E70" s="939"/>
      <c r="F70" s="939"/>
      <c r="G70" s="939"/>
      <c r="H70" s="939"/>
      <c r="O70" s="684"/>
      <c r="P70" s="684"/>
      <c r="Q70" s="684"/>
      <c r="R70" s="34"/>
      <c r="S70" s="34"/>
      <c r="T70" s="34"/>
      <c r="U70" s="684"/>
      <c r="V70" s="684"/>
      <c r="W70" s="684"/>
      <c r="X70" s="684"/>
      <c r="Y70" s="684"/>
      <c r="Z70" s="684"/>
      <c r="AA70" s="684"/>
      <c r="AB70" s="343"/>
    </row>
    <row r="71" spans="1:56" ht="20.100000000000001" customHeight="1">
      <c r="A71" s="938"/>
      <c r="B71" s="938"/>
      <c r="C71" s="938"/>
      <c r="D71" s="938"/>
      <c r="E71" s="938"/>
      <c r="F71" s="938"/>
      <c r="G71" s="938"/>
      <c r="H71" s="938"/>
      <c r="O71" s="684"/>
      <c r="P71" s="684"/>
      <c r="Q71" s="684"/>
      <c r="R71" s="34"/>
      <c r="S71" s="34"/>
      <c r="T71" s="34"/>
      <c r="U71" s="684"/>
      <c r="V71" s="684"/>
      <c r="W71" s="684"/>
      <c r="X71" s="684"/>
      <c r="Y71" s="684"/>
      <c r="Z71" s="684"/>
      <c r="AA71" s="684"/>
      <c r="AB71" s="343"/>
    </row>
    <row r="72" spans="1:56" ht="20.100000000000001" customHeight="1">
      <c r="A72" s="938"/>
      <c r="B72" s="938"/>
      <c r="C72" s="938"/>
      <c r="D72" s="938"/>
      <c r="E72" s="938"/>
      <c r="F72" s="938"/>
      <c r="G72" s="938"/>
      <c r="H72" s="938"/>
      <c r="O72" s="684"/>
      <c r="P72" s="684"/>
      <c r="Q72" s="684"/>
      <c r="R72" s="34"/>
      <c r="S72" s="34"/>
      <c r="T72" s="34"/>
      <c r="U72" s="684"/>
      <c r="V72" s="684"/>
      <c r="W72" s="684"/>
      <c r="X72" s="684"/>
      <c r="Y72" s="684"/>
      <c r="Z72" s="684"/>
      <c r="AA72" s="684"/>
      <c r="AB72" s="343"/>
    </row>
    <row r="73" spans="1:56" ht="20.100000000000001" customHeight="1"/>
    <row r="74" spans="1:56" ht="20.100000000000001" customHeight="1"/>
    <row r="75" spans="1:56" ht="20.100000000000001" customHeight="1"/>
    <row r="76" spans="1:56" ht="20.100000000000001" customHeight="1"/>
    <row r="77" spans="1:56" ht="20.100000000000001" customHeight="1"/>
    <row r="78" spans="1:56" ht="20.100000000000001" customHeight="1"/>
    <row r="79" spans="1:56" ht="20.100000000000001" customHeight="1"/>
    <row r="80" spans="1:56"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row r="329" ht="20.100000000000001" customHeight="1"/>
    <row r="330" ht="20.100000000000001" customHeight="1"/>
    <row r="331" ht="20.100000000000001" customHeight="1"/>
  </sheetData>
  <sheetProtection sort="0"/>
  <mergeCells count="6">
    <mergeCell ref="A60:K60"/>
    <mergeCell ref="AC51:AP52"/>
    <mergeCell ref="A58:N58"/>
    <mergeCell ref="O1:AB1"/>
    <mergeCell ref="A51:N51"/>
    <mergeCell ref="AC58:AM58"/>
  </mergeCells>
  <printOptions horizontalCentered="1"/>
  <pageMargins left="0.70866141732283472" right="0.70866141732283472" top="0.74803149606299213" bottom="0.74803149606299213" header="0.31496062992125984" footer="0.31496062992125984"/>
  <pageSetup paperSize="9" scale="68" orientation="portrait" r:id="rId1"/>
  <colBreaks count="2" manualBreakCount="2">
    <brk id="14" max="64" man="1"/>
    <brk id="28" max="64" man="1"/>
  </colBreaks>
  <ignoredErrors>
    <ignoredError sqref="D5 H30:M50 N49 N30:N45 G32:G33" numberStoredAsText="1"/>
    <ignoredError sqref="C11:N11 I20 AF16:AP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95AFFB-1AB4-4877-966C-E7C6407E37A8}">
  <sheetPr>
    <tabColor rgb="FF70A8DA"/>
    <pageSetUpPr fitToPage="1"/>
  </sheetPr>
  <dimension ref="A1:S53"/>
  <sheetViews>
    <sheetView view="pageLayout" topLeftCell="A70" zoomScaleNormal="100" workbookViewId="0">
      <selection activeCell="L59" sqref="L59"/>
    </sheetView>
  </sheetViews>
  <sheetFormatPr defaultRowHeight="13.2"/>
  <cols>
    <col min="1" max="1" width="23.6640625" style="176" customWidth="1"/>
    <col min="2" max="3" width="5.5546875" style="176" customWidth="1"/>
    <col min="4" max="4" width="5.109375" style="176" customWidth="1"/>
    <col min="5" max="6" width="5.44140625" style="176" customWidth="1"/>
    <col min="7" max="7" width="4.33203125" style="176" customWidth="1"/>
    <col min="8" max="12" width="5.5546875" style="176" customWidth="1"/>
    <col min="13" max="13" width="4.33203125" style="176" customWidth="1"/>
    <col min="14" max="15" width="6.109375" style="176" customWidth="1"/>
    <col min="16" max="16" width="5.44140625" style="176" customWidth="1"/>
    <col min="17" max="18" width="5.6640625" style="176" customWidth="1"/>
    <col min="19" max="19" width="5" style="176" customWidth="1"/>
    <col min="20" max="16384" width="8.88671875" style="176"/>
  </cols>
  <sheetData>
    <row r="1" spans="1:19" ht="26.25" customHeight="1">
      <c r="A1" s="2076" t="s">
        <v>114</v>
      </c>
      <c r="B1" s="2076" t="s">
        <v>48</v>
      </c>
      <c r="C1" s="2076" t="s">
        <v>48</v>
      </c>
      <c r="D1" s="2076" t="s">
        <v>48</v>
      </c>
      <c r="E1" s="2076" t="s">
        <v>48</v>
      </c>
      <c r="F1" s="2076" t="s">
        <v>48</v>
      </c>
      <c r="G1" s="2076" t="s">
        <v>48</v>
      </c>
      <c r="H1" s="2076" t="s">
        <v>48</v>
      </c>
      <c r="I1" s="2076" t="s">
        <v>48</v>
      </c>
      <c r="J1" s="2076" t="s">
        <v>48</v>
      </c>
      <c r="K1" s="2076" t="s">
        <v>48</v>
      </c>
      <c r="L1" s="2076" t="s">
        <v>48</v>
      </c>
      <c r="M1" s="2076" t="s">
        <v>48</v>
      </c>
      <c r="N1" s="2076" t="s">
        <v>48</v>
      </c>
      <c r="O1" s="2076" t="s">
        <v>48</v>
      </c>
      <c r="P1" s="2076" t="s">
        <v>48</v>
      </c>
      <c r="Q1" s="2076" t="s">
        <v>48</v>
      </c>
      <c r="R1" s="2076" t="s">
        <v>48</v>
      </c>
      <c r="S1" s="2076" t="s">
        <v>48</v>
      </c>
    </row>
    <row r="2" spans="1:19" ht="4.5" customHeight="1">
      <c r="A2" s="1523"/>
      <c r="B2" s="1522"/>
      <c r="C2" s="1521"/>
      <c r="D2" s="1520"/>
      <c r="E2" s="1522"/>
      <c r="F2" s="1521"/>
      <c r="G2" s="1520"/>
      <c r="H2" s="1522"/>
      <c r="I2" s="1521"/>
      <c r="J2" s="1520"/>
      <c r="K2" s="1522"/>
      <c r="L2" s="1521"/>
      <c r="M2" s="1520"/>
      <c r="N2" s="1522"/>
      <c r="O2" s="1521"/>
      <c r="P2" s="1520"/>
      <c r="Q2" s="1522"/>
      <c r="R2" s="1521"/>
      <c r="S2" s="1520"/>
    </row>
    <row r="3" spans="1:19" ht="27" customHeight="1">
      <c r="A3" s="1519"/>
      <c r="B3" s="2077" t="s">
        <v>934</v>
      </c>
      <c r="C3" s="2078" t="s">
        <v>48</v>
      </c>
      <c r="D3" s="2079" t="s">
        <v>48</v>
      </c>
      <c r="E3" s="2077" t="s">
        <v>933</v>
      </c>
      <c r="F3" s="2078" t="s">
        <v>48</v>
      </c>
      <c r="G3" s="2079" t="s">
        <v>48</v>
      </c>
      <c r="H3" s="2077" t="s">
        <v>932</v>
      </c>
      <c r="I3" s="2078" t="s">
        <v>48</v>
      </c>
      <c r="J3" s="2079" t="s">
        <v>48</v>
      </c>
      <c r="K3" s="2077" t="s">
        <v>931</v>
      </c>
      <c r="L3" s="2078" t="s">
        <v>48</v>
      </c>
      <c r="M3" s="2079" t="s">
        <v>48</v>
      </c>
      <c r="N3" s="2080" t="s">
        <v>1424</v>
      </c>
      <c r="O3" s="2078" t="s">
        <v>48</v>
      </c>
      <c r="P3" s="2079" t="s">
        <v>48</v>
      </c>
      <c r="Q3" s="2081" t="s">
        <v>930</v>
      </c>
      <c r="R3" s="2082" t="s">
        <v>48</v>
      </c>
      <c r="S3" s="2083" t="s">
        <v>48</v>
      </c>
    </row>
    <row r="4" spans="1:19" ht="10.5" customHeight="1">
      <c r="A4" s="1496"/>
      <c r="B4" s="1517" t="s">
        <v>1429</v>
      </c>
      <c r="C4" s="1516" t="s">
        <v>1218</v>
      </c>
      <c r="D4" s="1518"/>
      <c r="E4" s="1517" t="s">
        <v>1429</v>
      </c>
      <c r="F4" s="1516" t="s">
        <v>1218</v>
      </c>
      <c r="G4" s="1518"/>
      <c r="H4" s="1517" t="s">
        <v>1429</v>
      </c>
      <c r="I4" s="1516" t="s">
        <v>1218</v>
      </c>
      <c r="J4" s="1518"/>
      <c r="K4" s="1517" t="s">
        <v>1429</v>
      </c>
      <c r="L4" s="1516" t="s">
        <v>1218</v>
      </c>
      <c r="M4" s="1518"/>
      <c r="N4" s="1517" t="s">
        <v>1429</v>
      </c>
      <c r="O4" s="1516" t="s">
        <v>1218</v>
      </c>
      <c r="P4" s="1518"/>
      <c r="Q4" s="1517" t="s">
        <v>1429</v>
      </c>
      <c r="R4" s="1516" t="s">
        <v>1218</v>
      </c>
      <c r="S4" s="1495"/>
    </row>
    <row r="5" spans="1:19" ht="10.5" customHeight="1">
      <c r="A5" s="1494"/>
      <c r="B5" s="1493" t="s">
        <v>1125</v>
      </c>
      <c r="C5" s="1492">
        <v>2021</v>
      </c>
      <c r="D5" s="1491" t="s">
        <v>929</v>
      </c>
      <c r="E5" s="1493" t="s">
        <v>1125</v>
      </c>
      <c r="F5" s="1492" t="s">
        <v>1125</v>
      </c>
      <c r="G5" s="1491" t="s">
        <v>929</v>
      </c>
      <c r="H5" s="1493" t="s">
        <v>1125</v>
      </c>
      <c r="I5" s="1492" t="s">
        <v>1125</v>
      </c>
      <c r="J5" s="1491" t="s">
        <v>929</v>
      </c>
      <c r="K5" s="1493" t="s">
        <v>1125</v>
      </c>
      <c r="L5" s="1492" t="s">
        <v>1125</v>
      </c>
      <c r="M5" s="1491" t="s">
        <v>929</v>
      </c>
      <c r="N5" s="1493" t="s">
        <v>1125</v>
      </c>
      <c r="O5" s="1492" t="s">
        <v>1125</v>
      </c>
      <c r="P5" s="1491" t="s">
        <v>929</v>
      </c>
      <c r="Q5" s="1493" t="s">
        <v>1125</v>
      </c>
      <c r="R5" s="1492" t="s">
        <v>1125</v>
      </c>
      <c r="S5" s="1491" t="s">
        <v>1215</v>
      </c>
    </row>
    <row r="6" spans="1:19" ht="10.5" customHeight="1">
      <c r="A6" s="1490" t="s">
        <v>928</v>
      </c>
      <c r="B6" s="1515"/>
      <c r="C6" s="1514"/>
      <c r="D6" s="1513"/>
      <c r="E6" s="1515"/>
      <c r="F6" s="1514"/>
      <c r="G6" s="1513"/>
      <c r="H6" s="1515"/>
      <c r="I6" s="1514"/>
      <c r="J6" s="1513"/>
      <c r="K6" s="1515"/>
      <c r="L6" s="1514"/>
      <c r="M6" s="1513"/>
      <c r="N6" s="1515"/>
      <c r="O6" s="1514"/>
      <c r="P6" s="1513"/>
      <c r="Q6" s="1515"/>
      <c r="R6" s="1514"/>
      <c r="S6" s="1513"/>
    </row>
    <row r="7" spans="1:19" ht="9.6" customHeight="1">
      <c r="A7" s="1486" t="s">
        <v>927</v>
      </c>
      <c r="B7" s="1484">
        <v>573</v>
      </c>
      <c r="C7" s="1474">
        <v>569</v>
      </c>
      <c r="D7" s="1471" t="s">
        <v>696</v>
      </c>
      <c r="E7" s="1484">
        <v>397</v>
      </c>
      <c r="F7" s="1474">
        <v>407</v>
      </c>
      <c r="G7" s="1471" t="s">
        <v>695</v>
      </c>
      <c r="H7" s="1484">
        <v>226</v>
      </c>
      <c r="I7" s="1474">
        <v>230</v>
      </c>
      <c r="J7" s="1471" t="s">
        <v>695</v>
      </c>
      <c r="K7" s="1484">
        <v>19</v>
      </c>
      <c r="L7" s="1474">
        <v>19</v>
      </c>
      <c r="M7" s="1471" t="s">
        <v>694</v>
      </c>
      <c r="N7" s="1484">
        <v>11</v>
      </c>
      <c r="O7" s="1474">
        <v>7</v>
      </c>
      <c r="P7" s="1471" t="s">
        <v>1230</v>
      </c>
      <c r="Q7" s="1484">
        <v>1226</v>
      </c>
      <c r="R7" s="1474">
        <v>1232</v>
      </c>
      <c r="S7" s="1471" t="s">
        <v>694</v>
      </c>
    </row>
    <row r="8" spans="1:19" ht="9.6" customHeight="1">
      <c r="A8" s="1483" t="s">
        <v>926</v>
      </c>
      <c r="B8" s="1466">
        <v>332</v>
      </c>
      <c r="C8" s="1477">
        <v>317</v>
      </c>
      <c r="D8" s="1462" t="s">
        <v>778</v>
      </c>
      <c r="E8" s="1478">
        <v>164</v>
      </c>
      <c r="F8" s="1477">
        <v>157</v>
      </c>
      <c r="G8" s="1098" t="s">
        <v>690</v>
      </c>
      <c r="H8" s="1478">
        <v>112</v>
      </c>
      <c r="I8" s="1477">
        <v>163</v>
      </c>
      <c r="J8" s="1098" t="s">
        <v>1222</v>
      </c>
      <c r="K8" s="1478">
        <v>270</v>
      </c>
      <c r="L8" s="1477">
        <v>245</v>
      </c>
      <c r="M8" s="1098" t="s">
        <v>779</v>
      </c>
      <c r="N8" s="1478">
        <v>-8</v>
      </c>
      <c r="O8" s="1477">
        <v>-4</v>
      </c>
      <c r="P8" s="1098" t="s">
        <v>918</v>
      </c>
      <c r="Q8" s="1478">
        <v>870</v>
      </c>
      <c r="R8" s="1477">
        <v>878</v>
      </c>
      <c r="S8" s="1462" t="s">
        <v>700</v>
      </c>
    </row>
    <row r="9" spans="1:19" ht="9.6" customHeight="1">
      <c r="A9" s="1483" t="s">
        <v>925</v>
      </c>
      <c r="B9" s="1466">
        <v>14</v>
      </c>
      <c r="C9" s="1477">
        <v>33</v>
      </c>
      <c r="D9" s="1462" t="s">
        <v>1428</v>
      </c>
      <c r="E9" s="1478">
        <v>66</v>
      </c>
      <c r="F9" s="1477">
        <v>74</v>
      </c>
      <c r="G9" s="1098"/>
      <c r="H9" s="1478">
        <v>96</v>
      </c>
      <c r="I9" s="1477">
        <v>112</v>
      </c>
      <c r="J9" s="1098"/>
      <c r="K9" s="1478">
        <v>28</v>
      </c>
      <c r="L9" s="1477">
        <v>30</v>
      </c>
      <c r="M9" s="1098"/>
      <c r="N9" s="1478">
        <v>20</v>
      </c>
      <c r="O9" s="1477">
        <v>29</v>
      </c>
      <c r="P9" s="1098"/>
      <c r="Q9" s="1478">
        <v>224</v>
      </c>
      <c r="R9" s="1477">
        <v>278</v>
      </c>
      <c r="S9" s="1462" t="s">
        <v>1211</v>
      </c>
    </row>
    <row r="10" spans="1:19" ht="9.6" customHeight="1">
      <c r="A10" s="1479" t="s">
        <v>924</v>
      </c>
      <c r="B10" s="1466" t="s">
        <v>935</v>
      </c>
      <c r="C10" s="1477">
        <v>10</v>
      </c>
      <c r="D10" s="1462"/>
      <c r="E10" s="1478">
        <v>10</v>
      </c>
      <c r="F10" s="1477">
        <v>9</v>
      </c>
      <c r="G10" s="1098"/>
      <c r="H10" s="1478">
        <v>1</v>
      </c>
      <c r="I10" s="1477" t="s">
        <v>935</v>
      </c>
      <c r="J10" s="1098"/>
      <c r="K10" s="1478">
        <v>1</v>
      </c>
      <c r="L10" s="1477" t="s">
        <v>935</v>
      </c>
      <c r="M10" s="1098"/>
      <c r="N10" s="1478">
        <v>12</v>
      </c>
      <c r="O10" s="1477">
        <v>11</v>
      </c>
      <c r="P10" s="1098"/>
      <c r="Q10" s="1478">
        <v>24</v>
      </c>
      <c r="R10" s="1477">
        <v>30</v>
      </c>
      <c r="S10" s="1462" t="s">
        <v>1418</v>
      </c>
    </row>
    <row r="11" spans="1:19" ht="9.6" customHeight="1">
      <c r="A11" s="1482" t="s">
        <v>923</v>
      </c>
      <c r="B11" s="1481">
        <v>919</v>
      </c>
      <c r="C11" s="1480">
        <v>929</v>
      </c>
      <c r="D11" s="1100" t="s">
        <v>700</v>
      </c>
      <c r="E11" s="1481">
        <v>637</v>
      </c>
      <c r="F11" s="1480">
        <v>647</v>
      </c>
      <c r="G11" s="1100" t="s">
        <v>695</v>
      </c>
      <c r="H11" s="1481">
        <v>435</v>
      </c>
      <c r="I11" s="1480">
        <v>505</v>
      </c>
      <c r="J11" s="1100" t="s">
        <v>1209</v>
      </c>
      <c r="K11" s="1481">
        <v>318</v>
      </c>
      <c r="L11" s="1480">
        <v>294</v>
      </c>
      <c r="M11" s="1100" t="s">
        <v>783</v>
      </c>
      <c r="N11" s="1481">
        <v>35</v>
      </c>
      <c r="O11" s="1480">
        <v>43</v>
      </c>
      <c r="P11" s="1100" t="s">
        <v>1211</v>
      </c>
      <c r="Q11" s="1481">
        <v>2344</v>
      </c>
      <c r="R11" s="1480">
        <v>2418</v>
      </c>
      <c r="S11" s="1100" t="s">
        <v>702</v>
      </c>
    </row>
    <row r="12" spans="1:19" ht="9.6" customHeight="1">
      <c r="A12" s="1482" t="s">
        <v>922</v>
      </c>
      <c r="B12" s="1481">
        <v>-444</v>
      </c>
      <c r="C12" s="1480">
        <v>-441</v>
      </c>
      <c r="D12" s="1100" t="s">
        <v>696</v>
      </c>
      <c r="E12" s="1481">
        <v>-285</v>
      </c>
      <c r="F12" s="1480">
        <v>-273</v>
      </c>
      <c r="G12" s="1100" t="s">
        <v>690</v>
      </c>
      <c r="H12" s="1481">
        <v>-183</v>
      </c>
      <c r="I12" s="1480">
        <v>-184</v>
      </c>
      <c r="J12" s="1100" t="s">
        <v>700</v>
      </c>
      <c r="K12" s="1481">
        <v>-148</v>
      </c>
      <c r="L12" s="1480">
        <v>-119</v>
      </c>
      <c r="M12" s="1100" t="s">
        <v>813</v>
      </c>
      <c r="N12" s="1481">
        <v>-38</v>
      </c>
      <c r="O12" s="1480">
        <v>-114</v>
      </c>
      <c r="P12" s="1100" t="s">
        <v>1427</v>
      </c>
      <c r="Q12" s="1481">
        <v>-1098</v>
      </c>
      <c r="R12" s="1480">
        <v>-1131</v>
      </c>
      <c r="S12" s="1100" t="s">
        <v>702</v>
      </c>
    </row>
    <row r="13" spans="1:19" ht="9.6" customHeight="1">
      <c r="A13" s="1479" t="s">
        <v>1053</v>
      </c>
      <c r="B13" s="1466">
        <v>-1</v>
      </c>
      <c r="C13" s="1512">
        <v>2</v>
      </c>
      <c r="D13" s="1098" t="s">
        <v>918</v>
      </c>
      <c r="E13" s="1466">
        <v>15</v>
      </c>
      <c r="F13" s="1512">
        <v>30</v>
      </c>
      <c r="G13" s="1098" t="s">
        <v>1426</v>
      </c>
      <c r="H13" s="1466">
        <v>11</v>
      </c>
      <c r="I13" s="1512">
        <v>13</v>
      </c>
      <c r="J13" s="1098" t="s">
        <v>1245</v>
      </c>
      <c r="K13" s="1466" t="s">
        <v>935</v>
      </c>
      <c r="L13" s="1512">
        <v>3</v>
      </c>
      <c r="M13" s="1098" t="s">
        <v>918</v>
      </c>
      <c r="N13" s="1466">
        <v>-3</v>
      </c>
      <c r="O13" s="1512">
        <v>3</v>
      </c>
      <c r="P13" s="1098" t="s">
        <v>918</v>
      </c>
      <c r="Q13" s="1466">
        <v>22</v>
      </c>
      <c r="R13" s="1512">
        <v>51</v>
      </c>
      <c r="S13" s="1462"/>
    </row>
    <row r="14" spans="1:19" ht="9.6" customHeight="1">
      <c r="A14" s="1461" t="s">
        <v>921</v>
      </c>
      <c r="B14" s="1460">
        <v>474</v>
      </c>
      <c r="C14" s="1459">
        <v>490</v>
      </c>
      <c r="D14" s="1097" t="s">
        <v>702</v>
      </c>
      <c r="E14" s="1460">
        <v>367</v>
      </c>
      <c r="F14" s="1459">
        <v>404</v>
      </c>
      <c r="G14" s="1097" t="s">
        <v>689</v>
      </c>
      <c r="H14" s="1460">
        <v>263</v>
      </c>
      <c r="I14" s="1459">
        <v>334</v>
      </c>
      <c r="J14" s="1097" t="s">
        <v>1421</v>
      </c>
      <c r="K14" s="1460">
        <v>170</v>
      </c>
      <c r="L14" s="1459">
        <v>178</v>
      </c>
      <c r="M14" s="1097" t="s">
        <v>781</v>
      </c>
      <c r="N14" s="1460">
        <v>-6</v>
      </c>
      <c r="O14" s="1459">
        <v>-68</v>
      </c>
      <c r="P14" s="1097" t="s">
        <v>1425</v>
      </c>
      <c r="Q14" s="1460">
        <v>1268</v>
      </c>
      <c r="R14" s="1459">
        <v>1338</v>
      </c>
      <c r="S14" s="1097" t="s">
        <v>697</v>
      </c>
    </row>
    <row r="15" spans="1:19" ht="9.6" customHeight="1">
      <c r="A15" s="1476" t="s">
        <v>1213</v>
      </c>
      <c r="B15" s="1511">
        <v>50.04128966863923</v>
      </c>
      <c r="C15" s="1510">
        <v>48.730554285798547</v>
      </c>
      <c r="D15" s="1099"/>
      <c r="E15" s="1473">
        <v>47</v>
      </c>
      <c r="F15" s="1472">
        <v>44</v>
      </c>
      <c r="G15" s="1099"/>
      <c r="H15" s="1473">
        <v>48</v>
      </c>
      <c r="I15" s="1472">
        <v>41</v>
      </c>
      <c r="J15" s="1099"/>
      <c r="K15" s="1473">
        <v>47</v>
      </c>
      <c r="L15" s="1472">
        <v>41</v>
      </c>
      <c r="M15" s="1099"/>
      <c r="N15" s="1473"/>
      <c r="O15" s="1472"/>
      <c r="P15" s="1099"/>
      <c r="Q15" s="1473">
        <v>49</v>
      </c>
      <c r="R15" s="1472">
        <v>49</v>
      </c>
      <c r="S15" s="1471"/>
    </row>
    <row r="16" spans="1:19" ht="9.6" customHeight="1">
      <c r="A16" s="1467" t="s">
        <v>1212</v>
      </c>
      <c r="B16" s="1470">
        <v>17.802125126927404</v>
      </c>
      <c r="C16" s="1509">
        <v>18.904334067276217</v>
      </c>
      <c r="D16" s="1098"/>
      <c r="E16" s="1469">
        <v>15.831430904762575</v>
      </c>
      <c r="F16" s="1468">
        <v>17.709241792665726</v>
      </c>
      <c r="G16" s="1098"/>
      <c r="H16" s="1469">
        <v>12.359816616843718</v>
      </c>
      <c r="I16" s="1468">
        <v>16.323298653994041</v>
      </c>
      <c r="J16" s="1098"/>
      <c r="K16" s="1469">
        <v>28.698460221175559</v>
      </c>
      <c r="L16" s="1468">
        <v>31.940561909445979</v>
      </c>
      <c r="M16" s="1098"/>
      <c r="N16" s="1469"/>
      <c r="O16" s="1468"/>
      <c r="P16" s="1098"/>
      <c r="Q16" s="1464">
        <v>16</v>
      </c>
      <c r="R16" s="1463">
        <v>17</v>
      </c>
      <c r="S16" s="1462"/>
    </row>
    <row r="17" spans="1:19" ht="9.6" customHeight="1">
      <c r="A17" s="1467" t="s">
        <v>920</v>
      </c>
      <c r="B17" s="1464">
        <v>7769</v>
      </c>
      <c r="C17" s="1463">
        <v>7759</v>
      </c>
      <c r="D17" s="1098" t="s">
        <v>694</v>
      </c>
      <c r="E17" s="1464">
        <v>6682</v>
      </c>
      <c r="F17" s="1463">
        <v>6734</v>
      </c>
      <c r="G17" s="1098" t="s">
        <v>700</v>
      </c>
      <c r="H17" s="1464">
        <v>5728</v>
      </c>
      <c r="I17" s="1463">
        <v>5802</v>
      </c>
      <c r="J17" s="1098" t="s">
        <v>700</v>
      </c>
      <c r="K17" s="1464">
        <v>1831</v>
      </c>
      <c r="L17" s="1463">
        <v>1731</v>
      </c>
      <c r="M17" s="1098" t="s">
        <v>701</v>
      </c>
      <c r="N17" s="1464">
        <v>1115</v>
      </c>
      <c r="O17" s="1463">
        <v>1141</v>
      </c>
      <c r="P17" s="1098" t="s">
        <v>695</v>
      </c>
      <c r="Q17" s="1464">
        <v>23125</v>
      </c>
      <c r="R17" s="1463">
        <v>23167</v>
      </c>
      <c r="S17" s="1462" t="s">
        <v>694</v>
      </c>
    </row>
    <row r="18" spans="1:19" ht="9.6" customHeight="1">
      <c r="A18" s="1467" t="s">
        <v>919</v>
      </c>
      <c r="B18" s="1464">
        <v>46937</v>
      </c>
      <c r="C18" s="1508">
        <v>47008</v>
      </c>
      <c r="D18" s="1098" t="s">
        <v>694</v>
      </c>
      <c r="E18" s="1464">
        <v>43707</v>
      </c>
      <c r="F18" s="1463">
        <v>44014</v>
      </c>
      <c r="G18" s="1098" t="s">
        <v>700</v>
      </c>
      <c r="H18" s="1464">
        <v>40509</v>
      </c>
      <c r="I18" s="1463">
        <v>40518</v>
      </c>
      <c r="J18" s="1098" t="s">
        <v>694</v>
      </c>
      <c r="K18" s="1464">
        <v>8841</v>
      </c>
      <c r="L18" s="1463">
        <v>8552</v>
      </c>
      <c r="M18" s="1098" t="s">
        <v>699</v>
      </c>
      <c r="N18" s="1466">
        <v>12569</v>
      </c>
      <c r="O18" s="1463">
        <v>12130</v>
      </c>
      <c r="P18" s="1098" t="s">
        <v>690</v>
      </c>
      <c r="Q18" s="1466">
        <v>152563</v>
      </c>
      <c r="R18" s="1463">
        <v>152222</v>
      </c>
      <c r="S18" s="1462" t="s">
        <v>694</v>
      </c>
    </row>
    <row r="19" spans="1:19" ht="9.6" customHeight="1">
      <c r="A19" s="1507" t="s">
        <v>917</v>
      </c>
      <c r="B19" s="1506">
        <v>6950</v>
      </c>
      <c r="C19" s="1505">
        <v>7007</v>
      </c>
      <c r="D19" s="1312" t="s">
        <v>700</v>
      </c>
      <c r="E19" s="1506">
        <v>4351</v>
      </c>
      <c r="F19" s="1505">
        <v>4446</v>
      </c>
      <c r="G19" s="1312" t="s">
        <v>695</v>
      </c>
      <c r="H19" s="1506">
        <v>1291</v>
      </c>
      <c r="I19" s="1505">
        <v>1326</v>
      </c>
      <c r="J19" s="1312" t="s">
        <v>702</v>
      </c>
      <c r="K19" s="1506">
        <v>2727</v>
      </c>
      <c r="L19" s="1505">
        <v>2744</v>
      </c>
      <c r="M19" s="1312" t="s">
        <v>700</v>
      </c>
      <c r="N19" s="1506">
        <v>11807</v>
      </c>
      <c r="O19" s="1505">
        <v>11987</v>
      </c>
      <c r="P19" s="1312" t="s">
        <v>695</v>
      </c>
      <c r="Q19" s="1506">
        <v>27126</v>
      </c>
      <c r="R19" s="1505">
        <v>27510</v>
      </c>
      <c r="S19" s="1504" t="s">
        <v>700</v>
      </c>
    </row>
    <row r="20" spans="1:19" ht="9.6" customHeight="1">
      <c r="A20" s="1457" t="s">
        <v>1210</v>
      </c>
      <c r="B20" s="1503"/>
      <c r="C20" s="1502"/>
      <c r="D20" s="1096"/>
      <c r="E20" s="1503"/>
      <c r="F20" s="1502"/>
      <c r="G20" s="1096"/>
      <c r="H20" s="1503"/>
      <c r="I20" s="1502"/>
      <c r="J20" s="1096"/>
      <c r="K20" s="1503"/>
      <c r="L20" s="1502"/>
      <c r="M20" s="1096"/>
      <c r="N20" s="1503"/>
      <c r="O20" s="1502"/>
      <c r="P20" s="1096"/>
      <c r="Q20" s="1503"/>
      <c r="R20" s="1502"/>
      <c r="S20" s="1501"/>
    </row>
    <row r="21" spans="1:19" ht="9.6" customHeight="1">
      <c r="A21" s="1457" t="s">
        <v>916</v>
      </c>
      <c r="B21" s="1456">
        <v>169.9</v>
      </c>
      <c r="C21" s="1455">
        <v>167.3</v>
      </c>
      <c r="D21" s="1096" t="s">
        <v>784</v>
      </c>
      <c r="E21" s="1456">
        <v>96.6</v>
      </c>
      <c r="F21" s="1455">
        <v>95.2</v>
      </c>
      <c r="G21" s="1096" t="s">
        <v>696</v>
      </c>
      <c r="H21" s="1456">
        <v>43.2</v>
      </c>
      <c r="I21" s="1455">
        <v>43.5</v>
      </c>
      <c r="J21" s="1096" t="s">
        <v>700</v>
      </c>
      <c r="K21" s="1456">
        <v>10.9</v>
      </c>
      <c r="L21" s="1455">
        <v>10.6</v>
      </c>
      <c r="M21" s="1096" t="s">
        <v>699</v>
      </c>
      <c r="N21" s="2004">
        <v>-1.1000000000000001</v>
      </c>
      <c r="O21" s="2007">
        <v>0.59999999999996589</v>
      </c>
      <c r="P21" s="2008" t="s">
        <v>936</v>
      </c>
      <c r="Q21" s="2004">
        <v>319.5</v>
      </c>
      <c r="R21" s="1455">
        <v>317.2</v>
      </c>
      <c r="S21" s="1096" t="s">
        <v>696</v>
      </c>
    </row>
    <row r="22" spans="1:19" ht="9.6" customHeight="1">
      <c r="A22" s="1454" t="s">
        <v>915</v>
      </c>
      <c r="B22" s="1453">
        <v>85.7</v>
      </c>
      <c r="C22" s="1452">
        <v>85.8</v>
      </c>
      <c r="D22" s="1095" t="s">
        <v>694</v>
      </c>
      <c r="E22" s="1453">
        <v>53.2</v>
      </c>
      <c r="F22" s="1452">
        <v>52.8</v>
      </c>
      <c r="G22" s="1095" t="s">
        <v>696</v>
      </c>
      <c r="H22" s="1453">
        <v>49.7</v>
      </c>
      <c r="I22" s="1452">
        <v>48.4</v>
      </c>
      <c r="J22" s="1095" t="s">
        <v>699</v>
      </c>
      <c r="K22" s="1453">
        <v>11.3</v>
      </c>
      <c r="L22" s="1452">
        <v>11</v>
      </c>
      <c r="M22" s="1095" t="s">
        <v>699</v>
      </c>
      <c r="N22" s="1453">
        <v>2.1999999999999602</v>
      </c>
      <c r="O22" s="1452">
        <v>-1.8000000000000114</v>
      </c>
      <c r="P22" s="1095" t="s">
        <v>936</v>
      </c>
      <c r="Q22" s="1453">
        <v>202.1</v>
      </c>
      <c r="R22" s="1452">
        <v>196.2</v>
      </c>
      <c r="S22" s="1095" t="s">
        <v>699</v>
      </c>
    </row>
    <row r="23" spans="1:19" ht="10.5" customHeight="1">
      <c r="A23" s="2061" t="s">
        <v>1152</v>
      </c>
      <c r="B23" s="2062" t="s">
        <v>48</v>
      </c>
      <c r="C23" s="2062" t="s">
        <v>48</v>
      </c>
      <c r="D23" s="2062" t="s">
        <v>48</v>
      </c>
      <c r="E23" s="2062" t="s">
        <v>48</v>
      </c>
      <c r="F23" s="2062" t="s">
        <v>48</v>
      </c>
      <c r="G23" s="2062" t="s">
        <v>48</v>
      </c>
      <c r="H23" s="2062" t="s">
        <v>48</v>
      </c>
      <c r="I23" s="2062" t="s">
        <v>48</v>
      </c>
      <c r="J23" s="2062" t="s">
        <v>48</v>
      </c>
      <c r="K23" s="2062" t="s">
        <v>48</v>
      </c>
      <c r="L23" s="2062" t="s">
        <v>48</v>
      </c>
      <c r="M23" s="2062" t="s">
        <v>48</v>
      </c>
      <c r="N23" s="2062" t="s">
        <v>48</v>
      </c>
      <c r="O23" s="2062" t="s">
        <v>48</v>
      </c>
      <c r="P23" s="2062" t="s">
        <v>48</v>
      </c>
      <c r="Q23" s="2062" t="s">
        <v>48</v>
      </c>
      <c r="R23" s="2062" t="s">
        <v>48</v>
      </c>
      <c r="S23" s="2062" t="s">
        <v>48</v>
      </c>
    </row>
    <row r="24" spans="1:19" ht="9.75" customHeight="1">
      <c r="A24" s="2084" t="s">
        <v>1417</v>
      </c>
      <c r="B24" s="2084" t="s">
        <v>48</v>
      </c>
      <c r="C24" s="2084" t="s">
        <v>48</v>
      </c>
      <c r="D24" s="2084" t="s">
        <v>48</v>
      </c>
      <c r="E24" s="2084" t="s">
        <v>48</v>
      </c>
      <c r="F24" s="2084" t="s">
        <v>48</v>
      </c>
      <c r="G24" s="1500"/>
      <c r="H24" s="1500"/>
      <c r="I24" s="1500"/>
      <c r="J24" s="1500"/>
      <c r="K24" s="1500"/>
      <c r="L24" s="1500"/>
      <c r="M24" s="1500"/>
      <c r="N24" s="1500"/>
      <c r="O24" s="1500"/>
      <c r="P24" s="1500"/>
      <c r="Q24" s="1500"/>
      <c r="R24" s="1500"/>
      <c r="S24" s="1500"/>
    </row>
    <row r="25" spans="1:19" ht="9.75" customHeight="1">
      <c r="A25" s="2085"/>
      <c r="B25" s="2085" t="s">
        <v>48</v>
      </c>
      <c r="C25" s="2085" t="s">
        <v>48</v>
      </c>
      <c r="D25" s="2085" t="s">
        <v>48</v>
      </c>
      <c r="E25" s="2085" t="s">
        <v>48</v>
      </c>
      <c r="F25" s="2085" t="s">
        <v>48</v>
      </c>
      <c r="G25" s="2085" t="s">
        <v>48</v>
      </c>
      <c r="H25" s="2085" t="s">
        <v>48</v>
      </c>
      <c r="I25" s="2085" t="s">
        <v>48</v>
      </c>
      <c r="J25" s="2085" t="s">
        <v>48</v>
      </c>
      <c r="K25" s="2085" t="s">
        <v>48</v>
      </c>
      <c r="L25" s="2085" t="s">
        <v>48</v>
      </c>
      <c r="M25" s="2085" t="s">
        <v>48</v>
      </c>
      <c r="N25" s="2085" t="s">
        <v>48</v>
      </c>
      <c r="O25" s="2085" t="s">
        <v>48</v>
      </c>
      <c r="P25" s="2085" t="s">
        <v>48</v>
      </c>
      <c r="Q25" s="2085" t="s">
        <v>48</v>
      </c>
      <c r="R25" s="2085" t="s">
        <v>48</v>
      </c>
      <c r="S25" s="2085" t="s">
        <v>48</v>
      </c>
    </row>
    <row r="26" spans="1:19" ht="10.5" customHeight="1">
      <c r="A26" s="2075"/>
      <c r="B26" s="2075" t="s">
        <v>48</v>
      </c>
      <c r="C26" s="2075" t="s">
        <v>48</v>
      </c>
      <c r="D26" s="2075" t="s">
        <v>48</v>
      </c>
      <c r="E26" s="2075" t="s">
        <v>48</v>
      </c>
      <c r="F26" s="2075" t="s">
        <v>48</v>
      </c>
      <c r="G26" s="2075" t="s">
        <v>48</v>
      </c>
      <c r="H26" s="2075" t="s">
        <v>48</v>
      </c>
      <c r="I26" s="2075" t="s">
        <v>48</v>
      </c>
      <c r="J26" s="2075" t="s">
        <v>48</v>
      </c>
      <c r="K26" s="2075" t="s">
        <v>48</v>
      </c>
      <c r="L26" s="2075" t="s">
        <v>48</v>
      </c>
      <c r="M26" s="2075" t="s">
        <v>48</v>
      </c>
      <c r="N26" s="2075" t="s">
        <v>48</v>
      </c>
      <c r="O26" s="2075" t="s">
        <v>48</v>
      </c>
      <c r="P26" s="2075" t="s">
        <v>48</v>
      </c>
      <c r="Q26" s="2075" t="s">
        <v>48</v>
      </c>
      <c r="R26" s="2075" t="s">
        <v>48</v>
      </c>
      <c r="S26" s="2075" t="s">
        <v>48</v>
      </c>
    </row>
    <row r="27" spans="1:19" ht="10.5" customHeight="1">
      <c r="A27" s="2075"/>
      <c r="B27" s="2075" t="s">
        <v>48</v>
      </c>
      <c r="C27" s="2075" t="s">
        <v>48</v>
      </c>
      <c r="D27" s="2075" t="s">
        <v>48</v>
      </c>
      <c r="E27" s="2075" t="s">
        <v>48</v>
      </c>
      <c r="F27" s="2075" t="s">
        <v>48</v>
      </c>
      <c r="G27" s="2075" t="s">
        <v>48</v>
      </c>
      <c r="H27" s="2075" t="s">
        <v>48</v>
      </c>
      <c r="I27" s="2075" t="s">
        <v>48</v>
      </c>
      <c r="J27" s="2075" t="s">
        <v>48</v>
      </c>
      <c r="K27" s="2075" t="s">
        <v>48</v>
      </c>
      <c r="L27" s="2075" t="s">
        <v>48</v>
      </c>
      <c r="M27" s="2075" t="s">
        <v>48</v>
      </c>
      <c r="N27" s="2075" t="s">
        <v>48</v>
      </c>
      <c r="O27" s="2075" t="s">
        <v>48</v>
      </c>
      <c r="P27" s="2075" t="s">
        <v>48</v>
      </c>
      <c r="Q27" s="2075" t="s">
        <v>48</v>
      </c>
      <c r="R27" s="2075" t="s">
        <v>48</v>
      </c>
      <c r="S27" s="2075" t="s">
        <v>48</v>
      </c>
    </row>
    <row r="28" spans="1:19" ht="19.5" customHeight="1">
      <c r="A28" s="2075"/>
      <c r="B28" s="2075" t="s">
        <v>48</v>
      </c>
      <c r="C28" s="2075" t="s">
        <v>48</v>
      </c>
      <c r="D28" s="2075" t="s">
        <v>48</v>
      </c>
      <c r="E28" s="2075" t="s">
        <v>48</v>
      </c>
      <c r="F28" s="2075" t="s">
        <v>48</v>
      </c>
      <c r="G28" s="2075" t="s">
        <v>48</v>
      </c>
      <c r="H28" s="2075" t="s">
        <v>48</v>
      </c>
      <c r="I28" s="2075" t="s">
        <v>48</v>
      </c>
      <c r="J28" s="2075" t="s">
        <v>48</v>
      </c>
      <c r="K28" s="2075" t="s">
        <v>48</v>
      </c>
      <c r="L28" s="2075" t="s">
        <v>48</v>
      </c>
      <c r="M28" s="2075" t="s">
        <v>48</v>
      </c>
      <c r="N28" s="2075" t="s">
        <v>48</v>
      </c>
      <c r="O28" s="2075" t="s">
        <v>48</v>
      </c>
      <c r="P28" s="2075" t="s">
        <v>48</v>
      </c>
      <c r="Q28" s="2075" t="s">
        <v>48</v>
      </c>
      <c r="R28" s="2075" t="s">
        <v>48</v>
      </c>
      <c r="S28" s="2075" t="s">
        <v>48</v>
      </c>
    </row>
    <row r="29" spans="1:19" ht="6.75" customHeight="1">
      <c r="A29" s="1499"/>
      <c r="B29" s="2066"/>
      <c r="C29" s="2066" t="s">
        <v>48</v>
      </c>
      <c r="D29" s="2066" t="s">
        <v>48</v>
      </c>
      <c r="E29" s="2066" t="s">
        <v>48</v>
      </c>
      <c r="F29" s="2066" t="s">
        <v>48</v>
      </c>
      <c r="G29" s="2066" t="s">
        <v>48</v>
      </c>
      <c r="H29" s="2066" t="s">
        <v>48</v>
      </c>
      <c r="I29" s="2066" t="s">
        <v>48</v>
      </c>
      <c r="J29" s="2066" t="s">
        <v>48</v>
      </c>
      <c r="K29" s="2066" t="s">
        <v>48</v>
      </c>
      <c r="L29" s="2066" t="s">
        <v>48</v>
      </c>
      <c r="M29" s="2066" t="s">
        <v>48</v>
      </c>
      <c r="N29" s="2066" t="s">
        <v>48</v>
      </c>
      <c r="O29" s="2066" t="s">
        <v>48</v>
      </c>
      <c r="P29" s="2066" t="s">
        <v>48</v>
      </c>
      <c r="Q29" s="2066" t="s">
        <v>48</v>
      </c>
      <c r="R29" s="2066" t="s">
        <v>48</v>
      </c>
      <c r="S29" s="2066" t="s">
        <v>48</v>
      </c>
    </row>
    <row r="30" spans="1:19" ht="5.25" customHeight="1">
      <c r="A30" s="1498"/>
      <c r="B30" s="2067" t="s">
        <v>48</v>
      </c>
      <c r="C30" s="2067" t="s">
        <v>48</v>
      </c>
      <c r="D30" s="2067" t="s">
        <v>48</v>
      </c>
      <c r="E30" s="2067" t="s">
        <v>48</v>
      </c>
      <c r="F30" s="2067" t="s">
        <v>48</v>
      </c>
      <c r="G30" s="2067" t="s">
        <v>48</v>
      </c>
      <c r="H30" s="2067" t="s">
        <v>48</v>
      </c>
      <c r="I30" s="2067" t="s">
        <v>48</v>
      </c>
      <c r="J30" s="2067" t="s">
        <v>48</v>
      </c>
      <c r="K30" s="2067" t="s">
        <v>48</v>
      </c>
      <c r="L30" s="2067" t="s">
        <v>48</v>
      </c>
      <c r="M30" s="2067" t="s">
        <v>48</v>
      </c>
      <c r="N30" s="2067" t="s">
        <v>48</v>
      </c>
      <c r="O30" s="2067" t="s">
        <v>48</v>
      </c>
      <c r="P30" s="2067" t="s">
        <v>48</v>
      </c>
      <c r="Q30" s="2067" t="s">
        <v>48</v>
      </c>
      <c r="R30" s="2067" t="s">
        <v>48</v>
      </c>
      <c r="S30" s="2067" t="s">
        <v>48</v>
      </c>
    </row>
    <row r="31" spans="1:19" ht="28.5" customHeight="1">
      <c r="A31" s="1497"/>
      <c r="B31" s="2068" t="s">
        <v>934</v>
      </c>
      <c r="C31" s="2069" t="s">
        <v>48</v>
      </c>
      <c r="D31" s="2070" t="s">
        <v>48</v>
      </c>
      <c r="E31" s="2068" t="s">
        <v>933</v>
      </c>
      <c r="F31" s="2069" t="s">
        <v>48</v>
      </c>
      <c r="G31" s="2070" t="s">
        <v>48</v>
      </c>
      <c r="H31" s="2068" t="s">
        <v>932</v>
      </c>
      <c r="I31" s="2069" t="s">
        <v>48</v>
      </c>
      <c r="J31" s="2070" t="s">
        <v>48</v>
      </c>
      <c r="K31" s="2068" t="s">
        <v>931</v>
      </c>
      <c r="L31" s="2069" t="s">
        <v>48</v>
      </c>
      <c r="M31" s="2070" t="s">
        <v>48</v>
      </c>
      <c r="N31" s="2071" t="s">
        <v>1424</v>
      </c>
      <c r="O31" s="2069" t="s">
        <v>48</v>
      </c>
      <c r="P31" s="2070" t="s">
        <v>48</v>
      </c>
      <c r="Q31" s="2072" t="s">
        <v>930</v>
      </c>
      <c r="R31" s="2073" t="s">
        <v>48</v>
      </c>
      <c r="S31" s="2074" t="s">
        <v>48</v>
      </c>
    </row>
    <row r="32" spans="1:19" ht="10.5" customHeight="1">
      <c r="A32" s="1496"/>
      <c r="B32" s="2059" t="s">
        <v>1423</v>
      </c>
      <c r="C32" s="2060" t="s">
        <v>48</v>
      </c>
      <c r="D32" s="1495"/>
      <c r="E32" s="2059" t="s">
        <v>1423</v>
      </c>
      <c r="F32" s="2060" t="s">
        <v>48</v>
      </c>
      <c r="G32" s="1495"/>
      <c r="H32" s="2059" t="s">
        <v>1423</v>
      </c>
      <c r="I32" s="2060" t="s">
        <v>48</v>
      </c>
      <c r="J32" s="1495"/>
      <c r="K32" s="2059" t="s">
        <v>1423</v>
      </c>
      <c r="L32" s="2060" t="s">
        <v>48</v>
      </c>
      <c r="M32" s="1495"/>
      <c r="N32" s="2059" t="s">
        <v>1423</v>
      </c>
      <c r="O32" s="2060" t="s">
        <v>48</v>
      </c>
      <c r="P32" s="1495"/>
      <c r="Q32" s="2059" t="s">
        <v>1423</v>
      </c>
      <c r="R32" s="2060" t="s">
        <v>48</v>
      </c>
      <c r="S32" s="1495"/>
    </row>
    <row r="33" spans="1:19" ht="10.5" customHeight="1">
      <c r="A33" s="1494"/>
      <c r="B33" s="1493">
        <v>2021</v>
      </c>
      <c r="C33" s="1492">
        <v>2020</v>
      </c>
      <c r="D33" s="1491" t="s">
        <v>929</v>
      </c>
      <c r="E33" s="1493">
        <v>2021</v>
      </c>
      <c r="F33" s="1492">
        <v>2020</v>
      </c>
      <c r="G33" s="1491" t="s">
        <v>929</v>
      </c>
      <c r="H33" s="1493">
        <v>2021</v>
      </c>
      <c r="I33" s="1492">
        <v>2020</v>
      </c>
      <c r="J33" s="1491" t="s">
        <v>929</v>
      </c>
      <c r="K33" s="1493">
        <v>2021</v>
      </c>
      <c r="L33" s="1492">
        <v>2020</v>
      </c>
      <c r="M33" s="1491" t="s">
        <v>929</v>
      </c>
      <c r="N33" s="1493">
        <v>2021</v>
      </c>
      <c r="O33" s="1492">
        <v>2020</v>
      </c>
      <c r="P33" s="1491" t="s">
        <v>929</v>
      </c>
      <c r="Q33" s="1493">
        <v>2021</v>
      </c>
      <c r="R33" s="1492">
        <v>2020</v>
      </c>
      <c r="S33" s="1491" t="s">
        <v>1215</v>
      </c>
    </row>
    <row r="34" spans="1:19" ht="10.5" customHeight="1">
      <c r="A34" s="1490" t="s">
        <v>928</v>
      </c>
      <c r="B34" s="1489"/>
      <c r="C34" s="1488"/>
      <c r="D34" s="1487"/>
      <c r="E34" s="1489"/>
      <c r="F34" s="1488"/>
      <c r="G34" s="1487"/>
      <c r="H34" s="1489"/>
      <c r="I34" s="1488"/>
      <c r="J34" s="1487"/>
      <c r="K34" s="1489"/>
      <c r="L34" s="1488"/>
      <c r="M34" s="1487"/>
      <c r="N34" s="1489"/>
      <c r="O34" s="1488"/>
      <c r="P34" s="1487"/>
      <c r="Q34" s="1489"/>
      <c r="R34" s="1488"/>
      <c r="S34" s="1487"/>
    </row>
    <row r="35" spans="1:19" ht="9.6" customHeight="1">
      <c r="A35" s="1486" t="s">
        <v>927</v>
      </c>
      <c r="B35" s="1485">
        <v>1703</v>
      </c>
      <c r="C35" s="1474">
        <v>1558</v>
      </c>
      <c r="D35" s="1471" t="s">
        <v>693</v>
      </c>
      <c r="E35" s="1484">
        <v>1199</v>
      </c>
      <c r="F35" s="1474">
        <v>1038</v>
      </c>
      <c r="G35" s="1471" t="s">
        <v>1005</v>
      </c>
      <c r="H35" s="1484">
        <v>694</v>
      </c>
      <c r="I35" s="1474">
        <v>657</v>
      </c>
      <c r="J35" s="1471" t="s">
        <v>701</v>
      </c>
      <c r="K35" s="1484">
        <v>57</v>
      </c>
      <c r="L35" s="1474">
        <v>51</v>
      </c>
      <c r="M35" s="1099" t="s">
        <v>788</v>
      </c>
      <c r="N35" s="1484">
        <v>17</v>
      </c>
      <c r="O35" s="1474">
        <v>42</v>
      </c>
      <c r="P35" s="1099" t="s">
        <v>1422</v>
      </c>
      <c r="Q35" s="1484">
        <v>3670</v>
      </c>
      <c r="R35" s="1474">
        <v>3346</v>
      </c>
      <c r="S35" s="1471" t="s">
        <v>779</v>
      </c>
    </row>
    <row r="36" spans="1:19" ht="9.6" customHeight="1">
      <c r="A36" s="1483" t="s">
        <v>926</v>
      </c>
      <c r="B36" s="1466">
        <v>947</v>
      </c>
      <c r="C36" s="1477">
        <v>840</v>
      </c>
      <c r="D36" s="1098" t="s">
        <v>692</v>
      </c>
      <c r="E36" s="1478">
        <v>485</v>
      </c>
      <c r="F36" s="1477">
        <v>407</v>
      </c>
      <c r="G36" s="1098" t="s">
        <v>814</v>
      </c>
      <c r="H36" s="1478">
        <v>412</v>
      </c>
      <c r="I36" s="1477">
        <v>342</v>
      </c>
      <c r="J36" s="1098" t="s">
        <v>964</v>
      </c>
      <c r="K36" s="1478">
        <v>751</v>
      </c>
      <c r="L36" s="1477">
        <v>593</v>
      </c>
      <c r="M36" s="1098" t="s">
        <v>1060</v>
      </c>
      <c r="N36" s="1478">
        <v>-20</v>
      </c>
      <c r="O36" s="1477">
        <v>-15</v>
      </c>
      <c r="P36" s="1098" t="s">
        <v>1214</v>
      </c>
      <c r="Q36" s="1478">
        <v>2575</v>
      </c>
      <c r="R36" s="1477">
        <v>2167</v>
      </c>
      <c r="S36" s="1462" t="s">
        <v>814</v>
      </c>
    </row>
    <row r="37" spans="1:19" ht="9.6" customHeight="1">
      <c r="A37" s="1483" t="s">
        <v>925</v>
      </c>
      <c r="B37" s="1466">
        <v>62</v>
      </c>
      <c r="C37" s="1477">
        <v>78</v>
      </c>
      <c r="D37" s="1098" t="s">
        <v>1421</v>
      </c>
      <c r="E37" s="1478">
        <v>212</v>
      </c>
      <c r="F37" s="1477">
        <v>196</v>
      </c>
      <c r="G37" s="1098"/>
      <c r="H37" s="1478">
        <v>453</v>
      </c>
      <c r="I37" s="1477">
        <v>345</v>
      </c>
      <c r="J37" s="1098"/>
      <c r="K37" s="1478">
        <v>96</v>
      </c>
      <c r="L37" s="1477">
        <v>88</v>
      </c>
      <c r="M37" s="1098"/>
      <c r="N37" s="1478">
        <v>49</v>
      </c>
      <c r="O37" s="1477">
        <v>-24</v>
      </c>
      <c r="P37" s="1098"/>
      <c r="Q37" s="1478">
        <v>872</v>
      </c>
      <c r="R37" s="1477">
        <v>683</v>
      </c>
      <c r="S37" s="1462">
        <v>0.28000000000000003</v>
      </c>
    </row>
    <row r="38" spans="1:19" ht="9.6" customHeight="1">
      <c r="A38" s="1479" t="s">
        <v>924</v>
      </c>
      <c r="B38" s="1466">
        <v>14</v>
      </c>
      <c r="C38" s="1477">
        <v>6</v>
      </c>
      <c r="D38" s="1098" t="s">
        <v>918</v>
      </c>
      <c r="E38" s="1478">
        <v>28</v>
      </c>
      <c r="F38" s="1477">
        <v>16</v>
      </c>
      <c r="G38" s="1098"/>
      <c r="H38" s="1478">
        <v>1</v>
      </c>
      <c r="I38" s="1477" t="s">
        <v>935</v>
      </c>
      <c r="J38" s="1098"/>
      <c r="K38" s="1478">
        <v>1</v>
      </c>
      <c r="L38" s="1477">
        <v>7</v>
      </c>
      <c r="M38" s="1098"/>
      <c r="N38" s="1478">
        <v>21</v>
      </c>
      <c r="O38" s="1477">
        <v>22</v>
      </c>
      <c r="P38" s="1098"/>
      <c r="Q38" s="1478">
        <v>65</v>
      </c>
      <c r="R38" s="1477">
        <v>51</v>
      </c>
      <c r="S38" s="1462">
        <v>0.27</v>
      </c>
    </row>
    <row r="39" spans="1:19" ht="9.6" customHeight="1">
      <c r="A39" s="1482" t="s">
        <v>923</v>
      </c>
      <c r="B39" s="1481">
        <v>2726</v>
      </c>
      <c r="C39" s="1480">
        <v>2482</v>
      </c>
      <c r="D39" s="1100" t="s">
        <v>779</v>
      </c>
      <c r="E39" s="1481">
        <v>1924</v>
      </c>
      <c r="F39" s="1480">
        <v>1657</v>
      </c>
      <c r="G39" s="1100" t="s">
        <v>1005</v>
      </c>
      <c r="H39" s="1481">
        <v>1560</v>
      </c>
      <c r="I39" s="1480">
        <v>1344</v>
      </c>
      <c r="J39" s="1100" t="s">
        <v>1005</v>
      </c>
      <c r="K39" s="1481">
        <v>905</v>
      </c>
      <c r="L39" s="1480">
        <v>739</v>
      </c>
      <c r="M39" s="1100" t="s">
        <v>1013</v>
      </c>
      <c r="N39" s="1481">
        <v>67</v>
      </c>
      <c r="O39" s="1480">
        <v>25</v>
      </c>
      <c r="P39" s="1100" t="s">
        <v>936</v>
      </c>
      <c r="Q39" s="1481">
        <v>7182</v>
      </c>
      <c r="R39" s="1480">
        <v>6247</v>
      </c>
      <c r="S39" s="1100" t="s">
        <v>787</v>
      </c>
    </row>
    <row r="40" spans="1:19" ht="9.6" customHeight="1">
      <c r="A40" s="1482" t="s">
        <v>922</v>
      </c>
      <c r="B40" s="1481">
        <v>-1389</v>
      </c>
      <c r="C40" s="1480">
        <v>-1353</v>
      </c>
      <c r="D40" s="1100" t="s">
        <v>699</v>
      </c>
      <c r="E40" s="1481">
        <v>-890</v>
      </c>
      <c r="F40" s="1480">
        <v>-840</v>
      </c>
      <c r="G40" s="1100" t="s">
        <v>701</v>
      </c>
      <c r="H40" s="1481">
        <v>-652</v>
      </c>
      <c r="I40" s="1480">
        <v>-638</v>
      </c>
      <c r="J40" s="1100" t="s">
        <v>784</v>
      </c>
      <c r="K40" s="1481">
        <v>-393</v>
      </c>
      <c r="L40" s="1480">
        <v>-384</v>
      </c>
      <c r="M40" s="1100" t="s">
        <v>784</v>
      </c>
      <c r="N40" s="1481">
        <v>-224</v>
      </c>
      <c r="O40" s="1480">
        <v>-210</v>
      </c>
      <c r="P40" s="1100" t="s">
        <v>780</v>
      </c>
      <c r="Q40" s="1481">
        <v>-3548</v>
      </c>
      <c r="R40" s="1480">
        <v>-3425</v>
      </c>
      <c r="S40" s="1100" t="s">
        <v>690</v>
      </c>
    </row>
    <row r="41" spans="1:19" ht="9.6" customHeight="1">
      <c r="A41" s="1479" t="s">
        <v>1053</v>
      </c>
      <c r="B41" s="1466">
        <v>-6</v>
      </c>
      <c r="C41" s="1477">
        <v>-259</v>
      </c>
      <c r="D41" s="1098"/>
      <c r="E41" s="1478">
        <v>29</v>
      </c>
      <c r="F41" s="1477">
        <v>-290</v>
      </c>
      <c r="G41" s="1098"/>
      <c r="H41" s="1478">
        <v>-3</v>
      </c>
      <c r="I41" s="1477">
        <v>-270</v>
      </c>
      <c r="J41" s="1098"/>
      <c r="K41" s="1478" t="s">
        <v>935</v>
      </c>
      <c r="L41" s="1477">
        <v>-5</v>
      </c>
      <c r="M41" s="1098"/>
      <c r="N41" s="1478">
        <v>1</v>
      </c>
      <c r="O41" s="1477">
        <v>-8</v>
      </c>
      <c r="P41" s="1098"/>
      <c r="Q41" s="1478">
        <v>21</v>
      </c>
      <c r="R41" s="1477">
        <v>-832</v>
      </c>
      <c r="S41" s="1462" t="s">
        <v>918</v>
      </c>
    </row>
    <row r="42" spans="1:19" ht="9.6" customHeight="1">
      <c r="A42" s="1461" t="s">
        <v>921</v>
      </c>
      <c r="B42" s="1460">
        <v>1331</v>
      </c>
      <c r="C42" s="1459">
        <v>870</v>
      </c>
      <c r="D42" s="1097" t="s">
        <v>1244</v>
      </c>
      <c r="E42" s="1460">
        <v>1063</v>
      </c>
      <c r="F42" s="1459">
        <v>527</v>
      </c>
      <c r="G42" s="1097" t="s">
        <v>936</v>
      </c>
      <c r="H42" s="1460">
        <v>905</v>
      </c>
      <c r="I42" s="1459">
        <v>436</v>
      </c>
      <c r="J42" s="1097" t="s">
        <v>936</v>
      </c>
      <c r="K42" s="1460">
        <v>512</v>
      </c>
      <c r="L42" s="1459">
        <v>350</v>
      </c>
      <c r="M42" s="1097" t="s">
        <v>1420</v>
      </c>
      <c r="N42" s="1460">
        <v>-156</v>
      </c>
      <c r="O42" s="1459">
        <v>-193</v>
      </c>
      <c r="P42" s="1097" t="s">
        <v>1211</v>
      </c>
      <c r="Q42" s="1460">
        <v>3655</v>
      </c>
      <c r="R42" s="1459">
        <v>1990</v>
      </c>
      <c r="S42" s="1097" t="s">
        <v>1419</v>
      </c>
    </row>
    <row r="43" spans="1:19" ht="9.6" customHeight="1">
      <c r="A43" s="1476" t="s">
        <v>1213</v>
      </c>
      <c r="B43" s="1475">
        <v>50.371260012663441</v>
      </c>
      <c r="C43" s="1474">
        <v>53.945346384680079</v>
      </c>
      <c r="D43" s="1099"/>
      <c r="E43" s="1473">
        <v>45</v>
      </c>
      <c r="F43" s="1472">
        <v>50</v>
      </c>
      <c r="G43" s="1099"/>
      <c r="H43" s="1473">
        <v>40</v>
      </c>
      <c r="I43" s="1472">
        <v>46</v>
      </c>
      <c r="J43" s="1099"/>
      <c r="K43" s="1473">
        <v>43</v>
      </c>
      <c r="L43" s="1472">
        <v>52</v>
      </c>
      <c r="M43" s="1099"/>
      <c r="N43" s="1473"/>
      <c r="O43" s="1472"/>
      <c r="P43" s="1099"/>
      <c r="Q43" s="1473">
        <v>49</v>
      </c>
      <c r="R43" s="1472">
        <v>54</v>
      </c>
      <c r="S43" s="1471"/>
    </row>
    <row r="44" spans="1:19" ht="9.6" customHeight="1">
      <c r="A44" s="1467" t="s">
        <v>1212</v>
      </c>
      <c r="B44" s="1470">
        <v>17.788419199353143</v>
      </c>
      <c r="C44" s="1468">
        <v>11.23187417109504</v>
      </c>
      <c r="D44" s="1098"/>
      <c r="E44" s="1470">
        <v>16.307863563934124</v>
      </c>
      <c r="F44" s="1468">
        <v>7.892868475594339</v>
      </c>
      <c r="G44" s="1098"/>
      <c r="H44" s="2015">
        <v>16.025455243764757</v>
      </c>
      <c r="I44" s="1468">
        <v>6.4265083462371795</v>
      </c>
      <c r="J44" s="1098"/>
      <c r="K44" s="2016">
        <v>31.082927906712442</v>
      </c>
      <c r="L44" s="2017">
        <v>26.937955286229702</v>
      </c>
      <c r="M44" s="1098"/>
      <c r="N44" s="1469"/>
      <c r="O44" s="1468"/>
      <c r="P44" s="1098"/>
      <c r="Q44" s="1466">
        <v>16</v>
      </c>
      <c r="R44" s="1463">
        <v>8</v>
      </c>
      <c r="S44" s="1462"/>
    </row>
    <row r="45" spans="1:19" ht="9.6" customHeight="1">
      <c r="A45" s="1467" t="s">
        <v>920</v>
      </c>
      <c r="B45" s="1464">
        <v>7769</v>
      </c>
      <c r="C45" s="1463">
        <v>7739</v>
      </c>
      <c r="D45" s="1098" t="s">
        <v>694</v>
      </c>
      <c r="E45" s="1464">
        <v>6682</v>
      </c>
      <c r="F45" s="1463">
        <v>6344</v>
      </c>
      <c r="G45" s="1098" t="s">
        <v>778</v>
      </c>
      <c r="H45" s="2018">
        <v>5728</v>
      </c>
      <c r="I45" s="1463">
        <v>6606</v>
      </c>
      <c r="J45" s="2019">
        <v>-0.13</v>
      </c>
      <c r="K45" s="1464">
        <v>1831</v>
      </c>
      <c r="L45" s="1463">
        <v>1301</v>
      </c>
      <c r="M45" s="1098" t="s">
        <v>938</v>
      </c>
      <c r="N45" s="2018">
        <v>1115</v>
      </c>
      <c r="O45" s="1463">
        <v>1686</v>
      </c>
      <c r="P45" s="2019" t="s">
        <v>1593</v>
      </c>
      <c r="Q45" s="1466">
        <v>23125</v>
      </c>
      <c r="R45" s="1463">
        <v>23676</v>
      </c>
      <c r="S45" s="1462" t="s">
        <v>695</v>
      </c>
    </row>
    <row r="46" spans="1:19" ht="9.6" customHeight="1">
      <c r="A46" s="1467" t="s">
        <v>919</v>
      </c>
      <c r="B46" s="1464">
        <v>46937</v>
      </c>
      <c r="C46" s="1463">
        <v>46062</v>
      </c>
      <c r="D46" s="1098" t="s">
        <v>784</v>
      </c>
      <c r="E46" s="1464">
        <v>43707</v>
      </c>
      <c r="F46" s="1463">
        <v>40055</v>
      </c>
      <c r="G46" s="1098" t="s">
        <v>693</v>
      </c>
      <c r="H46" s="2018">
        <v>40509</v>
      </c>
      <c r="I46" s="1463">
        <v>45027</v>
      </c>
      <c r="J46" s="2019" t="s">
        <v>698</v>
      </c>
      <c r="K46" s="1464">
        <v>8841</v>
      </c>
      <c r="L46" s="1463">
        <v>5625</v>
      </c>
      <c r="M46" s="1098" t="s">
        <v>1230</v>
      </c>
      <c r="N46" s="2020">
        <v>12569</v>
      </c>
      <c r="O46" s="1463">
        <v>13790</v>
      </c>
      <c r="P46" s="2019" t="s">
        <v>689</v>
      </c>
      <c r="Q46" s="1466">
        <v>152563</v>
      </c>
      <c r="R46" s="1463">
        <v>150559</v>
      </c>
      <c r="S46" s="1462" t="s">
        <v>696</v>
      </c>
    </row>
    <row r="47" spans="1:19" ht="9.6" customHeight="1">
      <c r="A47" s="1465" t="s">
        <v>917</v>
      </c>
      <c r="B47" s="1464">
        <v>6950</v>
      </c>
      <c r="C47" s="1463">
        <v>7087</v>
      </c>
      <c r="D47" s="1098" t="s">
        <v>695</v>
      </c>
      <c r="E47" s="1464">
        <v>4351</v>
      </c>
      <c r="F47" s="1463">
        <v>4260</v>
      </c>
      <c r="G47" s="1098" t="s">
        <v>784</v>
      </c>
      <c r="H47" s="1464">
        <v>1291</v>
      </c>
      <c r="I47" s="1463">
        <v>1614</v>
      </c>
      <c r="J47" s="1098" t="s">
        <v>1418</v>
      </c>
      <c r="K47" s="1464">
        <v>2727</v>
      </c>
      <c r="L47" s="1463">
        <v>2737</v>
      </c>
      <c r="M47" s="1098" t="s">
        <v>694</v>
      </c>
      <c r="N47" s="1464">
        <v>11807</v>
      </c>
      <c r="O47" s="1463">
        <v>12182</v>
      </c>
      <c r="P47" s="1098" t="s">
        <v>702</v>
      </c>
      <c r="Q47" s="1464">
        <v>27126</v>
      </c>
      <c r="R47" s="1463">
        <v>27880</v>
      </c>
      <c r="S47" s="1462" t="s">
        <v>702</v>
      </c>
    </row>
    <row r="48" spans="1:19" ht="9.6" customHeight="1">
      <c r="A48" s="1461" t="s">
        <v>1210</v>
      </c>
      <c r="B48" s="1460"/>
      <c r="C48" s="1459"/>
      <c r="D48" s="1097"/>
      <c r="E48" s="1460"/>
      <c r="F48" s="1459"/>
      <c r="G48" s="1097"/>
      <c r="H48" s="1460"/>
      <c r="I48" s="1459"/>
      <c r="J48" s="1097"/>
      <c r="K48" s="1460"/>
      <c r="L48" s="1459"/>
      <c r="M48" s="1097"/>
      <c r="N48" s="1460"/>
      <c r="O48" s="1459"/>
      <c r="P48" s="1097"/>
      <c r="Q48" s="1460"/>
      <c r="R48" s="1459"/>
      <c r="S48" s="1458"/>
    </row>
    <row r="49" spans="1:19" ht="9.6" customHeight="1">
      <c r="A49" s="1457" t="s">
        <v>916</v>
      </c>
      <c r="B49" s="1456">
        <v>169.9</v>
      </c>
      <c r="C49" s="1455">
        <v>156.30000000000001</v>
      </c>
      <c r="D49" s="1096" t="s">
        <v>693</v>
      </c>
      <c r="E49" s="1456">
        <v>96.6</v>
      </c>
      <c r="F49" s="1455">
        <v>85.7</v>
      </c>
      <c r="G49" s="1096" t="s">
        <v>692</v>
      </c>
      <c r="H49" s="1456">
        <v>43.2</v>
      </c>
      <c r="I49" s="1455">
        <v>46.5</v>
      </c>
      <c r="J49" s="1096" t="s">
        <v>785</v>
      </c>
      <c r="K49" s="1456">
        <v>10.9</v>
      </c>
      <c r="L49" s="1455">
        <v>9</v>
      </c>
      <c r="M49" s="1096" t="s">
        <v>789</v>
      </c>
      <c r="N49" s="2004">
        <v>-1.1000000000000001</v>
      </c>
      <c r="O49" s="2005">
        <v>0.5</v>
      </c>
      <c r="P49" s="2006" t="s">
        <v>936</v>
      </c>
      <c r="Q49" s="2004">
        <v>319.5</v>
      </c>
      <c r="R49" s="1455">
        <v>298</v>
      </c>
      <c r="S49" s="1096" t="s">
        <v>780</v>
      </c>
    </row>
    <row r="50" spans="1:19" ht="9.6" customHeight="1">
      <c r="A50" s="1454" t="s">
        <v>915</v>
      </c>
      <c r="B50" s="1453">
        <v>85.7</v>
      </c>
      <c r="C50" s="1452">
        <v>80.8</v>
      </c>
      <c r="D50" s="1095" t="s">
        <v>701</v>
      </c>
      <c r="E50" s="1453">
        <v>53.2</v>
      </c>
      <c r="F50" s="1452">
        <v>47.8</v>
      </c>
      <c r="G50" s="1095" t="s">
        <v>782</v>
      </c>
      <c r="H50" s="1453">
        <v>49.7</v>
      </c>
      <c r="I50" s="1452">
        <v>43.8</v>
      </c>
      <c r="J50" s="1095" t="s">
        <v>692</v>
      </c>
      <c r="K50" s="1453">
        <v>11.3</v>
      </c>
      <c r="L50" s="1452">
        <v>10.9</v>
      </c>
      <c r="M50" s="1095" t="s">
        <v>690</v>
      </c>
      <c r="N50" s="1453">
        <v>2.1999999999999602</v>
      </c>
      <c r="O50" s="1452">
        <v>0.40000000000000568</v>
      </c>
      <c r="P50" s="1095" t="s">
        <v>936</v>
      </c>
      <c r="Q50" s="1453">
        <v>202.1</v>
      </c>
      <c r="R50" s="1452">
        <v>183.7</v>
      </c>
      <c r="S50" s="1095" t="s">
        <v>779</v>
      </c>
    </row>
    <row r="51" spans="1:19" ht="10.5" customHeight="1">
      <c r="A51" s="2061" t="s">
        <v>1152</v>
      </c>
      <c r="B51" s="2062" t="s">
        <v>48</v>
      </c>
      <c r="C51" s="2062" t="s">
        <v>48</v>
      </c>
      <c r="D51" s="2062" t="s">
        <v>48</v>
      </c>
      <c r="E51" s="2062" t="s">
        <v>48</v>
      </c>
      <c r="F51" s="2062" t="s">
        <v>48</v>
      </c>
      <c r="G51" s="2062" t="s">
        <v>48</v>
      </c>
      <c r="H51" s="2062" t="s">
        <v>48</v>
      </c>
      <c r="I51" s="2062" t="s">
        <v>48</v>
      </c>
      <c r="J51" s="2062" t="s">
        <v>48</v>
      </c>
      <c r="K51" s="2062" t="s">
        <v>48</v>
      </c>
      <c r="L51" s="2062" t="s">
        <v>48</v>
      </c>
      <c r="M51" s="2062" t="s">
        <v>48</v>
      </c>
      <c r="N51" s="2062" t="s">
        <v>48</v>
      </c>
      <c r="O51" s="2062" t="s">
        <v>48</v>
      </c>
      <c r="P51" s="2062" t="s">
        <v>48</v>
      </c>
      <c r="Q51" s="2062" t="s">
        <v>48</v>
      </c>
      <c r="R51" s="2062" t="s">
        <v>48</v>
      </c>
      <c r="S51" s="2062" t="s">
        <v>48</v>
      </c>
    </row>
    <row r="52" spans="1:19" ht="9" customHeight="1">
      <c r="A52" s="2063" t="s">
        <v>1417</v>
      </c>
      <c r="B52" s="2064" t="s">
        <v>48</v>
      </c>
      <c r="C52" s="2064" t="s">
        <v>48</v>
      </c>
      <c r="D52" s="2064" t="s">
        <v>48</v>
      </c>
      <c r="E52" s="2064" t="s">
        <v>48</v>
      </c>
      <c r="F52" s="2064" t="s">
        <v>48</v>
      </c>
      <c r="G52" s="2064" t="s">
        <v>48</v>
      </c>
      <c r="H52" s="2064" t="s">
        <v>48</v>
      </c>
      <c r="I52" s="2064" t="s">
        <v>48</v>
      </c>
      <c r="J52" s="2064" t="s">
        <v>48</v>
      </c>
      <c r="K52" s="2064" t="s">
        <v>48</v>
      </c>
      <c r="L52" s="2064" t="s">
        <v>48</v>
      </c>
      <c r="M52" s="2064" t="s">
        <v>48</v>
      </c>
      <c r="N52" s="2064" t="s">
        <v>48</v>
      </c>
      <c r="O52" s="2064" t="s">
        <v>48</v>
      </c>
      <c r="P52" s="2064" t="s">
        <v>48</v>
      </c>
      <c r="Q52" s="2064" t="s">
        <v>48</v>
      </c>
      <c r="R52" s="2064" t="s">
        <v>48</v>
      </c>
      <c r="S52" s="2064" t="s">
        <v>48</v>
      </c>
    </row>
    <row r="53" spans="1:19" ht="9" customHeight="1">
      <c r="A53" s="2065"/>
      <c r="B53" s="2065" t="s">
        <v>48</v>
      </c>
      <c r="C53" s="2065" t="s">
        <v>48</v>
      </c>
      <c r="D53" s="2065" t="s">
        <v>48</v>
      </c>
      <c r="E53" s="2065" t="s">
        <v>48</v>
      </c>
      <c r="F53" s="2065" t="s">
        <v>48</v>
      </c>
      <c r="G53" s="2065" t="s">
        <v>48</v>
      </c>
      <c r="H53" s="2065" t="s">
        <v>48</v>
      </c>
      <c r="I53" s="2065" t="s">
        <v>48</v>
      </c>
      <c r="J53" s="2065" t="s">
        <v>48</v>
      </c>
      <c r="K53" s="2065" t="s">
        <v>48</v>
      </c>
      <c r="L53" s="2065" t="s">
        <v>48</v>
      </c>
      <c r="M53" s="2065" t="s">
        <v>48</v>
      </c>
      <c r="N53" s="2065" t="s">
        <v>48</v>
      </c>
      <c r="O53" s="2065" t="s">
        <v>48</v>
      </c>
      <c r="P53" s="2065" t="s">
        <v>48</v>
      </c>
      <c r="Q53" s="2065" t="s">
        <v>48</v>
      </c>
      <c r="R53" s="2065" t="s">
        <v>48</v>
      </c>
      <c r="S53" s="2065" t="s">
        <v>48</v>
      </c>
    </row>
  </sheetData>
  <mergeCells count="29">
    <mergeCell ref="A28:S28"/>
    <mergeCell ref="A1:S1"/>
    <mergeCell ref="B3:D3"/>
    <mergeCell ref="E3:G3"/>
    <mergeCell ref="H3:J3"/>
    <mergeCell ref="K3:M3"/>
    <mergeCell ref="N3:P3"/>
    <mergeCell ref="Q3:S3"/>
    <mergeCell ref="A23:S23"/>
    <mergeCell ref="A24:F24"/>
    <mergeCell ref="A25:S25"/>
    <mergeCell ref="A26:S26"/>
    <mergeCell ref="A27:S27"/>
    <mergeCell ref="B29:S30"/>
    <mergeCell ref="B31:D31"/>
    <mergeCell ref="E31:G31"/>
    <mergeCell ref="H31:J31"/>
    <mergeCell ref="K31:M31"/>
    <mergeCell ref="N31:P31"/>
    <mergeCell ref="Q31:S31"/>
    <mergeCell ref="Q32:R32"/>
    <mergeCell ref="A51:S51"/>
    <mergeCell ref="A52:S52"/>
    <mergeCell ref="A53:S53"/>
    <mergeCell ref="B32:C32"/>
    <mergeCell ref="E32:F32"/>
    <mergeCell ref="H32:I32"/>
    <mergeCell ref="K32:L32"/>
    <mergeCell ref="N32:O32"/>
  </mergeCells>
  <pageMargins left="0.59055118110236204" right="0.59055118110236204" top="1.1023622047244099" bottom="0.59055118110236204" header="0.31496062992126" footer="0.31496062992126"/>
  <pageSetup paperSize="9" scale="74" orientation="portrait" r:id="rId1"/>
  <headerFooter alignWithMargins="0"/>
  <ignoredErrors>
    <ignoredError sqref="A5:S15 A19:S20 A16:G18 I16:S16 I17:I18 K17:M18 J17:J18 O17:O18 Q17:S18 P17:P18 A47:S48 A44:G46 I44:S44 I45:I46 K45:M46 O45:O46 Q45:S46 J46 P45:P46 A22:S43 A21:M21 R21:S21 A50:S50 A49:M49 R49:S4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4BC99D-1615-4D76-973A-92FFAB411014}">
  <sheetPr>
    <tabColor theme="6" tint="0.59999389629810485"/>
  </sheetPr>
  <dimension ref="A1:N328"/>
  <sheetViews>
    <sheetView view="pageLayout" topLeftCell="A61" zoomScaleNormal="100" zoomScaleSheetLayoutView="120" workbookViewId="0">
      <selection activeCell="A7" sqref="A7"/>
    </sheetView>
  </sheetViews>
  <sheetFormatPr defaultColWidth="9.109375" defaultRowHeight="10.199999999999999"/>
  <cols>
    <col min="1" max="1" width="28.6640625" style="289" customWidth="1"/>
    <col min="2" max="6" width="10.109375" style="289" customWidth="1"/>
    <col min="7" max="7" width="10.44140625" style="289" customWidth="1"/>
    <col min="8" max="10" width="6.5546875" style="289" customWidth="1"/>
    <col min="11" max="11" width="5.5546875" style="289" hidden="1" customWidth="1"/>
    <col min="12" max="12" width="5.44140625" style="289" hidden="1" customWidth="1"/>
    <col min="13" max="13" width="5.33203125" style="289" hidden="1" customWidth="1"/>
    <col min="14" max="16384" width="9.109375" style="289"/>
  </cols>
  <sheetData>
    <row r="1" spans="1:13" ht="13.5" customHeight="1">
      <c r="A1" s="2046" t="s">
        <v>1630</v>
      </c>
      <c r="G1" s="99"/>
    </row>
    <row r="2" spans="1:13" ht="13.5" customHeight="1">
      <c r="A2" s="1407" t="s">
        <v>105</v>
      </c>
    </row>
    <row r="3" spans="1:13" ht="13.5" customHeight="1" thickBot="1">
      <c r="A3" s="98" t="s">
        <v>114</v>
      </c>
      <c r="B3" s="349" t="s">
        <v>1348</v>
      </c>
      <c r="C3" s="349" t="s">
        <v>1347</v>
      </c>
      <c r="D3" s="349" t="s">
        <v>1346</v>
      </c>
      <c r="E3" s="349" t="s">
        <v>1345</v>
      </c>
      <c r="F3" s="349" t="s">
        <v>1344</v>
      </c>
      <c r="G3" s="350" t="s">
        <v>1343</v>
      </c>
    </row>
    <row r="4" spans="1:13" ht="13.5" customHeight="1">
      <c r="A4" s="97" t="s">
        <v>199</v>
      </c>
      <c r="B4" s="1205">
        <v>1232</v>
      </c>
      <c r="C4" s="1205">
        <v>1212</v>
      </c>
      <c r="D4" s="1205">
        <v>1169</v>
      </c>
      <c r="E4" s="1205">
        <v>1146</v>
      </c>
      <c r="F4" s="1205">
        <v>1091</v>
      </c>
      <c r="G4" s="1205">
        <v>3346</v>
      </c>
    </row>
    <row r="5" spans="1:13" ht="13.5" customHeight="1">
      <c r="A5" s="97" t="s">
        <v>198</v>
      </c>
      <c r="B5" s="1209">
        <v>-9.4</v>
      </c>
      <c r="C5" s="1209">
        <v>-6.7</v>
      </c>
      <c r="D5" s="1209">
        <v>40.200000000000003</v>
      </c>
      <c r="E5" s="1209">
        <v>17.899999999999999</v>
      </c>
      <c r="F5" s="1209">
        <v>16</v>
      </c>
      <c r="G5" s="1209">
        <v>196.6</v>
      </c>
      <c r="H5" s="506"/>
      <c r="I5" s="506"/>
      <c r="J5" s="162"/>
      <c r="K5" s="505"/>
      <c r="L5" s="505"/>
      <c r="M5" s="505"/>
    </row>
    <row r="6" spans="1:13" ht="13.5" customHeight="1">
      <c r="A6" s="291" t="s">
        <v>1144</v>
      </c>
      <c r="B6" s="1208">
        <v>-19</v>
      </c>
      <c r="C6" s="1208">
        <v>-5</v>
      </c>
      <c r="D6" s="1208">
        <v>-3</v>
      </c>
      <c r="E6" s="1208">
        <v>13.7</v>
      </c>
      <c r="F6" s="1208">
        <v>17</v>
      </c>
      <c r="G6" s="1208">
        <v>29</v>
      </c>
      <c r="H6" s="162"/>
      <c r="I6" s="162"/>
      <c r="J6" s="162"/>
      <c r="K6" s="505"/>
      <c r="L6" s="505"/>
      <c r="M6" s="505"/>
    </row>
    <row r="7" spans="1:13" ht="13.5" customHeight="1">
      <c r="A7" s="291" t="s">
        <v>1143</v>
      </c>
      <c r="B7" s="1208">
        <v>14</v>
      </c>
      <c r="C7" s="1208">
        <v>2</v>
      </c>
      <c r="D7" s="1208">
        <v>13</v>
      </c>
      <c r="E7" s="1208">
        <v>1</v>
      </c>
      <c r="F7" s="1208">
        <v>3</v>
      </c>
      <c r="G7" s="1208">
        <v>35</v>
      </c>
      <c r="H7" s="499"/>
      <c r="I7" s="499"/>
      <c r="J7" s="499"/>
      <c r="K7" s="504"/>
      <c r="L7" s="504"/>
      <c r="M7" s="503"/>
    </row>
    <row r="8" spans="1:13" ht="13.5" customHeight="1">
      <c r="A8" s="291" t="s">
        <v>1145</v>
      </c>
      <c r="B8" s="1208">
        <v>-4.4000000000000004</v>
      </c>
      <c r="C8" s="1208">
        <v>-3.7</v>
      </c>
      <c r="D8" s="1208">
        <v>30.200000000000003</v>
      </c>
      <c r="E8" s="1208">
        <v>3.2</v>
      </c>
      <c r="F8" s="1208">
        <v>-4</v>
      </c>
      <c r="G8" s="1208">
        <v>132.6</v>
      </c>
      <c r="H8" s="499"/>
      <c r="I8" s="499"/>
      <c r="J8" s="499"/>
      <c r="K8" s="504"/>
      <c r="L8" s="504"/>
      <c r="M8" s="503"/>
    </row>
    <row r="9" spans="1:13" ht="13.5" customHeight="1">
      <c r="A9" s="97" t="s">
        <v>197</v>
      </c>
      <c r="B9" s="1209">
        <v>9</v>
      </c>
      <c r="C9" s="1209">
        <v>6</v>
      </c>
      <c r="D9" s="1209">
        <v>2</v>
      </c>
      <c r="E9" s="1209">
        <v>22.1</v>
      </c>
      <c r="F9" s="1209">
        <v>-8</v>
      </c>
      <c r="G9" s="1209">
        <v>95</v>
      </c>
      <c r="H9" s="499"/>
      <c r="I9" s="499"/>
      <c r="J9" s="499"/>
      <c r="K9" s="477"/>
      <c r="L9" s="477"/>
      <c r="M9" s="502"/>
    </row>
    <row r="10" spans="1:13" ht="13.5" customHeight="1">
      <c r="A10" s="291" t="s">
        <v>1142</v>
      </c>
      <c r="B10" s="1208">
        <v>11</v>
      </c>
      <c r="C10" s="1208">
        <v>9</v>
      </c>
      <c r="D10" s="1208">
        <v>2</v>
      </c>
      <c r="E10" s="1208">
        <v>22.8</v>
      </c>
      <c r="F10" s="1208">
        <v>-4</v>
      </c>
      <c r="G10" s="1208">
        <v>115</v>
      </c>
      <c r="H10" s="499"/>
      <c r="I10" s="499"/>
      <c r="J10" s="499"/>
      <c r="K10" s="501"/>
      <c r="L10" s="501"/>
      <c r="M10" s="500"/>
    </row>
    <row r="11" spans="1:13" ht="13.5" customHeight="1">
      <c r="A11" s="291" t="s">
        <v>1141</v>
      </c>
      <c r="B11" s="1208">
        <v>-2</v>
      </c>
      <c r="C11" s="1208">
        <v>-3</v>
      </c>
      <c r="D11" s="1208">
        <v>0</v>
      </c>
      <c r="E11" s="1208">
        <v>-0.7</v>
      </c>
      <c r="F11" s="1208">
        <v>-4</v>
      </c>
      <c r="G11" s="1208">
        <v>-20</v>
      </c>
      <c r="H11" s="499"/>
      <c r="I11" s="499"/>
      <c r="J11" s="499"/>
      <c r="K11" s="498"/>
      <c r="L11" s="498"/>
      <c r="M11" s="497"/>
    </row>
    <row r="12" spans="1:13" ht="13.5" customHeight="1">
      <c r="A12" s="291" t="s">
        <v>196</v>
      </c>
      <c r="B12" s="1208">
        <v>12</v>
      </c>
      <c r="C12" s="1208">
        <v>12</v>
      </c>
      <c r="D12" s="1208">
        <v>-24</v>
      </c>
      <c r="E12" s="1208">
        <v>0</v>
      </c>
      <c r="F12" s="1208">
        <v>12</v>
      </c>
      <c r="G12" s="1208">
        <v>-12</v>
      </c>
      <c r="H12" s="496"/>
      <c r="I12" s="496"/>
      <c r="J12" s="162"/>
      <c r="K12" s="470"/>
      <c r="L12" s="470"/>
      <c r="M12" s="807"/>
    </row>
    <row r="13" spans="1:13" ht="13.5" customHeight="1">
      <c r="A13" s="291" t="s">
        <v>845</v>
      </c>
      <c r="B13" s="1208">
        <v>-17.600000000000001</v>
      </c>
      <c r="C13" s="1208">
        <v>8.6999999999999993</v>
      </c>
      <c r="D13" s="1208">
        <v>24.799999999999997</v>
      </c>
      <c r="E13" s="1208">
        <v>-17</v>
      </c>
      <c r="F13" s="1208">
        <v>35</v>
      </c>
      <c r="G13" s="1208">
        <v>44.400000000000006</v>
      </c>
      <c r="H13" s="495"/>
      <c r="I13" s="495"/>
      <c r="J13" s="494"/>
      <c r="K13" s="470"/>
      <c r="L13" s="470"/>
      <c r="M13" s="807"/>
    </row>
    <row r="14" spans="1:13" ht="13.5" customHeight="1" thickBot="1">
      <c r="A14" s="290" t="s">
        <v>844</v>
      </c>
      <c r="B14" s="1207">
        <v>-11</v>
      </c>
      <c r="C14" s="1207">
        <v>6</v>
      </c>
      <c r="D14" s="1207">
        <v>22</v>
      </c>
      <c r="E14" s="1207">
        <v>0</v>
      </c>
      <c r="F14" s="1207">
        <v>29</v>
      </c>
      <c r="G14" s="1206">
        <v>107</v>
      </c>
      <c r="H14" s="493"/>
      <c r="I14" s="493"/>
      <c r="K14" s="470"/>
      <c r="L14" s="470"/>
      <c r="M14" s="807"/>
    </row>
    <row r="15" spans="1:13" ht="17.25" customHeight="1">
      <c r="A15" s="1398" t="s">
        <v>195</v>
      </c>
      <c r="B15" s="1205">
        <v>1226</v>
      </c>
      <c r="C15" s="1205">
        <v>1232</v>
      </c>
      <c r="D15" s="1205">
        <v>1212</v>
      </c>
      <c r="E15" s="1205">
        <v>1169</v>
      </c>
      <c r="F15" s="1205">
        <v>1146</v>
      </c>
      <c r="G15" s="1205">
        <v>3670</v>
      </c>
      <c r="H15" s="472"/>
      <c r="I15" s="472"/>
      <c r="K15" s="470"/>
      <c r="L15" s="470"/>
      <c r="M15" s="807"/>
    </row>
    <row r="16" spans="1:13" ht="13.5" customHeight="1">
      <c r="A16" s="391"/>
      <c r="G16" s="1204"/>
      <c r="H16" s="162"/>
      <c r="I16" s="162"/>
      <c r="J16" s="162"/>
      <c r="K16" s="469"/>
      <c r="L16" s="469"/>
      <c r="M16" s="806"/>
    </row>
    <row r="17" spans="1:13" ht="13.5" customHeight="1" thickBot="1">
      <c r="A17" s="98" t="s">
        <v>115</v>
      </c>
      <c r="B17" s="349" t="s">
        <v>1348</v>
      </c>
      <c r="C17" s="349" t="s">
        <v>1347</v>
      </c>
      <c r="D17" s="349" t="s">
        <v>1346</v>
      </c>
      <c r="E17" s="349" t="s">
        <v>1345</v>
      </c>
      <c r="F17" s="349" t="s">
        <v>1344</v>
      </c>
      <c r="G17" s="350" t="s">
        <v>1343</v>
      </c>
      <c r="H17" s="162"/>
      <c r="I17" s="162"/>
      <c r="J17" s="162"/>
      <c r="K17" s="470"/>
      <c r="L17" s="470"/>
      <c r="M17" s="802"/>
    </row>
    <row r="18" spans="1:13" ht="13.5" customHeight="1">
      <c r="A18" s="97" t="s">
        <v>199</v>
      </c>
      <c r="B18" s="1205">
        <v>569</v>
      </c>
      <c r="C18" s="1205">
        <v>561</v>
      </c>
      <c r="D18" s="1205">
        <v>535</v>
      </c>
      <c r="E18" s="1205">
        <v>543</v>
      </c>
      <c r="F18" s="1205">
        <v>500</v>
      </c>
      <c r="G18" s="1205">
        <v>1558</v>
      </c>
      <c r="H18" s="162"/>
      <c r="I18" s="162"/>
      <c r="J18" s="162"/>
      <c r="K18" s="470"/>
      <c r="L18" s="470"/>
      <c r="M18" s="802"/>
    </row>
    <row r="19" spans="1:13" ht="13.5" customHeight="1">
      <c r="A19" s="97" t="s">
        <v>198</v>
      </c>
      <c r="B19" s="1205">
        <v>-9</v>
      </c>
      <c r="C19" s="1205">
        <v>-2</v>
      </c>
      <c r="D19" s="1205">
        <v>-2</v>
      </c>
      <c r="E19" s="1205">
        <v>-6</v>
      </c>
      <c r="F19" s="1205">
        <v>12</v>
      </c>
      <c r="G19" s="1209">
        <v>-26</v>
      </c>
      <c r="K19" s="471"/>
      <c r="L19" s="471"/>
      <c r="M19" s="802"/>
    </row>
    <row r="20" spans="1:13" ht="13.5" customHeight="1">
      <c r="A20" s="291" t="s">
        <v>1144</v>
      </c>
      <c r="B20" s="1399">
        <v>-15</v>
      </c>
      <c r="C20" s="1399">
        <v>-4</v>
      </c>
      <c r="D20" s="1399">
        <v>-10</v>
      </c>
      <c r="E20" s="1399">
        <v>-9</v>
      </c>
      <c r="F20" s="1399">
        <v>7</v>
      </c>
      <c r="G20" s="1208">
        <v>-61</v>
      </c>
      <c r="K20" s="469"/>
      <c r="L20" s="469"/>
      <c r="M20" s="803"/>
    </row>
    <row r="21" spans="1:13" ht="13.5" customHeight="1">
      <c r="A21" s="291" t="s">
        <v>1143</v>
      </c>
      <c r="B21" s="1399">
        <v>6</v>
      </c>
      <c r="C21" s="1399">
        <v>2</v>
      </c>
      <c r="D21" s="1399">
        <v>8</v>
      </c>
      <c r="E21" s="1399">
        <v>3</v>
      </c>
      <c r="F21" s="1399">
        <v>5</v>
      </c>
      <c r="G21" s="1208">
        <v>35</v>
      </c>
      <c r="H21" s="491"/>
      <c r="I21" s="491"/>
      <c r="K21" s="470"/>
      <c r="L21" s="470"/>
      <c r="M21" s="802"/>
    </row>
    <row r="22" spans="1:13" ht="13.5" customHeight="1">
      <c r="A22" s="97" t="s">
        <v>197</v>
      </c>
      <c r="B22" s="1205">
        <v>10</v>
      </c>
      <c r="C22" s="1205">
        <v>6</v>
      </c>
      <c r="D22" s="1205">
        <v>6</v>
      </c>
      <c r="E22" s="1205">
        <v>7</v>
      </c>
      <c r="F22" s="1205">
        <v>8</v>
      </c>
      <c r="G22" s="1209">
        <v>81</v>
      </c>
      <c r="H22" s="474"/>
      <c r="I22" s="474"/>
      <c r="K22" s="469"/>
      <c r="L22" s="469"/>
      <c r="M22" s="806"/>
    </row>
    <row r="23" spans="1:13" ht="13.5" customHeight="1">
      <c r="A23" s="291" t="s">
        <v>1142</v>
      </c>
      <c r="B23" s="1399">
        <v>11</v>
      </c>
      <c r="C23" s="1399">
        <v>8</v>
      </c>
      <c r="D23" s="1399">
        <v>6</v>
      </c>
      <c r="E23" s="1399">
        <v>8</v>
      </c>
      <c r="F23" s="1399">
        <v>10</v>
      </c>
      <c r="G23" s="1208">
        <v>95</v>
      </c>
      <c r="H23" s="474"/>
      <c r="I23" s="474"/>
      <c r="K23" s="468"/>
      <c r="L23" s="468"/>
      <c r="M23" s="802"/>
    </row>
    <row r="24" spans="1:13" ht="13.5" customHeight="1">
      <c r="A24" s="291" t="s">
        <v>1141</v>
      </c>
      <c r="B24" s="1399">
        <v>-1</v>
      </c>
      <c r="C24" s="1399">
        <v>-2</v>
      </c>
      <c r="D24" s="1399">
        <v>0</v>
      </c>
      <c r="E24" s="1399">
        <v>-1</v>
      </c>
      <c r="F24" s="1399">
        <v>-2</v>
      </c>
      <c r="G24" s="1208">
        <v>-14</v>
      </c>
      <c r="H24" s="488"/>
      <c r="I24" s="474"/>
      <c r="K24" s="467"/>
      <c r="L24" s="467"/>
      <c r="M24" s="805"/>
    </row>
    <row r="25" spans="1:13" ht="13.5" customHeight="1">
      <c r="A25" s="291" t="s">
        <v>196</v>
      </c>
      <c r="B25" s="1399">
        <v>5</v>
      </c>
      <c r="C25" s="1399">
        <v>5</v>
      </c>
      <c r="D25" s="1399">
        <v>-10</v>
      </c>
      <c r="E25" s="1399">
        <v>0</v>
      </c>
      <c r="F25" s="1399">
        <v>5</v>
      </c>
      <c r="G25" s="1208">
        <v>-5</v>
      </c>
      <c r="H25" s="474"/>
      <c r="I25" s="474"/>
      <c r="K25" s="465"/>
      <c r="L25" s="465"/>
      <c r="M25" s="802"/>
    </row>
    <row r="26" spans="1:13" ht="13.5" customHeight="1">
      <c r="A26" s="291" t="s">
        <v>2</v>
      </c>
      <c r="B26" s="1399">
        <v>-2</v>
      </c>
      <c r="C26" s="1399">
        <v>-1</v>
      </c>
      <c r="D26" s="1399">
        <v>32</v>
      </c>
      <c r="E26" s="1399">
        <v>-9</v>
      </c>
      <c r="F26" s="1399">
        <v>18</v>
      </c>
      <c r="G26" s="1208">
        <v>95</v>
      </c>
      <c r="H26" s="472"/>
      <c r="I26" s="472"/>
      <c r="K26" s="465"/>
      <c r="L26" s="465"/>
      <c r="M26" s="802"/>
    </row>
    <row r="27" spans="1:13" ht="13.5" customHeight="1" thickBot="1">
      <c r="A27" s="290" t="s">
        <v>844</v>
      </c>
      <c r="B27" s="1400">
        <v>-4</v>
      </c>
      <c r="C27" s="1400">
        <v>2</v>
      </c>
      <c r="D27" s="1400">
        <v>9</v>
      </c>
      <c r="E27" s="1400">
        <v>2</v>
      </c>
      <c r="F27" s="1400">
        <v>8</v>
      </c>
      <c r="G27" s="1206">
        <v>40</v>
      </c>
      <c r="H27" s="474"/>
      <c r="I27" s="474"/>
      <c r="K27" s="465"/>
      <c r="L27" s="465"/>
      <c r="M27" s="802"/>
    </row>
    <row r="28" spans="1:13" ht="17.25" customHeight="1">
      <c r="A28" s="1398" t="s">
        <v>195</v>
      </c>
      <c r="B28" s="1205">
        <v>573</v>
      </c>
      <c r="C28" s="1205">
        <v>569</v>
      </c>
      <c r="D28" s="1205">
        <v>561</v>
      </c>
      <c r="E28" s="1205">
        <v>535</v>
      </c>
      <c r="F28" s="1205">
        <v>543</v>
      </c>
      <c r="G28" s="1205">
        <v>1703</v>
      </c>
      <c r="H28" s="474"/>
      <c r="I28" s="474"/>
      <c r="K28" s="459"/>
      <c r="L28" s="459"/>
      <c r="M28" s="803"/>
    </row>
    <row r="29" spans="1:13" ht="13.5" customHeight="1">
      <c r="A29" s="455"/>
      <c r="B29" s="1204"/>
      <c r="C29" s="1204"/>
      <c r="D29" s="1204"/>
      <c r="E29" s="1204"/>
      <c r="F29" s="1204"/>
      <c r="G29" s="1204"/>
      <c r="K29" s="462"/>
      <c r="L29" s="462"/>
      <c r="M29" s="802"/>
    </row>
    <row r="30" spans="1:13" ht="13.5" customHeight="1" thickBot="1">
      <c r="A30" s="98" t="s">
        <v>798</v>
      </c>
      <c r="B30" s="349" t="s">
        <v>1348</v>
      </c>
      <c r="C30" s="349" t="s">
        <v>1347</v>
      </c>
      <c r="D30" s="349" t="s">
        <v>1346</v>
      </c>
      <c r="E30" s="349" t="s">
        <v>1345</v>
      </c>
      <c r="F30" s="349" t="s">
        <v>1344</v>
      </c>
      <c r="G30" s="350" t="s">
        <v>1343</v>
      </c>
      <c r="K30" s="462"/>
      <c r="L30" s="462"/>
      <c r="M30" s="802"/>
    </row>
    <row r="31" spans="1:13" ht="13.5" customHeight="1">
      <c r="A31" s="97" t="s">
        <v>199</v>
      </c>
      <c r="B31" s="1401">
        <v>407</v>
      </c>
      <c r="C31" s="1401">
        <v>395</v>
      </c>
      <c r="D31" s="1401">
        <v>384</v>
      </c>
      <c r="E31" s="1401">
        <v>352</v>
      </c>
      <c r="F31" s="1401">
        <v>339</v>
      </c>
      <c r="G31" s="1402">
        <v>1038</v>
      </c>
      <c r="K31" s="462"/>
      <c r="L31" s="462"/>
      <c r="M31" s="802"/>
    </row>
    <row r="32" spans="1:13" ht="13.5" customHeight="1">
      <c r="A32" s="97" t="s">
        <v>198</v>
      </c>
      <c r="B32" s="1209">
        <v>0</v>
      </c>
      <c r="C32" s="1209">
        <v>-1</v>
      </c>
      <c r="D32" s="1209">
        <v>3</v>
      </c>
      <c r="E32" s="1209">
        <v>16</v>
      </c>
      <c r="F32" s="1209">
        <v>-4</v>
      </c>
      <c r="G32" s="1209">
        <v>38</v>
      </c>
      <c r="K32" s="462"/>
      <c r="L32" s="462"/>
      <c r="M32" s="802"/>
    </row>
    <row r="33" spans="1:14" ht="13.5" customHeight="1">
      <c r="A33" s="291" t="s">
        <v>1144</v>
      </c>
      <c r="B33" s="1208">
        <v>-4</v>
      </c>
      <c r="C33" s="1208">
        <v>-1</v>
      </c>
      <c r="D33" s="1208">
        <v>-1</v>
      </c>
      <c r="E33" s="1208">
        <v>15</v>
      </c>
      <c r="F33" s="1208">
        <v>-2</v>
      </c>
      <c r="G33" s="1208">
        <v>33</v>
      </c>
      <c r="K33" s="462"/>
      <c r="L33" s="462"/>
      <c r="M33" s="802"/>
    </row>
    <row r="34" spans="1:14" ht="13.5" customHeight="1">
      <c r="A34" s="291" t="s">
        <v>1143</v>
      </c>
      <c r="B34" s="1208">
        <v>4</v>
      </c>
      <c r="C34" s="1208">
        <v>0</v>
      </c>
      <c r="D34" s="1208">
        <v>4</v>
      </c>
      <c r="E34" s="1208">
        <v>1</v>
      </c>
      <c r="F34" s="1208">
        <v>-2</v>
      </c>
      <c r="G34" s="1208">
        <v>5</v>
      </c>
      <c r="K34" s="462"/>
      <c r="L34" s="462"/>
      <c r="M34" s="801"/>
    </row>
    <row r="35" spans="1:14" ht="13.5" customHeight="1">
      <c r="A35" s="97" t="s">
        <v>197</v>
      </c>
      <c r="B35" s="1209">
        <v>4</v>
      </c>
      <c r="C35" s="1209">
        <v>6</v>
      </c>
      <c r="D35" s="1209">
        <v>3</v>
      </c>
      <c r="E35" s="1209">
        <v>18</v>
      </c>
      <c r="F35" s="1209">
        <v>-2</v>
      </c>
      <c r="G35" s="1209">
        <v>79</v>
      </c>
      <c r="I35" s="99"/>
      <c r="K35" s="459"/>
      <c r="L35" s="459"/>
      <c r="M35" s="800"/>
    </row>
    <row r="36" spans="1:14" s="292" customFormat="1" ht="13.5" customHeight="1">
      <c r="A36" s="291" t="s">
        <v>1142</v>
      </c>
      <c r="B36" s="1208">
        <v>4</v>
      </c>
      <c r="C36" s="1208">
        <v>7</v>
      </c>
      <c r="D36" s="1208">
        <v>3</v>
      </c>
      <c r="E36" s="1208">
        <v>18</v>
      </c>
      <c r="F36" s="1208">
        <v>0</v>
      </c>
      <c r="G36" s="1208">
        <v>85</v>
      </c>
      <c r="H36" s="289"/>
      <c r="I36" s="99"/>
      <c r="J36" s="289"/>
      <c r="K36" s="487"/>
      <c r="L36" s="487"/>
      <c r="M36" s="487"/>
      <c r="N36" s="289"/>
    </row>
    <row r="37" spans="1:14" ht="13.5" customHeight="1">
      <c r="A37" s="291" t="s">
        <v>1141</v>
      </c>
      <c r="B37" s="1208">
        <v>0</v>
      </c>
      <c r="C37" s="1208">
        <v>-1</v>
      </c>
      <c r="D37" s="1208">
        <v>0</v>
      </c>
      <c r="E37" s="1208">
        <v>0</v>
      </c>
      <c r="F37" s="1208">
        <v>-2</v>
      </c>
      <c r="G37" s="1208">
        <v>-6</v>
      </c>
      <c r="H37" s="292"/>
      <c r="I37" s="486"/>
      <c r="J37" s="485"/>
      <c r="K37" s="484"/>
      <c r="L37" s="484"/>
      <c r="M37" s="483"/>
      <c r="N37" s="292"/>
    </row>
    <row r="38" spans="1:14" ht="13.5" customHeight="1">
      <c r="A38" s="291" t="s">
        <v>196</v>
      </c>
      <c r="B38" s="1208">
        <v>3</v>
      </c>
      <c r="C38" s="1208">
        <v>3</v>
      </c>
      <c r="D38" s="1208">
        <v>-6</v>
      </c>
      <c r="E38" s="1208">
        <v>0</v>
      </c>
      <c r="F38" s="1208">
        <v>3</v>
      </c>
      <c r="G38" s="1208">
        <v>-3</v>
      </c>
      <c r="I38" s="475"/>
      <c r="J38" s="474"/>
      <c r="K38" s="482"/>
      <c r="L38" s="481"/>
      <c r="M38" s="481"/>
    </row>
    <row r="39" spans="1:14" ht="13.5" customHeight="1">
      <c r="A39" s="291" t="s">
        <v>2</v>
      </c>
      <c r="B39" s="1208">
        <v>-17</v>
      </c>
      <c r="C39" s="1208">
        <v>4</v>
      </c>
      <c r="D39" s="1208">
        <v>11</v>
      </c>
      <c r="E39" s="1208">
        <v>-2</v>
      </c>
      <c r="F39" s="1208">
        <v>16</v>
      </c>
      <c r="G39" s="1208">
        <v>47</v>
      </c>
      <c r="I39" s="475"/>
      <c r="J39" s="474"/>
      <c r="K39" s="480"/>
      <c r="L39" s="479"/>
      <c r="M39" s="478"/>
    </row>
    <row r="40" spans="1:14" ht="13.5" customHeight="1" thickBot="1">
      <c r="A40" s="290" t="s">
        <v>844</v>
      </c>
      <c r="B40" s="1207">
        <v>-3</v>
      </c>
      <c r="C40" s="1207">
        <v>2</v>
      </c>
      <c r="D40" s="1207">
        <v>6</v>
      </c>
      <c r="E40" s="1207">
        <v>0</v>
      </c>
      <c r="F40" s="1207">
        <v>5</v>
      </c>
      <c r="G40" s="1206">
        <v>26</v>
      </c>
      <c r="I40" s="475"/>
      <c r="J40" s="474"/>
      <c r="K40" s="477"/>
      <c r="L40" s="477"/>
      <c r="M40" s="476"/>
    </row>
    <row r="41" spans="1:14" ht="17.25" customHeight="1">
      <c r="A41" s="1398" t="s">
        <v>195</v>
      </c>
      <c r="B41" s="1209">
        <v>397</v>
      </c>
      <c r="C41" s="1209">
        <v>407</v>
      </c>
      <c r="D41" s="1209">
        <v>395</v>
      </c>
      <c r="E41" s="1209">
        <v>384</v>
      </c>
      <c r="F41" s="1209">
        <v>352</v>
      </c>
      <c r="G41" s="1205">
        <v>1199</v>
      </c>
      <c r="I41" s="475"/>
      <c r="J41" s="474"/>
      <c r="K41" s="470"/>
      <c r="L41" s="470"/>
      <c r="M41" s="802"/>
    </row>
    <row r="42" spans="1:14" ht="13.5" customHeight="1">
      <c r="A42" s="455"/>
      <c r="B42" s="1204"/>
      <c r="C42" s="1204"/>
      <c r="D42" s="1204"/>
      <c r="E42" s="1204"/>
      <c r="F42" s="1204"/>
      <c r="G42" s="1204"/>
      <c r="I42" s="473"/>
      <c r="J42" s="472"/>
      <c r="K42" s="470"/>
      <c r="L42" s="470"/>
      <c r="M42" s="802"/>
    </row>
    <row r="43" spans="1:14" ht="13.5" customHeight="1" thickBot="1">
      <c r="A43" s="98" t="s">
        <v>800</v>
      </c>
      <c r="B43" s="349" t="s">
        <v>1348</v>
      </c>
      <c r="C43" s="349" t="s">
        <v>1347</v>
      </c>
      <c r="D43" s="349" t="s">
        <v>1346</v>
      </c>
      <c r="E43" s="349" t="s">
        <v>1345</v>
      </c>
      <c r="F43" s="349" t="s">
        <v>1344</v>
      </c>
      <c r="G43" s="350" t="s">
        <v>1343</v>
      </c>
      <c r="I43" s="473"/>
      <c r="J43" s="474"/>
      <c r="K43" s="470"/>
      <c r="L43" s="470"/>
      <c r="M43" s="802"/>
    </row>
    <row r="44" spans="1:14" ht="13.5" customHeight="1">
      <c r="A44" s="97" t="s">
        <v>199</v>
      </c>
      <c r="B44" s="1209">
        <v>230</v>
      </c>
      <c r="C44" s="1209">
        <v>238</v>
      </c>
      <c r="D44" s="1209">
        <v>226</v>
      </c>
      <c r="E44" s="1209">
        <v>225</v>
      </c>
      <c r="F44" s="1209">
        <v>213</v>
      </c>
      <c r="G44" s="1403">
        <v>657</v>
      </c>
      <c r="I44" s="475"/>
      <c r="J44" s="474"/>
      <c r="K44" s="470"/>
      <c r="L44" s="470"/>
      <c r="M44" s="802"/>
    </row>
    <row r="45" spans="1:14" ht="13.5" customHeight="1">
      <c r="A45" s="97" t="s">
        <v>198</v>
      </c>
      <c r="B45" s="1209">
        <v>4</v>
      </c>
      <c r="C45" s="1209">
        <v>0</v>
      </c>
      <c r="D45" s="1209">
        <v>8</v>
      </c>
      <c r="E45" s="1209">
        <v>5</v>
      </c>
      <c r="F45" s="1209">
        <v>12</v>
      </c>
      <c r="G45" s="1404">
        <v>50</v>
      </c>
      <c r="I45" s="475"/>
      <c r="J45" s="474"/>
      <c r="K45" s="470"/>
      <c r="L45" s="470"/>
      <c r="M45" s="802"/>
    </row>
    <row r="46" spans="1:14" ht="13.5" customHeight="1">
      <c r="A46" s="291" t="s">
        <v>1144</v>
      </c>
      <c r="B46" s="1208">
        <v>0</v>
      </c>
      <c r="C46" s="1208">
        <v>0</v>
      </c>
      <c r="D46" s="1208">
        <v>8</v>
      </c>
      <c r="E46" s="1208">
        <v>8</v>
      </c>
      <c r="F46" s="1208">
        <v>12</v>
      </c>
      <c r="G46" s="1208">
        <v>59</v>
      </c>
      <c r="I46" s="475"/>
      <c r="J46" s="474"/>
      <c r="K46" s="469"/>
      <c r="L46" s="469"/>
      <c r="M46" s="803"/>
    </row>
    <row r="47" spans="1:14" ht="13.5" customHeight="1">
      <c r="A47" s="291" t="s">
        <v>1143</v>
      </c>
      <c r="B47" s="1208">
        <v>4</v>
      </c>
      <c r="C47" s="1208">
        <v>0</v>
      </c>
      <c r="D47" s="1208">
        <v>0</v>
      </c>
      <c r="E47" s="1208">
        <v>-3</v>
      </c>
      <c r="F47" s="1208">
        <v>0</v>
      </c>
      <c r="G47" s="1208">
        <v>-9</v>
      </c>
      <c r="I47" s="473"/>
      <c r="J47" s="472"/>
      <c r="K47" s="470"/>
      <c r="L47" s="470"/>
      <c r="M47" s="802"/>
    </row>
    <row r="48" spans="1:14" ht="13.5" customHeight="1">
      <c r="A48" s="97" t="s">
        <v>197</v>
      </c>
      <c r="B48" s="1209">
        <v>-6</v>
      </c>
      <c r="C48" s="1209">
        <v>-7</v>
      </c>
      <c r="D48" s="1209">
        <v>-8</v>
      </c>
      <c r="E48" s="1209">
        <v>-4</v>
      </c>
      <c r="F48" s="1209">
        <v>-15</v>
      </c>
      <c r="G48" s="1209">
        <v>-77</v>
      </c>
      <c r="K48" s="470"/>
      <c r="L48" s="470"/>
      <c r="M48" s="802"/>
    </row>
    <row r="49" spans="1:13" ht="13.5" customHeight="1">
      <c r="A49" s="291" t="s">
        <v>1142</v>
      </c>
      <c r="B49" s="1208">
        <v>-5</v>
      </c>
      <c r="C49" s="1208">
        <v>-7</v>
      </c>
      <c r="D49" s="1208">
        <v>-8</v>
      </c>
      <c r="E49" s="1208">
        <v>-4</v>
      </c>
      <c r="F49" s="1208">
        <v>-15</v>
      </c>
      <c r="G49" s="1208">
        <v>-77</v>
      </c>
      <c r="K49" s="471"/>
      <c r="L49" s="470"/>
      <c r="M49" s="802"/>
    </row>
    <row r="50" spans="1:13" ht="13.5" customHeight="1">
      <c r="A50" s="291" t="s">
        <v>1141</v>
      </c>
      <c r="B50" s="1208">
        <v>-1</v>
      </c>
      <c r="C50" s="1208">
        <v>0</v>
      </c>
      <c r="D50" s="1208">
        <v>0</v>
      </c>
      <c r="E50" s="1208">
        <v>0</v>
      </c>
      <c r="F50" s="1208">
        <v>0</v>
      </c>
      <c r="G50" s="1208">
        <v>0</v>
      </c>
      <c r="K50" s="469"/>
      <c r="L50" s="469"/>
      <c r="M50" s="803"/>
    </row>
    <row r="51" spans="1:13" ht="13.5" customHeight="1">
      <c r="A51" s="291" t="s">
        <v>196</v>
      </c>
      <c r="B51" s="1208">
        <v>3</v>
      </c>
      <c r="C51" s="1208">
        <v>3</v>
      </c>
      <c r="D51" s="1208">
        <v>-6</v>
      </c>
      <c r="E51" s="1208">
        <v>0</v>
      </c>
      <c r="F51" s="1208">
        <v>3</v>
      </c>
      <c r="G51" s="1208">
        <v>-3</v>
      </c>
      <c r="H51" s="454"/>
      <c r="K51" s="470"/>
      <c r="L51" s="470"/>
      <c r="M51" s="802"/>
    </row>
    <row r="52" spans="1:13" ht="13.5" customHeight="1">
      <c r="A52" s="291" t="s">
        <v>2</v>
      </c>
      <c r="B52" s="1208">
        <v>-5</v>
      </c>
      <c r="C52" s="1208">
        <v>-4</v>
      </c>
      <c r="D52" s="1208">
        <v>18</v>
      </c>
      <c r="E52" s="1208">
        <v>0</v>
      </c>
      <c r="F52" s="1208">
        <v>12</v>
      </c>
      <c r="G52" s="1208">
        <v>67</v>
      </c>
      <c r="K52" s="469"/>
      <c r="L52" s="469"/>
      <c r="M52" s="803"/>
    </row>
    <row r="53" spans="1:13" ht="13.5" customHeight="1" thickBot="1">
      <c r="A53" s="290" t="s">
        <v>844</v>
      </c>
      <c r="B53" s="1207">
        <v>-2</v>
      </c>
      <c r="C53" s="1207">
        <v>1</v>
      </c>
      <c r="D53" s="1207">
        <v>5</v>
      </c>
      <c r="E53" s="1207">
        <v>0</v>
      </c>
      <c r="F53" s="1207">
        <v>3</v>
      </c>
      <c r="G53" s="1206">
        <v>15</v>
      </c>
      <c r="K53" s="468"/>
      <c r="L53" s="468"/>
      <c r="M53" s="802"/>
    </row>
    <row r="54" spans="1:13" ht="17.25" customHeight="1">
      <c r="A54" s="1398" t="s">
        <v>195</v>
      </c>
      <c r="B54" s="1209">
        <v>226</v>
      </c>
      <c r="C54" s="1209">
        <v>230</v>
      </c>
      <c r="D54" s="1209">
        <v>238</v>
      </c>
      <c r="E54" s="1209">
        <v>226</v>
      </c>
      <c r="F54" s="1209">
        <v>225</v>
      </c>
      <c r="G54" s="1205">
        <v>694</v>
      </c>
      <c r="K54" s="467"/>
      <c r="L54" s="467"/>
      <c r="M54" s="804"/>
    </row>
    <row r="55" spans="1:13" ht="13.5" customHeight="1">
      <c r="B55" s="1204"/>
      <c r="C55" s="1204"/>
      <c r="D55" s="1204"/>
      <c r="E55" s="1204"/>
      <c r="F55" s="1204"/>
      <c r="G55" s="1204"/>
      <c r="K55" s="465"/>
      <c r="L55" s="465"/>
      <c r="M55" s="802"/>
    </row>
    <row r="56" spans="1:13" ht="13.5" customHeight="1" thickBot="1">
      <c r="A56" s="98" t="s">
        <v>519</v>
      </c>
      <c r="B56" s="349" t="s">
        <v>1348</v>
      </c>
      <c r="C56" s="349" t="s">
        <v>1347</v>
      </c>
      <c r="D56" s="349" t="s">
        <v>1346</v>
      </c>
      <c r="E56" s="349" t="s">
        <v>1345</v>
      </c>
      <c r="F56" s="349" t="s">
        <v>1344</v>
      </c>
      <c r="G56" s="350" t="s">
        <v>1343</v>
      </c>
      <c r="K56" s="465"/>
      <c r="L56" s="465"/>
      <c r="M56" s="802"/>
    </row>
    <row r="57" spans="1:13" ht="13.5" customHeight="1">
      <c r="A57" s="97" t="s">
        <v>199</v>
      </c>
      <c r="B57" s="1209">
        <v>19</v>
      </c>
      <c r="C57" s="1209">
        <v>19</v>
      </c>
      <c r="D57" s="1209">
        <v>17</v>
      </c>
      <c r="E57" s="1209">
        <v>16</v>
      </c>
      <c r="F57" s="1209">
        <v>17</v>
      </c>
      <c r="G57" s="1209">
        <v>51</v>
      </c>
      <c r="K57" s="465"/>
      <c r="L57" s="465"/>
      <c r="M57" s="802"/>
    </row>
    <row r="58" spans="1:13" ht="13.5" customHeight="1">
      <c r="A58" s="97" t="s">
        <v>198</v>
      </c>
      <c r="B58" s="1209">
        <v>0</v>
      </c>
      <c r="C58" s="1209">
        <v>0</v>
      </c>
      <c r="D58" s="1209">
        <v>1</v>
      </c>
      <c r="E58" s="1209">
        <v>0</v>
      </c>
      <c r="F58" s="1209">
        <v>0</v>
      </c>
      <c r="G58" s="1209">
        <v>2</v>
      </c>
      <c r="K58" s="459"/>
      <c r="L58" s="459"/>
      <c r="M58" s="803"/>
    </row>
    <row r="59" spans="1:13" ht="13.5" customHeight="1">
      <c r="A59" s="291" t="s">
        <v>1144</v>
      </c>
      <c r="B59" s="1208">
        <v>0</v>
      </c>
      <c r="C59" s="1208">
        <v>0</v>
      </c>
      <c r="D59" s="1208">
        <v>0</v>
      </c>
      <c r="E59" s="1208">
        <v>0</v>
      </c>
      <c r="F59" s="1208">
        <v>0</v>
      </c>
      <c r="G59" s="1208">
        <v>-2</v>
      </c>
      <c r="K59" s="462"/>
      <c r="L59" s="462"/>
      <c r="M59" s="802"/>
    </row>
    <row r="60" spans="1:13" ht="13.5" customHeight="1">
      <c r="A60" s="291" t="s">
        <v>1143</v>
      </c>
      <c r="B60" s="1208">
        <v>0</v>
      </c>
      <c r="C60" s="1208">
        <v>0</v>
      </c>
      <c r="D60" s="1208">
        <v>1</v>
      </c>
      <c r="E60" s="1208">
        <v>0</v>
      </c>
      <c r="F60" s="1208">
        <v>0</v>
      </c>
      <c r="G60" s="1208">
        <v>4</v>
      </c>
      <c r="K60" s="462"/>
      <c r="L60" s="462"/>
      <c r="M60" s="802"/>
    </row>
    <row r="61" spans="1:13" ht="13.5" customHeight="1">
      <c r="A61" s="97" t="s">
        <v>197</v>
      </c>
      <c r="B61" s="1209">
        <v>1</v>
      </c>
      <c r="C61" s="1209">
        <v>1</v>
      </c>
      <c r="D61" s="1209">
        <v>1</v>
      </c>
      <c r="E61" s="1209">
        <v>1</v>
      </c>
      <c r="F61" s="1209">
        <v>1</v>
      </c>
      <c r="G61" s="1209">
        <v>12</v>
      </c>
      <c r="K61" s="462"/>
      <c r="L61" s="462"/>
      <c r="M61" s="802"/>
    </row>
    <row r="62" spans="1:13" ht="13.5" customHeight="1">
      <c r="A62" s="291" t="s">
        <v>1142</v>
      </c>
      <c r="B62" s="1208">
        <v>1</v>
      </c>
      <c r="C62" s="1208">
        <v>1</v>
      </c>
      <c r="D62" s="1208">
        <v>1</v>
      </c>
      <c r="E62" s="1208">
        <v>1</v>
      </c>
      <c r="F62" s="1208">
        <v>1</v>
      </c>
      <c r="G62" s="1208">
        <v>12</v>
      </c>
      <c r="K62" s="459"/>
      <c r="L62" s="458"/>
      <c r="M62" s="803"/>
    </row>
    <row r="63" spans="1:13" ht="13.5" customHeight="1">
      <c r="A63" s="291" t="s">
        <v>1141</v>
      </c>
      <c r="B63" s="1208">
        <v>0</v>
      </c>
      <c r="C63" s="1208">
        <v>0</v>
      </c>
      <c r="D63" s="1208">
        <v>0</v>
      </c>
      <c r="E63" s="1208">
        <v>0</v>
      </c>
      <c r="F63" s="1208">
        <v>0</v>
      </c>
      <c r="G63" s="1208">
        <v>0</v>
      </c>
      <c r="K63" s="462"/>
      <c r="L63" s="462"/>
      <c r="M63" s="802"/>
    </row>
    <row r="64" spans="1:13" ht="13.5" customHeight="1">
      <c r="A64" s="291" t="s">
        <v>196</v>
      </c>
      <c r="B64" s="1208">
        <v>1</v>
      </c>
      <c r="C64" s="1208">
        <v>1</v>
      </c>
      <c r="D64" s="1208">
        <v>-1</v>
      </c>
      <c r="E64" s="1208">
        <v>0</v>
      </c>
      <c r="F64" s="1208">
        <v>1</v>
      </c>
      <c r="G64" s="1208">
        <v>-1</v>
      </c>
      <c r="K64" s="462"/>
      <c r="L64" s="462"/>
      <c r="M64" s="801"/>
    </row>
    <row r="65" spans="1:13" ht="13.5" customHeight="1">
      <c r="A65" s="291" t="s">
        <v>2</v>
      </c>
      <c r="B65" s="1208">
        <v>-2</v>
      </c>
      <c r="C65" s="1208">
        <v>-2</v>
      </c>
      <c r="D65" s="1208">
        <v>1</v>
      </c>
      <c r="E65" s="1208">
        <v>0</v>
      </c>
      <c r="F65" s="1208">
        <v>-3</v>
      </c>
      <c r="G65" s="1208">
        <v>-7</v>
      </c>
      <c r="K65" s="459"/>
      <c r="L65" s="458"/>
      <c r="M65" s="800"/>
    </row>
    <row r="66" spans="1:13" ht="13.5" customHeight="1" thickBot="1">
      <c r="A66" s="290" t="s">
        <v>844</v>
      </c>
      <c r="B66" s="1207">
        <v>0</v>
      </c>
      <c r="C66" s="1207">
        <v>0</v>
      </c>
      <c r="D66" s="1207">
        <v>0</v>
      </c>
      <c r="E66" s="1207">
        <v>0</v>
      </c>
      <c r="F66" s="1207">
        <v>0</v>
      </c>
      <c r="G66" s="1206">
        <v>1</v>
      </c>
      <c r="K66" s="456"/>
      <c r="L66" s="456"/>
      <c r="M66" s="456"/>
    </row>
    <row r="67" spans="1:13" ht="17.25" customHeight="1">
      <c r="A67" s="1398" t="s">
        <v>195</v>
      </c>
      <c r="B67" s="1209">
        <v>19</v>
      </c>
      <c r="C67" s="1209">
        <v>19</v>
      </c>
      <c r="D67" s="1209">
        <v>19</v>
      </c>
      <c r="E67" s="1209">
        <v>17</v>
      </c>
      <c r="F67" s="1209">
        <v>16</v>
      </c>
      <c r="G67" s="1205">
        <v>57</v>
      </c>
      <c r="K67" s="455"/>
      <c r="L67" s="455"/>
      <c r="M67" s="455"/>
    </row>
    <row r="68" spans="1:13" ht="20.100000000000001" customHeight="1">
      <c r="H68" s="454"/>
    </row>
    <row r="69" spans="1:13" ht="20.100000000000001" customHeight="1"/>
    <row r="70" spans="1:13" ht="20.100000000000001" customHeight="1"/>
    <row r="71" spans="1:13" ht="20.100000000000001" customHeight="1"/>
    <row r="72" spans="1:13" ht="20.100000000000001" customHeight="1"/>
    <row r="73" spans="1:13" ht="20.100000000000001" customHeight="1"/>
    <row r="74" spans="1:13" ht="20.100000000000001" customHeight="1"/>
    <row r="75" spans="1:13" ht="20.100000000000001" customHeight="1"/>
    <row r="76" spans="1:13" ht="20.100000000000001" customHeight="1"/>
    <row r="77" spans="1:13" ht="20.100000000000001" customHeight="1"/>
    <row r="78" spans="1:13" ht="20.100000000000001" customHeight="1"/>
    <row r="79" spans="1:13" ht="20.100000000000001" customHeight="1"/>
    <row r="80" spans="1:13"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row r="324" ht="20.100000000000001" customHeight="1"/>
    <row r="325" ht="20.100000000000001" customHeight="1"/>
    <row r="326" ht="20.100000000000001" customHeight="1"/>
    <row r="327" ht="20.100000000000001" customHeight="1"/>
    <row r="328" ht="20.100000000000001" customHeight="1"/>
  </sheetData>
  <printOptions horizontalCentered="1"/>
  <pageMargins left="0.7" right="0.7" top="0.75" bottom="0.75" header="0.3" footer="0.3"/>
  <pageSetup paperSize="9" scale="7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A67CE-DAF3-4142-A698-93C33801C29E}">
  <sheetPr>
    <tabColor theme="9" tint="0.59999389629810485"/>
  </sheetPr>
  <dimension ref="A1:X71"/>
  <sheetViews>
    <sheetView view="pageLayout" topLeftCell="A72" zoomScale="85" zoomScaleNormal="100" zoomScaleSheetLayoutView="100" zoomScalePageLayoutView="85" workbookViewId="0">
      <selection activeCell="D73" sqref="D73"/>
    </sheetView>
  </sheetViews>
  <sheetFormatPr defaultColWidth="9.109375" defaultRowHeight="14.4"/>
  <cols>
    <col min="1" max="1" width="23.109375" style="870" customWidth="1"/>
    <col min="2" max="7" width="6.5546875" style="870" customWidth="1"/>
    <col min="8" max="10" width="4.88671875" style="870" customWidth="1"/>
    <col min="11" max="20" width="5" style="870" customWidth="1"/>
    <col min="21" max="24" width="5" style="870" hidden="1" customWidth="1"/>
    <col min="25" max="16384" width="9.109375" style="870"/>
  </cols>
  <sheetData>
    <row r="1" spans="1:24" ht="13.5" customHeight="1" thickBot="1">
      <c r="A1" s="660" t="s">
        <v>96</v>
      </c>
      <c r="B1" s="660"/>
      <c r="C1" s="61"/>
      <c r="D1" s="61"/>
      <c r="E1" s="61"/>
      <c r="F1" s="54"/>
      <c r="G1" s="54"/>
      <c r="H1" s="54"/>
      <c r="I1" s="54"/>
      <c r="J1" s="54"/>
      <c r="K1" s="54"/>
      <c r="L1" s="54"/>
      <c r="M1" s="54"/>
      <c r="N1" s="54"/>
      <c r="O1" s="54"/>
      <c r="P1" s="54"/>
      <c r="Q1" s="54"/>
      <c r="R1" s="54"/>
      <c r="S1" s="54"/>
      <c r="T1" s="54"/>
      <c r="U1" s="1232"/>
      <c r="V1" s="1232"/>
      <c r="W1" s="1232"/>
      <c r="X1" s="1815"/>
    </row>
    <row r="2" spans="1:24" ht="13.5" customHeight="1">
      <c r="A2" s="649"/>
      <c r="B2" s="91" t="s">
        <v>205</v>
      </c>
      <c r="C2" s="43" t="s">
        <v>205</v>
      </c>
      <c r="D2" s="43" t="s">
        <v>205</v>
      </c>
      <c r="E2" s="43" t="s">
        <v>205</v>
      </c>
      <c r="F2" s="43" t="s">
        <v>205</v>
      </c>
      <c r="G2" s="43" t="s">
        <v>205</v>
      </c>
      <c r="H2" s="91" t="s">
        <v>203</v>
      </c>
      <c r="I2" s="43" t="s">
        <v>191</v>
      </c>
      <c r="J2" s="43" t="s">
        <v>190</v>
      </c>
      <c r="K2" s="43" t="s">
        <v>204</v>
      </c>
      <c r="L2" s="43" t="s">
        <v>203</v>
      </c>
      <c r="M2" s="43" t="s">
        <v>191</v>
      </c>
      <c r="N2" s="43" t="s">
        <v>190</v>
      </c>
      <c r="O2" s="43" t="s">
        <v>204</v>
      </c>
      <c r="P2" s="43" t="s">
        <v>203</v>
      </c>
      <c r="Q2" s="43" t="s">
        <v>191</v>
      </c>
      <c r="R2" s="43" t="s">
        <v>190</v>
      </c>
      <c r="S2" s="43" t="s">
        <v>204</v>
      </c>
      <c r="T2" s="43" t="s">
        <v>203</v>
      </c>
      <c r="U2" s="43" t="s">
        <v>191</v>
      </c>
      <c r="V2" s="43" t="s">
        <v>190</v>
      </c>
      <c r="W2" s="43" t="s">
        <v>204</v>
      </c>
      <c r="X2" s="43" t="s">
        <v>203</v>
      </c>
    </row>
    <row r="3" spans="1:24" ht="13.5" customHeight="1" thickBot="1">
      <c r="A3" s="42" t="s">
        <v>219</v>
      </c>
      <c r="B3" s="89">
        <v>2020</v>
      </c>
      <c r="C3" s="41">
        <v>2019</v>
      </c>
      <c r="D3" s="41">
        <v>2018</v>
      </c>
      <c r="E3" s="41">
        <v>2017</v>
      </c>
      <c r="F3" s="41">
        <v>2016</v>
      </c>
      <c r="G3" s="41">
        <v>2015</v>
      </c>
      <c r="H3" s="89">
        <v>2021</v>
      </c>
      <c r="I3" s="41">
        <v>2021</v>
      </c>
      <c r="J3" s="41">
        <v>2021</v>
      </c>
      <c r="K3" s="41">
        <v>2020</v>
      </c>
      <c r="L3" s="41">
        <v>2020</v>
      </c>
      <c r="M3" s="41">
        <v>2020</v>
      </c>
      <c r="N3" s="41">
        <v>2020</v>
      </c>
      <c r="O3" s="41">
        <v>2019</v>
      </c>
      <c r="P3" s="41">
        <v>2019</v>
      </c>
      <c r="Q3" s="41">
        <v>2019</v>
      </c>
      <c r="R3" s="41">
        <v>2019</v>
      </c>
      <c r="S3" s="41">
        <v>2018</v>
      </c>
      <c r="T3" s="41">
        <v>2018</v>
      </c>
      <c r="U3" s="41">
        <v>2018</v>
      </c>
      <c r="V3" s="41">
        <v>2018</v>
      </c>
      <c r="W3" s="41">
        <v>2017</v>
      </c>
      <c r="X3" s="41">
        <v>2017</v>
      </c>
    </row>
    <row r="4" spans="1:24" ht="13.5" customHeight="1">
      <c r="A4" s="649" t="s">
        <v>228</v>
      </c>
      <c r="B4" s="658">
        <v>1469</v>
      </c>
      <c r="C4" s="657">
        <v>1455</v>
      </c>
      <c r="D4" s="657">
        <f>+S4+T4+U4+V4</f>
        <v>1440</v>
      </c>
      <c r="E4" s="657">
        <v>1543</v>
      </c>
      <c r="F4" s="657">
        <v>1369</v>
      </c>
      <c r="G4" s="657">
        <v>1261</v>
      </c>
      <c r="H4" s="658">
        <v>481</v>
      </c>
      <c r="I4" s="657">
        <v>441</v>
      </c>
      <c r="J4" s="657">
        <v>416</v>
      </c>
      <c r="K4" s="657">
        <v>398</v>
      </c>
      <c r="L4" s="657">
        <v>372</v>
      </c>
      <c r="M4" s="657">
        <v>340</v>
      </c>
      <c r="N4" s="657">
        <v>359</v>
      </c>
      <c r="O4" s="657">
        <v>388</v>
      </c>
      <c r="P4" s="657">
        <v>359</v>
      </c>
      <c r="Q4" s="657">
        <v>361</v>
      </c>
      <c r="R4" s="657">
        <v>347</v>
      </c>
      <c r="S4" s="657">
        <v>360</v>
      </c>
      <c r="T4" s="657">
        <v>358</v>
      </c>
      <c r="U4" s="657">
        <v>364</v>
      </c>
      <c r="V4" s="657">
        <v>358</v>
      </c>
      <c r="W4" s="657">
        <v>394</v>
      </c>
      <c r="X4" s="657">
        <v>375</v>
      </c>
    </row>
    <row r="5" spans="1:24" ht="13.5" customHeight="1">
      <c r="A5" s="649" t="s">
        <v>1049</v>
      </c>
      <c r="B5" s="658">
        <v>263</v>
      </c>
      <c r="C5" s="657">
        <v>251</v>
      </c>
      <c r="D5" s="657">
        <f>+S5+T5+U5+V5</f>
        <v>258</v>
      </c>
      <c r="E5" s="657">
        <v>313</v>
      </c>
      <c r="F5" s="657">
        <v>306</v>
      </c>
      <c r="G5" s="657">
        <v>299</v>
      </c>
      <c r="H5" s="658">
        <v>68</v>
      </c>
      <c r="I5" s="657">
        <v>68</v>
      </c>
      <c r="J5" s="657">
        <v>64</v>
      </c>
      <c r="K5" s="657">
        <v>70</v>
      </c>
      <c r="L5" s="657">
        <v>64</v>
      </c>
      <c r="M5" s="657">
        <v>61</v>
      </c>
      <c r="N5" s="657">
        <v>68</v>
      </c>
      <c r="O5" s="657">
        <v>66</v>
      </c>
      <c r="P5" s="657">
        <v>62</v>
      </c>
      <c r="Q5" s="657">
        <v>61</v>
      </c>
      <c r="R5" s="657">
        <v>62</v>
      </c>
      <c r="S5" s="657">
        <v>64</v>
      </c>
      <c r="T5" s="657">
        <v>54</v>
      </c>
      <c r="U5" s="657">
        <v>59</v>
      </c>
      <c r="V5" s="657">
        <v>81</v>
      </c>
      <c r="W5" s="657">
        <v>83</v>
      </c>
      <c r="X5" s="657">
        <v>77</v>
      </c>
    </row>
    <row r="6" spans="1:24" ht="13.5" customHeight="1">
      <c r="A6" s="649" t="s">
        <v>1037</v>
      </c>
      <c r="B6" s="658">
        <v>27</v>
      </c>
      <c r="C6" s="657">
        <v>23</v>
      </c>
      <c r="D6" s="657">
        <f>+S6+T6+U6+V6</f>
        <v>23</v>
      </c>
      <c r="E6" s="657">
        <v>27</v>
      </c>
      <c r="F6" s="657">
        <v>30</v>
      </c>
      <c r="G6" s="657">
        <v>31</v>
      </c>
      <c r="H6" s="658">
        <v>5</v>
      </c>
      <c r="I6" s="657">
        <v>6</v>
      </c>
      <c r="J6" s="657">
        <v>6</v>
      </c>
      <c r="K6" s="657">
        <v>8</v>
      </c>
      <c r="L6" s="657">
        <v>6</v>
      </c>
      <c r="M6" s="657">
        <v>6</v>
      </c>
      <c r="N6" s="657">
        <v>7</v>
      </c>
      <c r="O6" s="657">
        <v>7</v>
      </c>
      <c r="P6" s="657">
        <v>6</v>
      </c>
      <c r="Q6" s="657">
        <v>5</v>
      </c>
      <c r="R6" s="657">
        <v>5</v>
      </c>
      <c r="S6" s="657">
        <v>7</v>
      </c>
      <c r="T6" s="657">
        <v>6</v>
      </c>
      <c r="U6" s="657">
        <v>5</v>
      </c>
      <c r="V6" s="657">
        <v>5</v>
      </c>
      <c r="W6" s="657">
        <v>6</v>
      </c>
      <c r="X6" s="657">
        <v>7</v>
      </c>
    </row>
    <row r="7" spans="1:24" ht="23.25" customHeight="1">
      <c r="A7" s="659" t="s">
        <v>227</v>
      </c>
      <c r="B7" s="658">
        <v>204</v>
      </c>
      <c r="C7" s="657">
        <v>157</v>
      </c>
      <c r="D7" s="657">
        <f>+S7+T7+U7+V7</f>
        <v>173</v>
      </c>
      <c r="E7" s="657">
        <v>224</v>
      </c>
      <c r="F7" s="657">
        <v>226</v>
      </c>
      <c r="G7" s="657">
        <v>225</v>
      </c>
      <c r="H7" s="658">
        <v>49</v>
      </c>
      <c r="I7" s="657">
        <v>88</v>
      </c>
      <c r="J7" s="657">
        <v>77</v>
      </c>
      <c r="K7" s="657">
        <v>64</v>
      </c>
      <c r="L7" s="657">
        <v>42</v>
      </c>
      <c r="M7" s="657">
        <v>34</v>
      </c>
      <c r="N7" s="657">
        <v>64</v>
      </c>
      <c r="O7" s="657">
        <v>34</v>
      </c>
      <c r="P7" s="657">
        <v>36</v>
      </c>
      <c r="Q7" s="657">
        <v>57</v>
      </c>
      <c r="R7" s="657">
        <v>30</v>
      </c>
      <c r="S7" s="657">
        <v>53</v>
      </c>
      <c r="T7" s="657">
        <v>21</v>
      </c>
      <c r="U7" s="657">
        <v>65</v>
      </c>
      <c r="V7" s="657">
        <v>34</v>
      </c>
      <c r="W7" s="657">
        <v>45</v>
      </c>
      <c r="X7" s="657">
        <v>55</v>
      </c>
    </row>
    <row r="8" spans="1:24" ht="13.5" customHeight="1">
      <c r="A8" s="649" t="s">
        <v>1048</v>
      </c>
      <c r="B8" s="658">
        <v>34</v>
      </c>
      <c r="C8" s="657">
        <v>41</v>
      </c>
      <c r="D8" s="657">
        <f>+S8+T8+U8+V8</f>
        <v>49</v>
      </c>
      <c r="E8" s="657">
        <v>59</v>
      </c>
      <c r="F8" s="657">
        <v>59</v>
      </c>
      <c r="G8" s="657">
        <v>55</v>
      </c>
      <c r="H8" s="658">
        <v>9</v>
      </c>
      <c r="I8" s="657">
        <v>15</v>
      </c>
      <c r="J8" s="657">
        <v>0</v>
      </c>
      <c r="K8" s="657">
        <v>12</v>
      </c>
      <c r="L8" s="657">
        <v>7</v>
      </c>
      <c r="M8" s="657">
        <v>10</v>
      </c>
      <c r="N8" s="657">
        <v>5</v>
      </c>
      <c r="O8" s="657">
        <v>17</v>
      </c>
      <c r="P8" s="657">
        <v>10</v>
      </c>
      <c r="Q8" s="657">
        <v>11</v>
      </c>
      <c r="R8" s="657">
        <v>3</v>
      </c>
      <c r="S8" s="657">
        <v>15</v>
      </c>
      <c r="T8" s="657">
        <v>10</v>
      </c>
      <c r="U8" s="657">
        <v>17</v>
      </c>
      <c r="V8" s="657">
        <v>7</v>
      </c>
      <c r="W8" s="657">
        <v>19</v>
      </c>
      <c r="X8" s="657">
        <v>10</v>
      </c>
    </row>
    <row r="9" spans="1:24" ht="13.5" customHeight="1">
      <c r="A9" s="649" t="s">
        <v>1047</v>
      </c>
      <c r="B9" s="658">
        <v>280</v>
      </c>
      <c r="C9" s="657">
        <v>307</v>
      </c>
      <c r="D9" s="657">
        <f>+S9+T9+U9+V9-1</f>
        <v>302</v>
      </c>
      <c r="E9" s="657">
        <v>307</v>
      </c>
      <c r="F9" s="657">
        <v>297</v>
      </c>
      <c r="G9" s="657">
        <v>307</v>
      </c>
      <c r="H9" s="658">
        <v>72</v>
      </c>
      <c r="I9" s="657">
        <v>73</v>
      </c>
      <c r="J9" s="657">
        <v>80</v>
      </c>
      <c r="K9" s="657">
        <v>66</v>
      </c>
      <c r="L9" s="657">
        <v>68</v>
      </c>
      <c r="M9" s="657">
        <v>69</v>
      </c>
      <c r="N9" s="657">
        <v>77</v>
      </c>
      <c r="O9" s="657">
        <v>74</v>
      </c>
      <c r="P9" s="657">
        <v>70</v>
      </c>
      <c r="Q9" s="657">
        <v>77</v>
      </c>
      <c r="R9" s="657">
        <v>86</v>
      </c>
      <c r="S9" s="657">
        <v>72</v>
      </c>
      <c r="T9" s="657">
        <v>73</v>
      </c>
      <c r="U9" s="657">
        <v>82</v>
      </c>
      <c r="V9" s="657">
        <v>76</v>
      </c>
      <c r="W9" s="657">
        <v>73</v>
      </c>
      <c r="X9" s="657">
        <v>75</v>
      </c>
    </row>
    <row r="10" spans="1:24" ht="13.5" customHeight="1">
      <c r="A10" s="649" t="s">
        <v>1046</v>
      </c>
      <c r="B10" s="658">
        <v>168</v>
      </c>
      <c r="C10" s="657">
        <v>220</v>
      </c>
      <c r="D10" s="657">
        <f>+S10+T10+U10+V10</f>
        <v>218</v>
      </c>
      <c r="E10" s="657">
        <v>228</v>
      </c>
      <c r="F10" s="657">
        <v>226</v>
      </c>
      <c r="G10" s="657">
        <v>271</v>
      </c>
      <c r="H10" s="658">
        <v>57</v>
      </c>
      <c r="I10" s="657">
        <v>42</v>
      </c>
      <c r="J10" s="657">
        <v>35</v>
      </c>
      <c r="K10" s="657">
        <v>44</v>
      </c>
      <c r="L10" s="657">
        <v>41</v>
      </c>
      <c r="M10" s="657">
        <v>36</v>
      </c>
      <c r="N10" s="657">
        <v>47</v>
      </c>
      <c r="O10" s="657">
        <v>46</v>
      </c>
      <c r="P10" s="657">
        <v>67</v>
      </c>
      <c r="Q10" s="657">
        <v>50</v>
      </c>
      <c r="R10" s="657">
        <v>57</v>
      </c>
      <c r="S10" s="657">
        <v>49</v>
      </c>
      <c r="T10" s="657">
        <v>57</v>
      </c>
      <c r="U10" s="657">
        <v>58</v>
      </c>
      <c r="V10" s="657">
        <v>54</v>
      </c>
      <c r="W10" s="657">
        <v>51</v>
      </c>
      <c r="X10" s="657">
        <v>62</v>
      </c>
    </row>
    <row r="11" spans="1:24" ht="13.5" customHeight="1">
      <c r="A11" s="649" t="s">
        <v>1038</v>
      </c>
      <c r="B11" s="658">
        <v>424</v>
      </c>
      <c r="C11" s="657">
        <v>429</v>
      </c>
      <c r="D11" s="657">
        <f>+S11+T11+U11+V11</f>
        <v>399</v>
      </c>
      <c r="E11" s="657">
        <v>465</v>
      </c>
      <c r="F11" s="657">
        <v>531</v>
      </c>
      <c r="G11" s="657">
        <v>548</v>
      </c>
      <c r="H11" s="658">
        <v>114</v>
      </c>
      <c r="I11" s="657">
        <v>121</v>
      </c>
      <c r="J11" s="657">
        <v>121</v>
      </c>
      <c r="K11" s="657">
        <v>117</v>
      </c>
      <c r="L11" s="657">
        <v>104</v>
      </c>
      <c r="M11" s="657">
        <v>98</v>
      </c>
      <c r="N11" s="657">
        <v>105</v>
      </c>
      <c r="O11" s="657">
        <v>115</v>
      </c>
      <c r="P11" s="657">
        <v>113</v>
      </c>
      <c r="Q11" s="657">
        <v>99</v>
      </c>
      <c r="R11" s="657">
        <v>102</v>
      </c>
      <c r="S11" s="657">
        <v>92</v>
      </c>
      <c r="T11" s="657">
        <v>98</v>
      </c>
      <c r="U11" s="657">
        <v>112</v>
      </c>
      <c r="V11" s="657">
        <v>97</v>
      </c>
      <c r="W11" s="657">
        <v>115</v>
      </c>
      <c r="X11" s="657">
        <v>113</v>
      </c>
    </row>
    <row r="12" spans="1:24" ht="13.5" customHeight="1">
      <c r="A12" s="649" t="s">
        <v>1045</v>
      </c>
      <c r="B12" s="658">
        <v>89</v>
      </c>
      <c r="C12" s="657">
        <v>111</v>
      </c>
      <c r="D12" s="657">
        <f>+S12+T12+U12+V12</f>
        <v>116</v>
      </c>
      <c r="E12" s="657">
        <v>143</v>
      </c>
      <c r="F12" s="657">
        <v>161</v>
      </c>
      <c r="G12" s="657">
        <v>177</v>
      </c>
      <c r="H12" s="658">
        <v>25</v>
      </c>
      <c r="I12" s="657">
        <v>23</v>
      </c>
      <c r="J12" s="657">
        <v>25</v>
      </c>
      <c r="K12" s="657">
        <v>23</v>
      </c>
      <c r="L12" s="657">
        <v>23</v>
      </c>
      <c r="M12" s="657">
        <v>21</v>
      </c>
      <c r="N12" s="657">
        <v>22</v>
      </c>
      <c r="O12" s="657">
        <v>31</v>
      </c>
      <c r="P12" s="657">
        <v>34</v>
      </c>
      <c r="Q12" s="657">
        <v>22</v>
      </c>
      <c r="R12" s="657">
        <v>24</v>
      </c>
      <c r="S12" s="657">
        <v>22</v>
      </c>
      <c r="T12" s="657">
        <v>31</v>
      </c>
      <c r="U12" s="657">
        <v>30</v>
      </c>
      <c r="V12" s="657">
        <v>33</v>
      </c>
      <c r="W12" s="657">
        <v>32</v>
      </c>
      <c r="X12" s="657">
        <v>36</v>
      </c>
    </row>
    <row r="13" spans="1:24" ht="13.5" customHeight="1" thickBot="1">
      <c r="A13" s="649" t="s">
        <v>2</v>
      </c>
      <c r="B13" s="90">
        <v>1</v>
      </c>
      <c r="C13" s="60">
        <v>17</v>
      </c>
      <c r="D13" s="60">
        <f>+S13+T13+U13+V13+1</f>
        <v>15</v>
      </c>
      <c r="E13" s="60">
        <v>60</v>
      </c>
      <c r="F13" s="60">
        <v>33</v>
      </c>
      <c r="G13" s="60">
        <v>56</v>
      </c>
      <c r="H13" s="90">
        <v>-10</v>
      </c>
      <c r="I13" s="60">
        <v>1</v>
      </c>
      <c r="J13" s="60">
        <v>3</v>
      </c>
      <c r="K13" s="60">
        <v>-10</v>
      </c>
      <c r="L13" s="60">
        <v>2</v>
      </c>
      <c r="M13" s="60">
        <v>-2</v>
      </c>
      <c r="N13" s="60">
        <v>11</v>
      </c>
      <c r="O13" s="60">
        <v>-3</v>
      </c>
      <c r="P13" s="60">
        <v>-1</v>
      </c>
      <c r="Q13" s="60">
        <v>0</v>
      </c>
      <c r="R13" s="60">
        <v>21</v>
      </c>
      <c r="S13" s="60">
        <v>-14</v>
      </c>
      <c r="T13" s="60">
        <v>-5</v>
      </c>
      <c r="U13" s="60">
        <v>8</v>
      </c>
      <c r="V13" s="60">
        <v>25</v>
      </c>
      <c r="W13" s="60">
        <v>21</v>
      </c>
      <c r="X13" s="60">
        <v>4</v>
      </c>
    </row>
    <row r="14" spans="1:24" ht="15" thickBot="1">
      <c r="A14" s="935" t="s">
        <v>229</v>
      </c>
      <c r="B14" s="92">
        <f>SUM(B4:B13)</f>
        <v>2959</v>
      </c>
      <c r="C14" s="44">
        <v>3011</v>
      </c>
      <c r="D14" s="44">
        <f>+S14+T14+U14+V14</f>
        <v>2993</v>
      </c>
      <c r="E14" s="44">
        <v>3369</v>
      </c>
      <c r="F14" s="44">
        <v>3238</v>
      </c>
      <c r="G14" s="44">
        <v>3230</v>
      </c>
      <c r="H14" s="92">
        <f>SUM(H4:H13)</f>
        <v>870</v>
      </c>
      <c r="I14" s="44">
        <f>SUM(I4:I13)</f>
        <v>878</v>
      </c>
      <c r="J14" s="44">
        <f>SUM(J4:J13)</f>
        <v>827</v>
      </c>
      <c r="K14" s="44">
        <f>SUM(K4:K13)</f>
        <v>792</v>
      </c>
      <c r="L14" s="44">
        <v>729</v>
      </c>
      <c r="M14" s="44">
        <v>673</v>
      </c>
      <c r="N14" s="44">
        <v>765</v>
      </c>
      <c r="O14" s="44">
        <v>775</v>
      </c>
      <c r="P14" s="44">
        <v>756</v>
      </c>
      <c r="Q14" s="44">
        <v>743</v>
      </c>
      <c r="R14" s="44">
        <v>737</v>
      </c>
      <c r="S14" s="44">
        <f>SUM(S4:S13)</f>
        <v>720</v>
      </c>
      <c r="T14" s="44">
        <f>SUM(T4:T13)</f>
        <v>703</v>
      </c>
      <c r="U14" s="44">
        <f>SUM(U4:U13)</f>
        <v>800</v>
      </c>
      <c r="V14" s="44">
        <v>770</v>
      </c>
      <c r="W14" s="44">
        <v>839</v>
      </c>
      <c r="X14" s="44">
        <v>814</v>
      </c>
    </row>
    <row r="15" spans="1:24" ht="13.5" customHeight="1">
      <c r="A15" s="59"/>
      <c r="B15" s="58"/>
      <c r="C15" s="58"/>
      <c r="D15" s="58"/>
      <c r="E15" s="58"/>
      <c r="F15" s="58"/>
      <c r="G15" s="57"/>
      <c r="H15" s="57"/>
      <c r="I15" s="57"/>
      <c r="J15" s="57"/>
      <c r="K15" s="57"/>
      <c r="L15" s="57"/>
      <c r="M15" s="57"/>
      <c r="N15" s="57"/>
      <c r="O15" s="57"/>
      <c r="P15" s="57"/>
      <c r="Q15" s="57"/>
      <c r="R15" s="57"/>
      <c r="S15" s="57"/>
      <c r="T15" s="57"/>
      <c r="U15" s="57"/>
      <c r="V15" s="57"/>
      <c r="W15" s="57"/>
      <c r="X15" s="57"/>
    </row>
    <row r="16" spans="1:24" ht="17.25" customHeight="1">
      <c r="A16" s="56"/>
      <c r="B16" s="56"/>
      <c r="C16" s="56"/>
      <c r="D16" s="56"/>
      <c r="E16" s="56"/>
      <c r="F16" s="56"/>
      <c r="G16" s="56"/>
      <c r="H16" s="56"/>
      <c r="I16" s="56"/>
      <c r="J16" s="56"/>
      <c r="K16" s="56"/>
      <c r="L16" s="56"/>
      <c r="M16" s="56"/>
      <c r="N16" s="56"/>
      <c r="O16" s="56"/>
      <c r="P16" s="56"/>
      <c r="Q16" s="56"/>
      <c r="R16" s="56"/>
      <c r="S16" s="56"/>
      <c r="T16" s="56"/>
      <c r="U16" s="56"/>
      <c r="V16" s="56"/>
      <c r="W16" s="56"/>
      <c r="X16" s="56"/>
    </row>
    <row r="17" spans="1:24" ht="13.5" customHeight="1" thickBot="1">
      <c r="A17" s="55" t="s">
        <v>71</v>
      </c>
      <c r="B17" s="54"/>
      <c r="C17" s="54"/>
      <c r="D17" s="54"/>
      <c r="E17" s="54"/>
      <c r="F17" s="54"/>
      <c r="G17" s="54"/>
      <c r="H17" s="54"/>
      <c r="I17" s="54"/>
      <c r="J17" s="54"/>
      <c r="K17" s="54"/>
      <c r="L17" s="54"/>
      <c r="M17" s="54"/>
      <c r="N17" s="54"/>
      <c r="O17" s="54"/>
      <c r="P17" s="54"/>
      <c r="Q17" s="54"/>
      <c r="R17" s="54"/>
      <c r="S17" s="54"/>
      <c r="T17" s="54"/>
      <c r="U17" s="54"/>
      <c r="V17" s="54"/>
      <c r="W17" s="54"/>
      <c r="X17" s="54"/>
    </row>
    <row r="18" spans="1:24" ht="13.5" customHeight="1">
      <c r="A18" s="649"/>
      <c r="B18" s="91" t="s">
        <v>205</v>
      </c>
      <c r="C18" s="43" t="s">
        <v>205</v>
      </c>
      <c r="D18" s="43" t="s">
        <v>205</v>
      </c>
      <c r="E18" s="43" t="s">
        <v>205</v>
      </c>
      <c r="F18" s="43" t="s">
        <v>205</v>
      </c>
      <c r="G18" s="43" t="s">
        <v>205</v>
      </c>
      <c r="H18" s="91" t="s">
        <v>203</v>
      </c>
      <c r="I18" s="43" t="s">
        <v>191</v>
      </c>
      <c r="J18" s="43" t="s">
        <v>190</v>
      </c>
      <c r="K18" s="43" t="s">
        <v>204</v>
      </c>
      <c r="L18" s="43" t="s">
        <v>203</v>
      </c>
      <c r="M18" s="43" t="s">
        <v>191</v>
      </c>
      <c r="N18" s="43" t="s">
        <v>190</v>
      </c>
      <c r="O18" s="43" t="s">
        <v>204</v>
      </c>
      <c r="P18" s="43" t="s">
        <v>203</v>
      </c>
      <c r="Q18" s="43" t="s">
        <v>191</v>
      </c>
      <c r="R18" s="43" t="s">
        <v>190</v>
      </c>
      <c r="S18" s="43" t="s">
        <v>204</v>
      </c>
      <c r="T18" s="43" t="s">
        <v>203</v>
      </c>
      <c r="U18" s="43" t="s">
        <v>191</v>
      </c>
      <c r="V18" s="43" t="s">
        <v>190</v>
      </c>
      <c r="W18" s="43" t="s">
        <v>204</v>
      </c>
      <c r="X18" s="43" t="s">
        <v>203</v>
      </c>
    </row>
    <row r="19" spans="1:24" ht="13.5" customHeight="1" thickBot="1">
      <c r="A19" s="42" t="s">
        <v>219</v>
      </c>
      <c r="B19" s="89">
        <v>2020</v>
      </c>
      <c r="C19" s="41">
        <v>2019</v>
      </c>
      <c r="D19" s="41">
        <v>2018</v>
      </c>
      <c r="E19" s="41">
        <v>2017</v>
      </c>
      <c r="F19" s="41">
        <v>2016</v>
      </c>
      <c r="G19" s="41">
        <v>2015</v>
      </c>
      <c r="H19" s="1199">
        <v>2021</v>
      </c>
      <c r="I19" s="41">
        <v>2021</v>
      </c>
      <c r="J19" s="41">
        <v>2021</v>
      </c>
      <c r="K19" s="41">
        <v>2020</v>
      </c>
      <c r="L19" s="41">
        <v>2020</v>
      </c>
      <c r="M19" s="41">
        <v>2020</v>
      </c>
      <c r="N19" s="41">
        <v>2020</v>
      </c>
      <c r="O19" s="41">
        <v>2019</v>
      </c>
      <c r="P19" s="41">
        <v>2019</v>
      </c>
      <c r="Q19" s="41">
        <v>2019</v>
      </c>
      <c r="R19" s="41">
        <v>2019</v>
      </c>
      <c r="S19" s="41">
        <v>2018</v>
      </c>
      <c r="T19" s="41">
        <v>2018</v>
      </c>
      <c r="U19" s="41">
        <v>2018</v>
      </c>
      <c r="V19" s="41">
        <v>2018</v>
      </c>
      <c r="W19" s="41">
        <v>2017</v>
      </c>
      <c r="X19" s="41">
        <v>2017</v>
      </c>
    </row>
    <row r="20" spans="1:24" ht="13.5" customHeight="1">
      <c r="A20" s="53" t="s">
        <v>225</v>
      </c>
      <c r="B20" s="95">
        <v>-490</v>
      </c>
      <c r="C20" s="52">
        <v>-530</v>
      </c>
      <c r="D20" s="52">
        <f>+S20+T20+U20+V20-1</f>
        <v>-484</v>
      </c>
      <c r="E20" s="52">
        <v>-565</v>
      </c>
      <c r="F20" s="52">
        <v>-573</v>
      </c>
      <c r="G20" s="52">
        <v>-485</v>
      </c>
      <c r="H20" s="95">
        <v>-131</v>
      </c>
      <c r="I20" s="52">
        <v>-122</v>
      </c>
      <c r="J20" s="52">
        <v>-124</v>
      </c>
      <c r="K20" s="52">
        <v>-151</v>
      </c>
      <c r="L20" s="52">
        <v>-97</v>
      </c>
      <c r="M20" s="52">
        <v>-122</v>
      </c>
      <c r="N20" s="52">
        <v>-120</v>
      </c>
      <c r="O20" s="52">
        <v>-140</v>
      </c>
      <c r="P20" s="52">
        <v>-125</v>
      </c>
      <c r="Q20" s="52">
        <v>-137</v>
      </c>
      <c r="R20" s="52">
        <v>-128</v>
      </c>
      <c r="S20" s="52">
        <v>-120</v>
      </c>
      <c r="T20" s="52">
        <v>-121</v>
      </c>
      <c r="U20" s="52">
        <v>-119</v>
      </c>
      <c r="V20" s="52">
        <v>-123</v>
      </c>
      <c r="W20" s="52">
        <v>-128</v>
      </c>
      <c r="X20" s="52">
        <v>-151</v>
      </c>
    </row>
    <row r="21" spans="1:24" ht="13.5" customHeight="1">
      <c r="A21" s="53" t="s">
        <v>224</v>
      </c>
      <c r="B21" s="95">
        <v>-46</v>
      </c>
      <c r="C21" s="52">
        <v>-59</v>
      </c>
      <c r="D21" s="52">
        <f>+S21+T21+U21+V21-1</f>
        <v>-60</v>
      </c>
      <c r="E21" s="52">
        <v>-66</v>
      </c>
      <c r="F21" s="52">
        <v>-79</v>
      </c>
      <c r="G21" s="52">
        <v>-84</v>
      </c>
      <c r="H21" s="95">
        <v>-9</v>
      </c>
      <c r="I21" s="52">
        <v>-12</v>
      </c>
      <c r="J21" s="52">
        <v>-7</v>
      </c>
      <c r="K21" s="52">
        <v>-21</v>
      </c>
      <c r="L21" s="52">
        <v>-8</v>
      </c>
      <c r="M21" s="52">
        <v>-8</v>
      </c>
      <c r="N21" s="52">
        <v>-9</v>
      </c>
      <c r="O21" s="52">
        <v>-20</v>
      </c>
      <c r="P21" s="52">
        <v>-13</v>
      </c>
      <c r="Q21" s="52">
        <v>-14</v>
      </c>
      <c r="R21" s="52">
        <v>-12</v>
      </c>
      <c r="S21" s="52">
        <v>-26</v>
      </c>
      <c r="T21" s="52">
        <v>-10</v>
      </c>
      <c r="U21" s="52">
        <v>-12</v>
      </c>
      <c r="V21" s="52">
        <v>-11</v>
      </c>
      <c r="W21" s="52">
        <v>-21</v>
      </c>
      <c r="X21" s="52">
        <v>-14</v>
      </c>
    </row>
    <row r="22" spans="1:24" ht="23.25" customHeight="1">
      <c r="A22" s="53" t="s">
        <v>223</v>
      </c>
      <c r="B22" s="95">
        <v>-57</v>
      </c>
      <c r="C22" s="52">
        <v>-66</v>
      </c>
      <c r="D22" s="52">
        <f>+S22+T22+U22+V22</f>
        <v>-83</v>
      </c>
      <c r="E22" s="52">
        <v>-101</v>
      </c>
      <c r="F22" s="52">
        <v>-125</v>
      </c>
      <c r="G22" s="52">
        <v>-145</v>
      </c>
      <c r="H22" s="95">
        <v>-12</v>
      </c>
      <c r="I22" s="52">
        <v>-13</v>
      </c>
      <c r="J22" s="52">
        <v>-14</v>
      </c>
      <c r="K22" s="52">
        <v>-16</v>
      </c>
      <c r="L22" s="52">
        <v>-13</v>
      </c>
      <c r="M22" s="52">
        <v>-13</v>
      </c>
      <c r="N22" s="52">
        <v>-15</v>
      </c>
      <c r="O22" s="52">
        <v>-16</v>
      </c>
      <c r="P22" s="52">
        <v>-15</v>
      </c>
      <c r="Q22" s="52">
        <v>-17</v>
      </c>
      <c r="R22" s="52">
        <v>-18</v>
      </c>
      <c r="S22" s="52">
        <v>-20</v>
      </c>
      <c r="T22" s="52">
        <v>-19</v>
      </c>
      <c r="U22" s="52">
        <v>-22</v>
      </c>
      <c r="V22" s="52">
        <v>-22</v>
      </c>
      <c r="W22" s="52">
        <v>-24</v>
      </c>
      <c r="X22" s="52">
        <v>-24</v>
      </c>
    </row>
    <row r="23" spans="1:24" ht="13.5" customHeight="1">
      <c r="A23" s="53" t="s">
        <v>222</v>
      </c>
      <c r="B23" s="95">
        <v>-128</v>
      </c>
      <c r="C23" s="52">
        <v>-150</v>
      </c>
      <c r="D23" s="52">
        <f>+S23+T23+U23+V23</f>
        <v>-312</v>
      </c>
      <c r="E23" s="52">
        <v>-309</v>
      </c>
      <c r="F23" s="52">
        <v>-309</v>
      </c>
      <c r="G23" s="52">
        <v>-373</v>
      </c>
      <c r="H23" s="95">
        <v>-23</v>
      </c>
      <c r="I23" s="52">
        <v>-27</v>
      </c>
      <c r="J23" s="52">
        <v>-26</v>
      </c>
      <c r="K23" s="52">
        <v>-32</v>
      </c>
      <c r="L23" s="52">
        <v>-35</v>
      </c>
      <c r="M23" s="52">
        <v>-34</v>
      </c>
      <c r="N23" s="52">
        <v>-27</v>
      </c>
      <c r="O23" s="52">
        <v>-64</v>
      </c>
      <c r="P23" s="52">
        <v>-29</v>
      </c>
      <c r="Q23" s="52">
        <v>-27</v>
      </c>
      <c r="R23" s="52">
        <v>-30</v>
      </c>
      <c r="S23" s="52">
        <v>-83</v>
      </c>
      <c r="T23" s="52">
        <v>-71</v>
      </c>
      <c r="U23" s="52">
        <v>-84</v>
      </c>
      <c r="V23" s="52">
        <v>-74</v>
      </c>
      <c r="W23" s="52">
        <v>-84</v>
      </c>
      <c r="X23" s="52">
        <v>-72</v>
      </c>
    </row>
    <row r="24" spans="1:24" ht="13.5" customHeight="1">
      <c r="A24" s="53" t="s">
        <v>889</v>
      </c>
      <c r="B24" s="95">
        <v>-202</v>
      </c>
      <c r="C24" s="52">
        <v>-211</v>
      </c>
      <c r="D24" s="52">
        <v>-167</v>
      </c>
      <c r="E24" s="52">
        <v>-222</v>
      </c>
      <c r="F24" s="656">
        <v>-128</v>
      </c>
      <c r="G24" s="52">
        <v>-147</v>
      </c>
      <c r="H24" s="1198" t="s">
        <v>49</v>
      </c>
      <c r="I24" s="1814" t="s">
        <v>49</v>
      </c>
      <c r="J24" s="52">
        <v>-224</v>
      </c>
      <c r="K24" s="52">
        <v>0</v>
      </c>
      <c r="L24" s="52">
        <v>0</v>
      </c>
      <c r="M24" s="52">
        <v>-49</v>
      </c>
      <c r="N24" s="52">
        <v>-153</v>
      </c>
      <c r="O24" s="52">
        <v>-1</v>
      </c>
      <c r="P24" s="52">
        <v>-2</v>
      </c>
      <c r="Q24" s="52">
        <v>-1</v>
      </c>
      <c r="R24" s="52">
        <v>-207</v>
      </c>
      <c r="S24" s="52">
        <v>0</v>
      </c>
      <c r="T24" s="52">
        <v>0</v>
      </c>
      <c r="U24" s="52">
        <v>0</v>
      </c>
      <c r="V24" s="52">
        <v>-167</v>
      </c>
      <c r="W24" s="52">
        <v>0</v>
      </c>
      <c r="X24" s="52">
        <v>0</v>
      </c>
    </row>
    <row r="25" spans="1:24" ht="13.5" customHeight="1" thickBot="1">
      <c r="A25" s="39" t="s">
        <v>221</v>
      </c>
      <c r="B25" s="94">
        <v>-363</v>
      </c>
      <c r="C25" s="51">
        <f>-211-623</f>
        <v>-834</v>
      </c>
      <c r="D25" s="51">
        <v>-460</v>
      </c>
      <c r="E25" s="51">
        <v>-581</v>
      </c>
      <c r="F25" s="51">
        <v>-560</v>
      </c>
      <c r="G25" s="51">
        <v>-398</v>
      </c>
      <c r="H25" s="94">
        <v>-62</v>
      </c>
      <c r="I25" s="51">
        <v>-88</v>
      </c>
      <c r="J25" s="51">
        <v>-91</v>
      </c>
      <c r="K25" s="51">
        <v>-99</v>
      </c>
      <c r="L25" s="51">
        <v>-92</v>
      </c>
      <c r="M25" s="51">
        <v>-77</v>
      </c>
      <c r="N25" s="51">
        <v>-95</v>
      </c>
      <c r="O25" s="51">
        <v>-134</v>
      </c>
      <c r="P25" s="51">
        <f>-182-2</f>
        <v>-184</v>
      </c>
      <c r="Q25" s="51">
        <v>-108</v>
      </c>
      <c r="R25" s="51">
        <v>-199</v>
      </c>
      <c r="S25" s="51">
        <v>-141</v>
      </c>
      <c r="T25" s="51">
        <v>-102</v>
      </c>
      <c r="U25" s="51">
        <v>-113</v>
      </c>
      <c r="V25" s="1231">
        <v>-106</v>
      </c>
      <c r="W25" s="51">
        <v>-168</v>
      </c>
      <c r="X25" s="51">
        <v>-116</v>
      </c>
    </row>
    <row r="26" spans="1:24" ht="13.5" customHeight="1" thickBot="1">
      <c r="A26" s="408" t="s">
        <v>220</v>
      </c>
      <c r="B26" s="93">
        <f>SUM(B20:B25)</f>
        <v>-1286</v>
      </c>
      <c r="C26" s="50">
        <v>-1639</v>
      </c>
      <c r="D26" s="50">
        <f>+S26+T26+U26+V26</f>
        <v>-1566</v>
      </c>
      <c r="E26" s="50">
        <f>-1622-222</f>
        <v>-1844</v>
      </c>
      <c r="F26" s="50">
        <f>-1646-128</f>
        <v>-1774</v>
      </c>
      <c r="G26" s="50">
        <f>-1485-147</f>
        <v>-1632</v>
      </c>
      <c r="H26" s="93">
        <f>SUM(H20:H25)</f>
        <v>-237</v>
      </c>
      <c r="I26" s="50">
        <f>SUM(I20:I25)</f>
        <v>-262</v>
      </c>
      <c r="J26" s="50">
        <f>SUM(J20:J25)</f>
        <v>-486</v>
      </c>
      <c r="K26" s="50">
        <f>SUM(K20:K25)</f>
        <v>-319</v>
      </c>
      <c r="L26" s="50">
        <v>-245</v>
      </c>
      <c r="M26" s="50">
        <v>-303</v>
      </c>
      <c r="N26" s="50">
        <v>-419</v>
      </c>
      <c r="O26" s="50">
        <v>-375</v>
      </c>
      <c r="P26" s="50">
        <v>-366</v>
      </c>
      <c r="Q26" s="50">
        <v>-304</v>
      </c>
      <c r="R26" s="50">
        <v>-594</v>
      </c>
      <c r="S26" s="50">
        <f>SUM(S20:S25)</f>
        <v>-390</v>
      </c>
      <c r="T26" s="50">
        <f>SUM(T20:T25)</f>
        <v>-323</v>
      </c>
      <c r="U26" s="50">
        <f>SUM(U20:U25)</f>
        <v>-350</v>
      </c>
      <c r="V26" s="1230">
        <v>-503</v>
      </c>
      <c r="W26" s="50">
        <v>-425</v>
      </c>
      <c r="X26" s="50">
        <v>-377</v>
      </c>
    </row>
    <row r="27" spans="1:24" ht="13.5" customHeight="1">
      <c r="A27" s="38"/>
      <c r="B27" s="38"/>
      <c r="C27" s="38"/>
      <c r="D27" s="38"/>
      <c r="E27" s="38"/>
      <c r="F27" s="655" t="s">
        <v>0</v>
      </c>
      <c r="G27" s="38"/>
      <c r="H27" s="38"/>
      <c r="I27" s="38"/>
      <c r="J27" s="38"/>
      <c r="K27" s="38"/>
      <c r="L27" s="38"/>
      <c r="M27" s="38"/>
      <c r="N27" s="38"/>
      <c r="O27" s="38"/>
      <c r="P27" s="38"/>
      <c r="Q27" s="38"/>
      <c r="R27" s="38"/>
      <c r="S27" s="38"/>
      <c r="T27" s="38"/>
      <c r="U27" s="38"/>
      <c r="V27" s="871"/>
    </row>
    <row r="28" spans="1:24" ht="13.5" customHeight="1">
      <c r="A28" s="38"/>
      <c r="B28" s="38"/>
      <c r="C28" s="38"/>
      <c r="D28" s="38"/>
      <c r="E28" s="38"/>
      <c r="F28" s="654" t="s">
        <v>0</v>
      </c>
      <c r="G28" s="653"/>
      <c r="H28" s="653"/>
      <c r="I28" s="38"/>
      <c r="J28" s="38"/>
      <c r="K28" s="38"/>
      <c r="L28" s="38"/>
      <c r="M28" s="38"/>
      <c r="N28" s="38"/>
      <c r="O28" s="38"/>
      <c r="P28" s="38"/>
      <c r="Q28" s="38"/>
      <c r="R28" s="38"/>
      <c r="S28" s="38"/>
      <c r="T28" s="38"/>
      <c r="U28" s="38"/>
      <c r="W28" s="871"/>
    </row>
    <row r="29" spans="1:24" ht="13.5" customHeight="1" thickBot="1">
      <c r="A29" s="203" t="s">
        <v>1622</v>
      </c>
      <c r="B29" s="203"/>
      <c r="C29" s="203"/>
      <c r="D29" s="203"/>
      <c r="E29" s="49"/>
      <c r="F29" s="49"/>
      <c r="G29" s="49"/>
      <c r="H29" s="49"/>
      <c r="I29" s="49"/>
      <c r="J29" s="49"/>
      <c r="K29" s="49"/>
      <c r="L29" s="49"/>
      <c r="M29" s="49"/>
      <c r="N29" s="49"/>
      <c r="O29" s="49"/>
      <c r="P29" s="49"/>
      <c r="Q29" s="49"/>
      <c r="R29" s="48"/>
      <c r="S29" s="871"/>
      <c r="T29" s="871"/>
      <c r="U29" s="871"/>
      <c r="V29" s="871"/>
      <c r="W29" s="871"/>
    </row>
    <row r="30" spans="1:24" ht="17.25" customHeight="1">
      <c r="A30" s="649"/>
      <c r="B30" s="649"/>
      <c r="C30" s="649"/>
      <c r="D30" s="649"/>
      <c r="E30" s="43" t="s">
        <v>205</v>
      </c>
      <c r="F30" s="43" t="s">
        <v>205</v>
      </c>
      <c r="G30" s="43" t="s">
        <v>205</v>
      </c>
      <c r="H30" s="43" t="s">
        <v>204</v>
      </c>
      <c r="I30" s="43" t="s">
        <v>203</v>
      </c>
      <c r="J30" s="43" t="s">
        <v>191</v>
      </c>
      <c r="K30" s="43" t="s">
        <v>190</v>
      </c>
      <c r="L30" s="43" t="s">
        <v>204</v>
      </c>
      <c r="M30" s="43" t="s">
        <v>203</v>
      </c>
      <c r="N30" s="43" t="s">
        <v>191</v>
      </c>
      <c r="O30" s="43" t="s">
        <v>190</v>
      </c>
      <c r="P30" s="43" t="s">
        <v>204</v>
      </c>
      <c r="Q30" s="43" t="s">
        <v>203</v>
      </c>
      <c r="R30" s="43" t="s">
        <v>191</v>
      </c>
    </row>
    <row r="31" spans="1:24" ht="13.5" customHeight="1" thickBot="1">
      <c r="A31" s="42" t="s">
        <v>219</v>
      </c>
      <c r="B31" s="42"/>
      <c r="C31" s="42"/>
      <c r="D31" s="42"/>
      <c r="E31" s="41">
        <v>2017</v>
      </c>
      <c r="F31" s="41">
        <v>2016</v>
      </c>
      <c r="G31" s="41">
        <v>2015</v>
      </c>
      <c r="H31" s="41">
        <v>2017</v>
      </c>
      <c r="I31" s="41">
        <v>2017</v>
      </c>
      <c r="J31" s="41">
        <v>2017</v>
      </c>
      <c r="K31" s="41">
        <v>2017</v>
      </c>
      <c r="L31" s="41">
        <v>2016</v>
      </c>
      <c r="M31" s="41">
        <v>2016</v>
      </c>
      <c r="N31" s="41">
        <v>2016</v>
      </c>
      <c r="O31" s="41">
        <v>2016</v>
      </c>
      <c r="P31" s="41">
        <v>2015</v>
      </c>
      <c r="Q31" s="41">
        <v>2015</v>
      </c>
      <c r="R31" s="41">
        <v>2015</v>
      </c>
    </row>
    <row r="32" spans="1:24" ht="13.5" customHeight="1">
      <c r="A32" s="158" t="s">
        <v>218</v>
      </c>
      <c r="B32" s="158"/>
      <c r="C32" s="158"/>
      <c r="D32" s="158"/>
      <c r="E32" s="157"/>
      <c r="F32" s="157"/>
      <c r="G32" s="52"/>
      <c r="H32" s="52"/>
      <c r="I32" s="52"/>
      <c r="J32" s="52"/>
      <c r="K32" s="52"/>
      <c r="L32" s="157"/>
      <c r="M32" s="157"/>
      <c r="N32" s="157"/>
      <c r="O32" s="157"/>
      <c r="P32" s="157"/>
      <c r="Q32" s="157"/>
      <c r="R32" s="157"/>
    </row>
    <row r="33" spans="1:18" ht="13.5" customHeight="1">
      <c r="A33" s="652" t="s">
        <v>211</v>
      </c>
      <c r="B33" s="652"/>
      <c r="C33" s="652"/>
      <c r="D33" s="652"/>
      <c r="E33" s="380">
        <v>-1</v>
      </c>
      <c r="F33" s="380">
        <v>-1</v>
      </c>
      <c r="G33" s="380" t="s">
        <v>217</v>
      </c>
      <c r="H33" s="380">
        <v>0</v>
      </c>
      <c r="I33" s="380">
        <v>0</v>
      </c>
      <c r="J33" s="380">
        <v>-1</v>
      </c>
      <c r="K33" s="380" t="s">
        <v>49</v>
      </c>
      <c r="L33" s="380">
        <v>-1</v>
      </c>
      <c r="M33" s="380" t="s">
        <v>217</v>
      </c>
      <c r="N33" s="380" t="s">
        <v>217</v>
      </c>
      <c r="O33" s="380">
        <v>0</v>
      </c>
      <c r="P33" s="380">
        <v>0</v>
      </c>
      <c r="Q33" s="380">
        <v>-1</v>
      </c>
      <c r="R33" s="380">
        <v>0</v>
      </c>
    </row>
    <row r="34" spans="1:18" ht="13.5" customHeight="1" thickBot="1">
      <c r="A34" s="39" t="s">
        <v>210</v>
      </c>
      <c r="B34" s="39"/>
      <c r="C34" s="39"/>
      <c r="D34" s="39"/>
      <c r="E34" s="381">
        <v>1</v>
      </c>
      <c r="F34" s="381">
        <v>1</v>
      </c>
      <c r="G34" s="381">
        <v>1</v>
      </c>
      <c r="H34" s="381">
        <v>1</v>
      </c>
      <c r="I34" s="381">
        <v>0</v>
      </c>
      <c r="J34" s="381">
        <v>0</v>
      </c>
      <c r="K34" s="381" t="s">
        <v>49</v>
      </c>
      <c r="L34" s="381">
        <v>1</v>
      </c>
      <c r="M34" s="381" t="s">
        <v>217</v>
      </c>
      <c r="N34" s="381" t="s">
        <v>217</v>
      </c>
      <c r="O34" s="381">
        <v>0</v>
      </c>
      <c r="P34" s="381">
        <v>0</v>
      </c>
      <c r="Q34" s="381">
        <v>1</v>
      </c>
      <c r="R34" s="381" t="s">
        <v>49</v>
      </c>
    </row>
    <row r="35" spans="1:18" ht="13.5" customHeight="1" thickBot="1">
      <c r="A35" s="406" t="s">
        <v>216</v>
      </c>
      <c r="B35" s="406"/>
      <c r="C35" s="45"/>
      <c r="D35" s="45"/>
      <c r="E35" s="382" t="s">
        <v>208</v>
      </c>
      <c r="F35" s="382" t="s">
        <v>208</v>
      </c>
      <c r="G35" s="382">
        <v>1</v>
      </c>
      <c r="H35" s="382">
        <v>1</v>
      </c>
      <c r="I35" s="382">
        <v>0</v>
      </c>
      <c r="J35" s="382">
        <v>-1</v>
      </c>
      <c r="K35" s="382" t="s">
        <v>49</v>
      </c>
      <c r="L35" s="382" t="s">
        <v>208</v>
      </c>
      <c r="M35" s="382" t="s">
        <v>208</v>
      </c>
      <c r="N35" s="382" t="s">
        <v>208</v>
      </c>
      <c r="O35" s="382">
        <v>0</v>
      </c>
      <c r="P35" s="382">
        <v>0</v>
      </c>
      <c r="Q35" s="382" t="s">
        <v>208</v>
      </c>
      <c r="R35" s="382" t="s">
        <v>208</v>
      </c>
    </row>
    <row r="36" spans="1:18" ht="13.5" customHeight="1">
      <c r="A36" s="47"/>
      <c r="B36" s="47"/>
      <c r="C36" s="47"/>
      <c r="D36" s="47"/>
      <c r="E36" s="383"/>
      <c r="F36" s="383"/>
      <c r="G36" s="383"/>
      <c r="H36" s="383"/>
      <c r="I36" s="383"/>
      <c r="J36" s="383"/>
      <c r="K36" s="383"/>
      <c r="L36" s="383"/>
      <c r="M36" s="383"/>
      <c r="N36" s="383"/>
      <c r="O36" s="383"/>
      <c r="P36" s="383"/>
      <c r="Q36" s="383"/>
      <c r="R36" s="383"/>
    </row>
    <row r="37" spans="1:18" ht="13.5" customHeight="1">
      <c r="A37" s="652" t="s">
        <v>213</v>
      </c>
      <c r="B37" s="652"/>
      <c r="C37" s="652"/>
      <c r="D37" s="652"/>
      <c r="E37" s="380">
        <v>-426</v>
      </c>
      <c r="F37" s="380">
        <v>-600</v>
      </c>
      <c r="G37" s="380">
        <v>-605</v>
      </c>
      <c r="H37" s="380">
        <v>-97</v>
      </c>
      <c r="I37" s="380">
        <v>-116</v>
      </c>
      <c r="J37" s="380">
        <v>-111</v>
      </c>
      <c r="K37" s="380">
        <v>-102</v>
      </c>
      <c r="L37" s="380">
        <v>-231</v>
      </c>
      <c r="M37" s="380">
        <v>-119</v>
      </c>
      <c r="N37" s="380">
        <v>-119</v>
      </c>
      <c r="O37" s="380">
        <v>-131</v>
      </c>
      <c r="P37" s="380">
        <v>-129</v>
      </c>
      <c r="Q37" s="380">
        <v>-142</v>
      </c>
      <c r="R37" s="380">
        <v>-206</v>
      </c>
    </row>
    <row r="38" spans="1:18" s="292" customFormat="1" ht="13.5" customHeight="1">
      <c r="A38" s="652" t="s">
        <v>212</v>
      </c>
      <c r="B38" s="652"/>
      <c r="C38" s="652"/>
      <c r="D38" s="652"/>
      <c r="E38" s="380">
        <v>300</v>
      </c>
      <c r="F38" s="380">
        <v>474</v>
      </c>
      <c r="G38" s="380">
        <v>448</v>
      </c>
      <c r="H38" s="380">
        <v>61</v>
      </c>
      <c r="I38" s="380">
        <v>86</v>
      </c>
      <c r="J38" s="380">
        <v>86</v>
      </c>
      <c r="K38" s="380">
        <v>67</v>
      </c>
      <c r="L38" s="380">
        <v>193</v>
      </c>
      <c r="M38" s="380">
        <v>91</v>
      </c>
      <c r="N38" s="380">
        <v>90</v>
      </c>
      <c r="O38" s="380">
        <v>100</v>
      </c>
      <c r="P38" s="380">
        <v>82</v>
      </c>
      <c r="Q38" s="380">
        <v>109</v>
      </c>
      <c r="R38" s="380">
        <v>172</v>
      </c>
    </row>
    <row r="39" spans="1:18" ht="13.5" customHeight="1">
      <c r="A39" s="652" t="s">
        <v>215</v>
      </c>
      <c r="B39" s="652"/>
      <c r="C39" s="652"/>
      <c r="D39" s="652"/>
      <c r="E39" s="380">
        <v>54</v>
      </c>
      <c r="F39" s="380">
        <v>57</v>
      </c>
      <c r="G39" s="380">
        <v>63</v>
      </c>
      <c r="H39" s="380">
        <v>13</v>
      </c>
      <c r="I39" s="380">
        <v>16</v>
      </c>
      <c r="J39" s="380">
        <v>14</v>
      </c>
      <c r="K39" s="380">
        <v>11</v>
      </c>
      <c r="L39" s="380">
        <v>21</v>
      </c>
      <c r="M39" s="380">
        <v>12</v>
      </c>
      <c r="N39" s="380">
        <v>12</v>
      </c>
      <c r="O39" s="380">
        <v>12</v>
      </c>
      <c r="P39" s="380">
        <v>17</v>
      </c>
      <c r="Q39" s="380">
        <v>20</v>
      </c>
      <c r="R39" s="380">
        <v>14</v>
      </c>
    </row>
    <row r="40" spans="1:18" ht="13.5" customHeight="1">
      <c r="A40" s="652" t="s">
        <v>211</v>
      </c>
      <c r="B40" s="652"/>
      <c r="C40" s="652"/>
      <c r="D40" s="652"/>
      <c r="E40" s="380">
        <v>-908</v>
      </c>
      <c r="F40" s="380">
        <v>-1056</v>
      </c>
      <c r="G40" s="380">
        <v>-1074</v>
      </c>
      <c r="H40" s="380">
        <v>-251</v>
      </c>
      <c r="I40" s="380">
        <v>-189</v>
      </c>
      <c r="J40" s="380">
        <v>-215</v>
      </c>
      <c r="K40" s="380">
        <v>-253</v>
      </c>
      <c r="L40" s="380">
        <v>-275</v>
      </c>
      <c r="M40" s="380">
        <v>-293</v>
      </c>
      <c r="N40" s="380">
        <v>-248</v>
      </c>
      <c r="O40" s="380">
        <v>-240</v>
      </c>
      <c r="P40" s="380">
        <v>-420</v>
      </c>
      <c r="Q40" s="380">
        <v>-220</v>
      </c>
      <c r="R40" s="380">
        <v>-220</v>
      </c>
    </row>
    <row r="41" spans="1:18" ht="13.5" customHeight="1" thickBot="1">
      <c r="A41" s="46" t="s">
        <v>210</v>
      </c>
      <c r="B41" s="46"/>
      <c r="C41" s="46"/>
      <c r="D41" s="46"/>
      <c r="E41" s="384">
        <v>642</v>
      </c>
      <c r="F41" s="384">
        <v>639</v>
      </c>
      <c r="G41" s="384">
        <v>693</v>
      </c>
      <c r="H41" s="384">
        <v>202</v>
      </c>
      <c r="I41" s="384">
        <v>122</v>
      </c>
      <c r="J41" s="384">
        <v>147</v>
      </c>
      <c r="K41" s="384">
        <v>171</v>
      </c>
      <c r="L41" s="384">
        <v>165</v>
      </c>
      <c r="M41" s="384">
        <v>174</v>
      </c>
      <c r="N41" s="384">
        <v>148</v>
      </c>
      <c r="O41" s="384">
        <v>152</v>
      </c>
      <c r="P41" s="384">
        <v>278</v>
      </c>
      <c r="Q41" s="384">
        <v>122</v>
      </c>
      <c r="R41" s="384">
        <v>148</v>
      </c>
    </row>
    <row r="42" spans="1:18" ht="13.5" customHeight="1" thickBot="1">
      <c r="A42" s="407" t="s">
        <v>214</v>
      </c>
      <c r="B42" s="407"/>
      <c r="C42" s="45"/>
      <c r="D42" s="45"/>
      <c r="E42" s="382">
        <v>-338</v>
      </c>
      <c r="F42" s="382">
        <v>-486</v>
      </c>
      <c r="G42" s="382">
        <v>-475</v>
      </c>
      <c r="H42" s="382">
        <v>-72</v>
      </c>
      <c r="I42" s="382">
        <v>-81</v>
      </c>
      <c r="J42" s="382">
        <v>-79</v>
      </c>
      <c r="K42" s="382">
        <v>-106</v>
      </c>
      <c r="L42" s="382">
        <v>-127</v>
      </c>
      <c r="M42" s="382">
        <v>-135</v>
      </c>
      <c r="N42" s="382">
        <v>-117</v>
      </c>
      <c r="O42" s="382">
        <v>-107</v>
      </c>
      <c r="P42" s="382">
        <v>-172</v>
      </c>
      <c r="Q42" s="382">
        <v>-111</v>
      </c>
      <c r="R42" s="382">
        <v>-92</v>
      </c>
    </row>
    <row r="43" spans="1:18" ht="17.25" customHeight="1">
      <c r="A43" s="47"/>
      <c r="B43" s="47"/>
      <c r="C43" s="47"/>
      <c r="D43" s="47"/>
      <c r="E43" s="383"/>
      <c r="F43" s="383"/>
      <c r="G43" s="383"/>
      <c r="H43" s="383"/>
      <c r="I43" s="383"/>
      <c r="J43" s="383"/>
      <c r="K43" s="383"/>
      <c r="L43" s="383"/>
      <c r="M43" s="383"/>
      <c r="N43" s="383"/>
      <c r="O43" s="383"/>
      <c r="P43" s="383"/>
      <c r="Q43" s="383"/>
      <c r="R43" s="383"/>
    </row>
    <row r="44" spans="1:18" ht="13.5" customHeight="1">
      <c r="A44" s="652" t="s">
        <v>213</v>
      </c>
      <c r="B44" s="652"/>
      <c r="C44" s="652"/>
      <c r="D44" s="652"/>
      <c r="E44" s="380">
        <v>-9</v>
      </c>
      <c r="F44" s="380">
        <v>-9</v>
      </c>
      <c r="G44" s="380">
        <v>-11</v>
      </c>
      <c r="H44" s="380">
        <v>-5</v>
      </c>
      <c r="I44" s="380">
        <v>-1</v>
      </c>
      <c r="J44" s="380">
        <v>-1</v>
      </c>
      <c r="K44" s="380">
        <v>-2</v>
      </c>
      <c r="L44" s="380">
        <v>-3</v>
      </c>
      <c r="M44" s="380">
        <v>-2</v>
      </c>
      <c r="N44" s="380">
        <v>-2</v>
      </c>
      <c r="O44" s="380">
        <v>-2</v>
      </c>
      <c r="P44" s="380">
        <v>-2</v>
      </c>
      <c r="Q44" s="380">
        <v>-4</v>
      </c>
      <c r="R44" s="380">
        <v>-1</v>
      </c>
    </row>
    <row r="45" spans="1:18" ht="13.5" customHeight="1">
      <c r="A45" s="652" t="s">
        <v>212</v>
      </c>
      <c r="B45" s="652"/>
      <c r="C45" s="652"/>
      <c r="D45" s="652"/>
      <c r="E45" s="380">
        <v>9</v>
      </c>
      <c r="F45" s="380">
        <v>9</v>
      </c>
      <c r="G45" s="380">
        <v>11</v>
      </c>
      <c r="H45" s="380">
        <v>5</v>
      </c>
      <c r="I45" s="380">
        <v>1</v>
      </c>
      <c r="J45" s="380">
        <v>1</v>
      </c>
      <c r="K45" s="380">
        <v>2</v>
      </c>
      <c r="L45" s="380">
        <v>3</v>
      </c>
      <c r="M45" s="380">
        <v>2</v>
      </c>
      <c r="N45" s="380">
        <v>3</v>
      </c>
      <c r="O45" s="380">
        <v>1</v>
      </c>
      <c r="P45" s="380">
        <v>2</v>
      </c>
      <c r="Q45" s="380">
        <v>4</v>
      </c>
      <c r="R45" s="380">
        <v>1</v>
      </c>
    </row>
    <row r="46" spans="1:18" ht="13.5" customHeight="1">
      <c r="A46" s="652" t="s">
        <v>211</v>
      </c>
      <c r="B46" s="652"/>
      <c r="C46" s="652"/>
      <c r="D46" s="652"/>
      <c r="E46" s="380">
        <v>-92</v>
      </c>
      <c r="F46" s="380">
        <v>-96</v>
      </c>
      <c r="G46" s="380">
        <v>-104</v>
      </c>
      <c r="H46" s="380">
        <v>-17</v>
      </c>
      <c r="I46" s="380">
        <v>-15</v>
      </c>
      <c r="J46" s="380">
        <v>-38</v>
      </c>
      <c r="K46" s="380">
        <v>-22</v>
      </c>
      <c r="L46" s="380">
        <v>-23</v>
      </c>
      <c r="M46" s="380">
        <v>-21</v>
      </c>
      <c r="N46" s="380">
        <v>-30</v>
      </c>
      <c r="O46" s="380">
        <v>-22</v>
      </c>
      <c r="P46" s="380">
        <v>-19</v>
      </c>
      <c r="Q46" s="380">
        <v>-17</v>
      </c>
      <c r="R46" s="380">
        <v>-29</v>
      </c>
    </row>
    <row r="47" spans="1:18" ht="13.5" customHeight="1" thickBot="1">
      <c r="A47" s="46" t="s">
        <v>210</v>
      </c>
      <c r="B47" s="46"/>
      <c r="C47" s="46"/>
      <c r="D47" s="46"/>
      <c r="E47" s="384">
        <v>61</v>
      </c>
      <c r="F47" s="384">
        <v>80</v>
      </c>
      <c r="G47" s="384">
        <v>99</v>
      </c>
      <c r="H47" s="384">
        <v>17</v>
      </c>
      <c r="I47" s="384">
        <v>17</v>
      </c>
      <c r="J47" s="384">
        <v>12</v>
      </c>
      <c r="K47" s="384">
        <v>15</v>
      </c>
      <c r="L47" s="384">
        <v>21</v>
      </c>
      <c r="M47" s="384">
        <v>21</v>
      </c>
      <c r="N47" s="384">
        <v>19</v>
      </c>
      <c r="O47" s="384">
        <v>19</v>
      </c>
      <c r="P47" s="384">
        <v>49</v>
      </c>
      <c r="Q47" s="384">
        <v>16</v>
      </c>
      <c r="R47" s="384">
        <v>18</v>
      </c>
    </row>
    <row r="48" spans="1:18" ht="13.5" customHeight="1" thickBot="1">
      <c r="A48" s="405" t="s">
        <v>209</v>
      </c>
      <c r="B48" s="405"/>
      <c r="C48" s="45"/>
      <c r="D48" s="45"/>
      <c r="E48" s="382">
        <v>-31</v>
      </c>
      <c r="F48" s="382">
        <v>-16</v>
      </c>
      <c r="G48" s="382">
        <v>-5</v>
      </c>
      <c r="H48" s="382">
        <v>0</v>
      </c>
      <c r="I48" s="382">
        <v>2</v>
      </c>
      <c r="J48" s="382">
        <v>-26</v>
      </c>
      <c r="K48" s="382">
        <v>-7</v>
      </c>
      <c r="L48" s="382">
        <v>-2</v>
      </c>
      <c r="M48" s="382" t="s">
        <v>208</v>
      </c>
      <c r="N48" s="382">
        <v>-10</v>
      </c>
      <c r="O48" s="382">
        <v>-4</v>
      </c>
      <c r="P48" s="382">
        <v>30</v>
      </c>
      <c r="Q48" s="382">
        <v>-1</v>
      </c>
      <c r="R48" s="382">
        <v>-11</v>
      </c>
    </row>
    <row r="49" spans="1:23" ht="13.5" customHeight="1" thickBot="1">
      <c r="A49" s="45"/>
      <c r="B49" s="45"/>
      <c r="C49" s="45"/>
      <c r="D49" s="45"/>
      <c r="E49" s="382"/>
      <c r="F49" s="382"/>
      <c r="G49" s="382"/>
      <c r="H49" s="382"/>
      <c r="I49" s="382"/>
      <c r="J49" s="382"/>
      <c r="K49" s="382"/>
      <c r="L49" s="382"/>
      <c r="M49" s="382"/>
      <c r="N49" s="382"/>
      <c r="O49" s="382"/>
      <c r="P49" s="382"/>
      <c r="Q49" s="382"/>
      <c r="R49" s="382"/>
    </row>
    <row r="50" spans="1:23" ht="13.5" customHeight="1" thickBot="1">
      <c r="A50" s="407" t="s">
        <v>207</v>
      </c>
      <c r="B50" s="407"/>
      <c r="C50" s="45"/>
      <c r="D50" s="45"/>
      <c r="E50" s="382">
        <v>-369</v>
      </c>
      <c r="F50" s="382">
        <v>-502</v>
      </c>
      <c r="G50" s="382">
        <v>-479</v>
      </c>
      <c r="H50" s="382">
        <v>-71</v>
      </c>
      <c r="I50" s="382">
        <v>-79</v>
      </c>
      <c r="J50" s="382">
        <v>-106</v>
      </c>
      <c r="K50" s="382">
        <v>-113</v>
      </c>
      <c r="L50" s="382">
        <v>-129</v>
      </c>
      <c r="M50" s="382">
        <v>-135</v>
      </c>
      <c r="N50" s="382">
        <v>-127</v>
      </c>
      <c r="O50" s="382">
        <v>-111</v>
      </c>
      <c r="P50" s="382">
        <v>-142</v>
      </c>
      <c r="Q50" s="382">
        <v>-112</v>
      </c>
      <c r="R50" s="382">
        <v>-103</v>
      </c>
    </row>
    <row r="51" spans="1:23" ht="13.5" customHeight="1">
      <c r="A51" s="156"/>
      <c r="B51" s="156"/>
      <c r="C51" s="156"/>
      <c r="D51" s="156"/>
      <c r="E51" s="387"/>
      <c r="F51" s="387"/>
      <c r="G51" s="387"/>
      <c r="H51" s="387"/>
      <c r="I51" s="387"/>
      <c r="J51" s="387"/>
      <c r="K51" s="387"/>
      <c r="L51" s="387"/>
      <c r="M51" s="387"/>
      <c r="N51" s="387"/>
      <c r="O51" s="387"/>
      <c r="P51" s="387"/>
      <c r="Q51" s="387"/>
      <c r="R51" s="387"/>
      <c r="S51" s="871"/>
      <c r="T51" s="871"/>
      <c r="U51" s="871"/>
      <c r="V51" s="871"/>
      <c r="W51" s="871"/>
    </row>
    <row r="52" spans="1:23" ht="13.5" customHeight="1">
      <c r="A52" s="2047" t="s">
        <v>206</v>
      </c>
      <c r="B52" s="651"/>
      <c r="C52" s="651"/>
      <c r="D52" s="651"/>
      <c r="E52" s="650"/>
      <c r="F52" s="650"/>
      <c r="G52" s="650"/>
      <c r="H52" s="650"/>
      <c r="I52" s="650"/>
      <c r="J52" s="650"/>
      <c r="K52" s="650"/>
      <c r="L52" s="650"/>
      <c r="M52" s="650"/>
      <c r="N52" s="650"/>
      <c r="O52" s="650"/>
      <c r="P52" s="650"/>
      <c r="Q52" s="650"/>
      <c r="R52" s="650"/>
      <c r="S52" s="871"/>
      <c r="T52" s="871"/>
      <c r="U52" s="871"/>
      <c r="V52" s="871"/>
      <c r="W52" s="871"/>
    </row>
    <row r="53" spans="1:23" ht="13.5" customHeight="1">
      <c r="A53" s="649"/>
      <c r="B53" s="649"/>
      <c r="C53" s="649"/>
      <c r="D53" s="649"/>
      <c r="E53" s="378" t="s">
        <v>205</v>
      </c>
      <c r="F53" s="378" t="s">
        <v>205</v>
      </c>
      <c r="G53" s="378" t="s">
        <v>205</v>
      </c>
      <c r="H53" s="378" t="s">
        <v>204</v>
      </c>
      <c r="I53" s="378" t="s">
        <v>203</v>
      </c>
      <c r="J53" s="378" t="s">
        <v>191</v>
      </c>
      <c r="K53" s="378" t="s">
        <v>190</v>
      </c>
      <c r="L53" s="378" t="s">
        <v>204</v>
      </c>
      <c r="M53" s="378" t="s">
        <v>203</v>
      </c>
      <c r="N53" s="378" t="s">
        <v>191</v>
      </c>
      <c r="O53" s="378" t="s">
        <v>190</v>
      </c>
      <c r="P53" s="378" t="s">
        <v>204</v>
      </c>
      <c r="Q53" s="378" t="s">
        <v>203</v>
      </c>
      <c r="R53" s="378" t="s">
        <v>191</v>
      </c>
      <c r="S53" s="871"/>
    </row>
    <row r="54" spans="1:23" ht="13.5" customHeight="1" thickBot="1">
      <c r="A54" s="42"/>
      <c r="B54" s="42"/>
      <c r="C54" s="42"/>
      <c r="D54" s="42"/>
      <c r="E54" s="385">
        <v>2017</v>
      </c>
      <c r="F54" s="385">
        <v>2016</v>
      </c>
      <c r="G54" s="385">
        <v>2015</v>
      </c>
      <c r="H54" s="385">
        <v>2017</v>
      </c>
      <c r="I54" s="385">
        <v>2017</v>
      </c>
      <c r="J54" s="385">
        <v>2017</v>
      </c>
      <c r="K54" s="385">
        <v>2017</v>
      </c>
      <c r="L54" s="385">
        <v>2016</v>
      </c>
      <c r="M54" s="385">
        <v>2016</v>
      </c>
      <c r="N54" s="385">
        <v>2016</v>
      </c>
      <c r="O54" s="385">
        <v>2016</v>
      </c>
      <c r="P54" s="385">
        <v>2015</v>
      </c>
      <c r="Q54" s="385">
        <v>2015</v>
      </c>
      <c r="R54" s="385">
        <v>2015</v>
      </c>
      <c r="S54" s="871"/>
    </row>
    <row r="55" spans="1:23" ht="13.5" customHeight="1">
      <c r="A55" s="155" t="s">
        <v>202</v>
      </c>
      <c r="B55" s="155"/>
      <c r="C55" s="155"/>
      <c r="D55" s="155"/>
      <c r="E55" s="386">
        <v>12</v>
      </c>
      <c r="F55" s="386">
        <v>15</v>
      </c>
      <c r="G55" s="386">
        <v>14</v>
      </c>
      <c r="H55" s="647">
        <v>9</v>
      </c>
      <c r="I55" s="647">
        <v>10</v>
      </c>
      <c r="J55" s="647">
        <v>13</v>
      </c>
      <c r="K55" s="647">
        <v>14</v>
      </c>
      <c r="L55" s="647">
        <v>16</v>
      </c>
      <c r="M55" s="386">
        <v>16</v>
      </c>
      <c r="N55" s="386">
        <v>15</v>
      </c>
      <c r="O55" s="386">
        <v>13</v>
      </c>
      <c r="P55" s="386">
        <v>17</v>
      </c>
      <c r="Q55" s="386">
        <v>13</v>
      </c>
      <c r="R55" s="386">
        <v>12</v>
      </c>
      <c r="S55" s="871"/>
    </row>
    <row r="56" spans="1:23" ht="17.25" customHeight="1">
      <c r="A56" s="648" t="s">
        <v>201</v>
      </c>
      <c r="B56" s="648"/>
      <c r="C56" s="648"/>
      <c r="D56" s="648"/>
      <c r="E56" s="647">
        <v>15</v>
      </c>
      <c r="F56" s="647">
        <v>12</v>
      </c>
      <c r="G56" s="647">
        <v>13</v>
      </c>
      <c r="H56" s="647">
        <v>20</v>
      </c>
      <c r="I56" s="647">
        <v>12</v>
      </c>
      <c r="J56" s="647">
        <v>11</v>
      </c>
      <c r="K56" s="647">
        <v>16</v>
      </c>
      <c r="L56" s="647">
        <v>15</v>
      </c>
      <c r="M56" s="647">
        <v>7</v>
      </c>
      <c r="N56" s="647">
        <v>13</v>
      </c>
      <c r="O56" s="647">
        <v>14</v>
      </c>
      <c r="P56" s="647">
        <v>16</v>
      </c>
      <c r="Q56" s="647">
        <v>12</v>
      </c>
      <c r="R56" s="647">
        <v>12</v>
      </c>
      <c r="S56" s="871"/>
    </row>
    <row r="57" spans="1:23" ht="13.5" customHeight="1" thickBot="1">
      <c r="A57" s="40" t="s">
        <v>200</v>
      </c>
      <c r="B57" s="40"/>
      <c r="C57" s="40"/>
      <c r="D57" s="40"/>
      <c r="E57" s="388">
        <v>-3</v>
      </c>
      <c r="F57" s="388">
        <v>3</v>
      </c>
      <c r="G57" s="388">
        <v>1</v>
      </c>
      <c r="H57" s="388">
        <v>-11</v>
      </c>
      <c r="I57" s="388">
        <v>-2</v>
      </c>
      <c r="J57" s="388">
        <v>2</v>
      </c>
      <c r="K57" s="388">
        <v>-2</v>
      </c>
      <c r="L57" s="388">
        <v>1</v>
      </c>
      <c r="M57" s="388">
        <v>9</v>
      </c>
      <c r="N57" s="388">
        <v>2</v>
      </c>
      <c r="O57" s="388">
        <v>-1</v>
      </c>
      <c r="P57" s="388">
        <v>1</v>
      </c>
      <c r="Q57" s="388">
        <v>1</v>
      </c>
      <c r="R57" s="388">
        <v>0</v>
      </c>
      <c r="S57" s="871"/>
    </row>
    <row r="58" spans="1:23" ht="9.75" customHeight="1">
      <c r="A58" s="163"/>
      <c r="B58" s="163"/>
      <c r="C58" s="163"/>
      <c r="D58" s="163"/>
      <c r="E58" s="165"/>
      <c r="F58" s="165"/>
      <c r="G58" s="166"/>
      <c r="H58" s="166"/>
      <c r="I58" s="166"/>
      <c r="J58" s="166"/>
      <c r="K58" s="166"/>
      <c r="L58" s="166"/>
      <c r="M58" s="166"/>
      <c r="N58" s="166"/>
      <c r="O58" s="166"/>
      <c r="P58" s="166"/>
      <c r="Q58" s="165"/>
      <c r="R58" s="502"/>
      <c r="S58" s="502"/>
      <c r="T58" s="502"/>
      <c r="U58" s="465"/>
      <c r="W58" s="871"/>
    </row>
    <row r="59" spans="1:23" ht="13.5" hidden="1" customHeight="1">
      <c r="A59" s="163"/>
      <c r="B59" s="163"/>
      <c r="C59" s="163"/>
      <c r="D59" s="163"/>
      <c r="E59" s="165"/>
      <c r="F59" s="165"/>
      <c r="G59" s="166"/>
      <c r="H59" s="166"/>
      <c r="I59" s="166"/>
      <c r="J59" s="166"/>
      <c r="K59" s="166"/>
      <c r="L59" s="166"/>
      <c r="M59" s="166"/>
      <c r="N59" s="166"/>
      <c r="O59" s="166"/>
      <c r="P59" s="166"/>
      <c r="Q59" s="165"/>
      <c r="R59" s="502"/>
      <c r="S59" s="502"/>
      <c r="T59" s="502"/>
      <c r="U59" s="459"/>
      <c r="W59" s="871"/>
    </row>
    <row r="60" spans="1:23" ht="13.5" hidden="1" customHeight="1">
      <c r="A60" s="291"/>
      <c r="B60" s="291"/>
      <c r="C60" s="291"/>
      <c r="D60" s="291"/>
      <c r="E60" s="460"/>
      <c r="F60" s="460"/>
      <c r="G60" s="646"/>
      <c r="H60" s="646"/>
      <c r="I60" s="646"/>
      <c r="J60" s="646"/>
      <c r="K60" s="646"/>
      <c r="L60" s="646"/>
      <c r="M60" s="646"/>
      <c r="N60" s="173"/>
      <c r="O60" s="173"/>
      <c r="P60" s="646"/>
      <c r="Q60" s="460"/>
      <c r="R60" s="502"/>
      <c r="S60" s="502"/>
      <c r="T60" s="502"/>
      <c r="U60" s="462"/>
      <c r="W60" s="871"/>
    </row>
    <row r="61" spans="1:23" ht="13.5" hidden="1" customHeight="1">
      <c r="A61" s="291"/>
      <c r="B61" s="291"/>
      <c r="C61" s="291"/>
      <c r="D61" s="291"/>
      <c r="E61" s="460"/>
      <c r="F61" s="460"/>
      <c r="G61" s="646"/>
      <c r="H61" s="646"/>
      <c r="I61" s="646"/>
      <c r="J61" s="646"/>
      <c r="K61" s="646"/>
      <c r="L61" s="646"/>
      <c r="M61" s="646"/>
      <c r="N61" s="173"/>
      <c r="O61" s="173"/>
      <c r="P61" s="646"/>
      <c r="Q61" s="460"/>
      <c r="R61" s="502"/>
      <c r="S61" s="502"/>
      <c r="T61" s="502"/>
      <c r="U61" s="462"/>
      <c r="W61" s="871"/>
    </row>
    <row r="62" spans="1:23" ht="13.5" hidden="1" customHeight="1">
      <c r="A62" s="163"/>
      <c r="B62" s="163"/>
      <c r="C62" s="163"/>
      <c r="D62" s="163"/>
      <c r="E62" s="165"/>
      <c r="F62" s="165"/>
      <c r="G62" s="166"/>
      <c r="H62" s="166"/>
      <c r="I62" s="166"/>
      <c r="J62" s="166"/>
      <c r="K62" s="166"/>
      <c r="L62" s="166"/>
      <c r="M62" s="166"/>
      <c r="N62" s="166"/>
      <c r="O62" s="166"/>
      <c r="P62" s="166"/>
      <c r="Q62" s="165"/>
      <c r="R62" s="502"/>
      <c r="S62" s="502"/>
      <c r="T62" s="502"/>
      <c r="U62" s="462"/>
      <c r="W62" s="871"/>
    </row>
    <row r="63" spans="1:23" ht="13.5" hidden="1" customHeight="1">
      <c r="A63" s="291"/>
      <c r="B63" s="291"/>
      <c r="C63" s="291"/>
      <c r="D63" s="291"/>
      <c r="E63" s="460"/>
      <c r="F63" s="460"/>
      <c r="G63" s="646"/>
      <c r="H63" s="646"/>
      <c r="I63" s="646"/>
      <c r="J63" s="646"/>
      <c r="K63" s="646"/>
      <c r="L63" s="646"/>
      <c r="M63" s="646"/>
      <c r="N63" s="173"/>
      <c r="O63" s="173"/>
      <c r="P63" s="646"/>
      <c r="Q63" s="460"/>
      <c r="R63" s="502"/>
      <c r="S63" s="502"/>
      <c r="T63" s="502"/>
      <c r="U63" s="459"/>
      <c r="W63" s="871"/>
    </row>
    <row r="64" spans="1:23" ht="13.5" hidden="1" customHeight="1">
      <c r="A64" s="291"/>
      <c r="B64" s="291"/>
      <c r="C64" s="291"/>
      <c r="D64" s="291"/>
      <c r="E64" s="460"/>
      <c r="F64" s="460"/>
      <c r="G64" s="646"/>
      <c r="H64" s="646"/>
      <c r="I64" s="646"/>
      <c r="J64" s="646"/>
      <c r="K64" s="646"/>
      <c r="L64" s="646"/>
      <c r="M64" s="646"/>
      <c r="N64" s="173"/>
      <c r="O64" s="173"/>
      <c r="P64" s="646"/>
      <c r="Q64" s="460"/>
      <c r="R64" s="502"/>
      <c r="S64" s="502"/>
      <c r="T64" s="502"/>
      <c r="U64" s="462"/>
      <c r="W64" s="871"/>
    </row>
    <row r="65" spans="1:23" ht="13.5" hidden="1" customHeight="1">
      <c r="A65" s="291"/>
      <c r="B65" s="291"/>
      <c r="C65" s="291"/>
      <c r="D65" s="291"/>
      <c r="E65" s="460"/>
      <c r="F65" s="460"/>
      <c r="G65" s="646"/>
      <c r="H65" s="646"/>
      <c r="I65" s="646"/>
      <c r="J65" s="646"/>
      <c r="K65" s="646"/>
      <c r="L65" s="646"/>
      <c r="M65" s="646"/>
      <c r="N65" s="173"/>
      <c r="O65" s="173"/>
      <c r="P65" s="646"/>
      <c r="Q65" s="460"/>
      <c r="R65" s="502"/>
      <c r="S65" s="502"/>
      <c r="T65" s="502"/>
      <c r="U65" s="462"/>
      <c r="W65" s="871"/>
    </row>
    <row r="66" spans="1:23" ht="13.5" hidden="1" customHeight="1">
      <c r="A66" s="291"/>
      <c r="B66" s="291"/>
      <c r="C66" s="291"/>
      <c r="D66" s="291"/>
      <c r="E66" s="460"/>
      <c r="F66" s="460"/>
      <c r="G66" s="646"/>
      <c r="H66" s="646"/>
      <c r="I66" s="646"/>
      <c r="J66" s="646"/>
      <c r="K66" s="646"/>
      <c r="L66" s="646"/>
      <c r="M66" s="646"/>
      <c r="N66" s="173"/>
      <c r="O66" s="173"/>
      <c r="P66" s="646"/>
      <c r="Q66" s="460"/>
      <c r="R66" s="502"/>
      <c r="S66" s="502"/>
      <c r="T66" s="502"/>
      <c r="U66" s="459"/>
      <c r="W66" s="871"/>
    </row>
    <row r="67" spans="1:23" ht="13.5" hidden="1" customHeight="1">
      <c r="A67" s="291"/>
      <c r="B67" s="291"/>
      <c r="C67" s="291"/>
      <c r="D67" s="291"/>
      <c r="E67" s="460"/>
      <c r="F67" s="460"/>
      <c r="G67" s="646"/>
      <c r="H67" s="646"/>
      <c r="I67" s="646"/>
      <c r="J67" s="646"/>
      <c r="K67" s="646"/>
      <c r="L67" s="646"/>
      <c r="M67" s="646"/>
      <c r="N67" s="173"/>
      <c r="O67" s="173"/>
      <c r="P67" s="646"/>
      <c r="Q67" s="460"/>
      <c r="R67" s="502"/>
      <c r="S67" s="502"/>
      <c r="T67" s="502"/>
      <c r="U67" s="456"/>
      <c r="W67" s="871"/>
    </row>
    <row r="68" spans="1:23" ht="13.5" hidden="1" customHeight="1">
      <c r="A68" s="645"/>
      <c r="B68" s="645"/>
      <c r="C68" s="645"/>
      <c r="D68" s="645"/>
      <c r="E68" s="167"/>
      <c r="F68" s="167"/>
      <c r="G68" s="168"/>
      <c r="H68" s="168"/>
      <c r="I68" s="168"/>
      <c r="J68" s="168"/>
      <c r="K68" s="168"/>
      <c r="L68" s="168"/>
      <c r="M68" s="168"/>
      <c r="N68" s="168"/>
      <c r="O68" s="168"/>
      <c r="P68" s="168"/>
      <c r="Q68" s="164"/>
      <c r="R68" s="502"/>
      <c r="S68" s="502"/>
      <c r="T68" s="502"/>
      <c r="U68" s="481"/>
      <c r="W68" s="871"/>
    </row>
    <row r="69" spans="1:23" ht="17.25" hidden="1" customHeight="1">
      <c r="A69" s="289"/>
      <c r="B69" s="289"/>
      <c r="C69" s="289"/>
      <c r="D69" s="289"/>
      <c r="E69" s="289"/>
      <c r="F69" s="96"/>
      <c r="G69" s="96"/>
      <c r="H69" s="96"/>
      <c r="I69" s="96"/>
      <c r="J69" s="96"/>
      <c r="K69" s="96"/>
      <c r="L69" s="96"/>
      <c r="M69" s="96"/>
      <c r="N69" s="172"/>
      <c r="O69" s="172"/>
      <c r="P69" s="96"/>
      <c r="Q69" s="289"/>
      <c r="R69" s="644"/>
      <c r="S69" s="502"/>
      <c r="T69" s="502"/>
      <c r="U69" s="502"/>
      <c r="W69" s="871"/>
    </row>
    <row r="70" spans="1:23" ht="19.5" hidden="1" customHeight="1">
      <c r="A70" s="289"/>
      <c r="B70" s="289"/>
      <c r="C70" s="289"/>
      <c r="D70" s="289"/>
      <c r="E70" s="289"/>
      <c r="F70" s="96"/>
      <c r="G70" s="96"/>
      <c r="H70" s="96"/>
      <c r="I70" s="96"/>
      <c r="J70" s="96"/>
      <c r="K70" s="96"/>
      <c r="L70" s="96"/>
      <c r="M70" s="96"/>
      <c r="N70" s="172"/>
      <c r="O70" s="172"/>
      <c r="P70" s="96"/>
      <c r="Q70" s="289"/>
      <c r="R70" s="502"/>
      <c r="S70" s="502"/>
      <c r="T70" s="502"/>
      <c r="U70" s="502"/>
      <c r="W70" s="871"/>
    </row>
    <row r="71" spans="1:23" ht="19.5" hidden="1" customHeight="1">
      <c r="A71" s="289"/>
      <c r="B71" s="289"/>
      <c r="C71" s="289"/>
      <c r="D71" s="289"/>
      <c r="E71" s="289"/>
      <c r="F71" s="96"/>
      <c r="G71" s="96"/>
      <c r="H71" s="96"/>
      <c r="I71" s="96"/>
      <c r="J71" s="96"/>
      <c r="K71" s="96"/>
      <c r="L71" s="96"/>
      <c r="M71" s="96"/>
      <c r="N71" s="172"/>
      <c r="O71" s="172"/>
      <c r="P71" s="96"/>
      <c r="Q71" s="289"/>
      <c r="R71" s="502"/>
      <c r="S71" s="502"/>
      <c r="T71" s="502"/>
      <c r="U71" s="502"/>
      <c r="W71" s="871"/>
    </row>
  </sheetData>
  <printOptions horizontalCentered="1"/>
  <pageMargins left="0.70866141732283472" right="0.70866141732283472" top="0.74803149606299213" bottom="0.74803149606299213" header="0.31496062992125984" footer="0.31496062992125984"/>
  <pageSetup paperSize="9" scale="70" fitToWidth="0" fitToHeight="0" orientation="portrait" r:id="rId1"/>
  <ignoredErrors>
    <ignoredError sqref="D9:T13 D15:T15 D14:G14" formula="1"/>
    <ignoredError sqref="B14 J26:T26 B26" formulaRange="1"/>
    <ignoredError sqref="E32:S35 M48" numberStoredAsText="1"/>
    <ignoredError sqref="H14:T14" formula="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0275D-9CB0-46DE-A252-29C014396310}">
  <sheetPr>
    <tabColor theme="9" tint="0.59999389629810485"/>
  </sheetPr>
  <dimension ref="A1:U308"/>
  <sheetViews>
    <sheetView showGridLines="0" view="pageLayout" topLeftCell="A67" zoomScaleNormal="120" zoomScaleSheetLayoutView="100" workbookViewId="0">
      <selection activeCell="F17" sqref="F17"/>
    </sheetView>
  </sheetViews>
  <sheetFormatPr defaultColWidth="9.109375" defaultRowHeight="10.199999999999999"/>
  <cols>
    <col min="1" max="1" width="40" style="289" customWidth="1"/>
    <col min="2" max="7" width="6.109375" style="289" customWidth="1"/>
    <col min="8" max="8" width="6.5546875" style="289" customWidth="1"/>
    <col min="9" max="9" width="7.109375" style="289" bestFit="1" customWidth="1"/>
    <col min="10" max="10" width="6.109375" style="289" customWidth="1"/>
    <col min="11" max="12" width="6.109375" style="96" customWidth="1"/>
    <col min="13" max="13" width="6.5546875" style="96" customWidth="1"/>
    <col min="14" max="14" width="7.109375" style="96" bestFit="1" customWidth="1"/>
    <col min="15" max="16" width="6.5546875" style="289" customWidth="1"/>
    <col min="17" max="17" width="5.5546875" style="289" customWidth="1"/>
    <col min="18" max="18" width="5.44140625" style="289" customWidth="1"/>
    <col min="19" max="19" width="5.33203125" style="289" customWidth="1"/>
    <col min="20" max="30" width="9.109375" style="289" customWidth="1"/>
    <col min="31" max="16384" width="9.109375" style="289"/>
  </cols>
  <sheetData>
    <row r="1" spans="1:21" ht="13.5" customHeight="1">
      <c r="A1" s="725" t="s">
        <v>60</v>
      </c>
      <c r="B1" s="725"/>
      <c r="C1" s="725"/>
      <c r="D1" s="725"/>
      <c r="E1" s="725"/>
    </row>
    <row r="2" spans="1:21" ht="13.5" customHeight="1">
      <c r="A2" s="96"/>
      <c r="B2" s="96"/>
      <c r="C2" s="96"/>
      <c r="D2" s="96"/>
      <c r="E2" s="96"/>
      <c r="F2" s="96"/>
      <c r="G2" s="96"/>
      <c r="H2" s="96"/>
      <c r="I2" s="96"/>
      <c r="J2" s="96"/>
    </row>
    <row r="3" spans="1:21" ht="13.5" customHeight="1">
      <c r="A3" s="724"/>
      <c r="B3" s="708" t="s">
        <v>203</v>
      </c>
      <c r="C3" s="707" t="s">
        <v>191</v>
      </c>
      <c r="D3" s="707" t="s">
        <v>190</v>
      </c>
      <c r="E3" s="707" t="s">
        <v>204</v>
      </c>
      <c r="F3" s="707" t="s">
        <v>203</v>
      </c>
      <c r="G3" s="707" t="s">
        <v>191</v>
      </c>
      <c r="H3" s="707" t="s">
        <v>190</v>
      </c>
      <c r="I3" s="707" t="s">
        <v>504</v>
      </c>
      <c r="J3" s="707" t="s">
        <v>204</v>
      </c>
      <c r="K3" s="707" t="s">
        <v>203</v>
      </c>
      <c r="L3" s="707" t="s">
        <v>191</v>
      </c>
      <c r="M3" s="707" t="s">
        <v>890</v>
      </c>
      <c r="N3" s="707" t="s">
        <v>504</v>
      </c>
      <c r="O3" s="873"/>
      <c r="P3" s="506"/>
      <c r="Q3" s="506"/>
      <c r="R3" s="162"/>
      <c r="S3" s="505"/>
      <c r="T3" s="505"/>
      <c r="U3" s="505"/>
    </row>
    <row r="4" spans="1:21" ht="13.5" customHeight="1">
      <c r="A4" s="177"/>
      <c r="B4" s="303">
        <v>2021</v>
      </c>
      <c r="C4" s="180">
        <v>2021</v>
      </c>
      <c r="D4" s="180">
        <v>2021</v>
      </c>
      <c r="E4" s="180">
        <v>2020</v>
      </c>
      <c r="F4" s="180">
        <v>2020</v>
      </c>
      <c r="G4" s="180">
        <v>2020</v>
      </c>
      <c r="H4" s="180">
        <v>2020</v>
      </c>
      <c r="I4" s="180">
        <v>2020</v>
      </c>
      <c r="J4" s="180">
        <v>2019</v>
      </c>
      <c r="K4" s="180">
        <v>2019</v>
      </c>
      <c r="L4" s="180">
        <v>2019</v>
      </c>
      <c r="M4" s="180">
        <v>2019</v>
      </c>
      <c r="N4" s="180">
        <v>2019</v>
      </c>
      <c r="O4" s="873"/>
      <c r="P4" s="162"/>
      <c r="Q4" s="162"/>
      <c r="R4" s="162"/>
      <c r="S4" s="505"/>
      <c r="T4" s="505"/>
      <c r="U4" s="505"/>
    </row>
    <row r="5" spans="1:21" ht="13.5" customHeight="1">
      <c r="A5" s="768" t="s">
        <v>105</v>
      </c>
      <c r="B5" s="767"/>
      <c r="C5" s="766"/>
      <c r="D5" s="766"/>
      <c r="E5" s="766"/>
      <c r="F5" s="766"/>
      <c r="G5" s="766"/>
      <c r="H5" s="766"/>
      <c r="I5" s="766"/>
      <c r="J5" s="766"/>
      <c r="K5" s="766"/>
      <c r="L5" s="766"/>
      <c r="M5" s="766"/>
      <c r="N5" s="766"/>
      <c r="O5" s="873"/>
      <c r="P5" s="499"/>
      <c r="Q5" s="499"/>
      <c r="R5" s="499"/>
      <c r="S5" s="504"/>
      <c r="T5" s="504"/>
      <c r="U5" s="503"/>
    </row>
    <row r="6" spans="1:21" ht="13.5" customHeight="1">
      <c r="A6" s="299" t="s">
        <v>491</v>
      </c>
      <c r="B6" s="306">
        <v>-4</v>
      </c>
      <c r="C6" s="298">
        <v>91</v>
      </c>
      <c r="D6" s="298">
        <v>-6</v>
      </c>
      <c r="E6" s="298">
        <v>-11</v>
      </c>
      <c r="F6" s="298">
        <v>79</v>
      </c>
      <c r="G6" s="298">
        <v>-200</v>
      </c>
      <c r="H6" s="298">
        <v>-23</v>
      </c>
      <c r="I6" s="298">
        <v>-155</v>
      </c>
      <c r="J6" s="298">
        <v>4</v>
      </c>
      <c r="K6" s="723">
        <v>-35</v>
      </c>
      <c r="L6" s="723">
        <v>14</v>
      </c>
      <c r="M6" s="298">
        <v>-1</v>
      </c>
      <c r="N6" s="298">
        <v>-18</v>
      </c>
      <c r="O6" s="1058"/>
      <c r="P6" s="499"/>
      <c r="Q6" s="499"/>
      <c r="R6" s="499"/>
      <c r="S6" s="477"/>
      <c r="T6" s="477"/>
      <c r="U6" s="502"/>
    </row>
    <row r="7" spans="1:21" ht="13.5" customHeight="1">
      <c r="A7" s="711" t="s">
        <v>492</v>
      </c>
      <c r="B7" s="305">
        <v>0</v>
      </c>
      <c r="C7" s="297">
        <v>44</v>
      </c>
      <c r="D7" s="297">
        <v>16</v>
      </c>
      <c r="E7" s="297">
        <v>3</v>
      </c>
      <c r="F7" s="297">
        <v>-15</v>
      </c>
      <c r="G7" s="297">
        <v>-201</v>
      </c>
      <c r="H7" s="297">
        <v>13</v>
      </c>
      <c r="I7" s="297">
        <v>-200</v>
      </c>
      <c r="J7" s="297">
        <v>-8</v>
      </c>
      <c r="K7" s="380">
        <v>-49</v>
      </c>
      <c r="L7" s="380">
        <v>-3</v>
      </c>
      <c r="M7" s="297">
        <v>-9</v>
      </c>
      <c r="N7" s="297">
        <v>-69</v>
      </c>
      <c r="O7" s="1058"/>
      <c r="P7" s="499"/>
      <c r="Q7" s="499"/>
      <c r="R7" s="499"/>
      <c r="S7" s="501"/>
      <c r="T7" s="501"/>
      <c r="U7" s="500"/>
    </row>
    <row r="8" spans="1:21" ht="13.5" customHeight="1">
      <c r="A8" s="714" t="s">
        <v>493</v>
      </c>
      <c r="B8" s="719">
        <f>SUM(B6:B7)</f>
        <v>-4</v>
      </c>
      <c r="C8" s="717">
        <f>+C6+C7</f>
        <v>135</v>
      </c>
      <c r="D8" s="717">
        <f>+D6+D7</f>
        <v>10</v>
      </c>
      <c r="E8" s="717">
        <f>+E6+E7</f>
        <v>-8</v>
      </c>
      <c r="F8" s="717">
        <v>64</v>
      </c>
      <c r="G8" s="717">
        <v>-401</v>
      </c>
      <c r="H8" s="717">
        <v>-10</v>
      </c>
      <c r="I8" s="717">
        <f>SUM(I6:I7)</f>
        <v>-355</v>
      </c>
      <c r="J8" s="717">
        <v>-4</v>
      </c>
      <c r="K8" s="718">
        <v>-84</v>
      </c>
      <c r="L8" s="718">
        <v>11</v>
      </c>
      <c r="M8" s="717">
        <v>-10</v>
      </c>
      <c r="N8" s="717">
        <v>-87</v>
      </c>
      <c r="O8" s="1058"/>
      <c r="P8" s="499"/>
      <c r="Q8" s="499"/>
      <c r="R8" s="499"/>
      <c r="S8" s="498"/>
      <c r="T8" s="498"/>
      <c r="U8" s="497"/>
    </row>
    <row r="9" spans="1:21" ht="13.5" customHeight="1">
      <c r="A9" s="711"/>
      <c r="B9" s="305"/>
      <c r="C9" s="297"/>
      <c r="D9" s="297"/>
      <c r="E9" s="297"/>
      <c r="F9" s="297"/>
      <c r="G9" s="297"/>
      <c r="H9" s="297"/>
      <c r="I9" s="297"/>
      <c r="J9" s="297"/>
      <c r="K9" s="380"/>
      <c r="L9" s="380"/>
      <c r="M9" s="297"/>
      <c r="N9" s="297"/>
      <c r="O9" s="1058"/>
      <c r="P9" s="496"/>
      <c r="Q9" s="496"/>
      <c r="R9" s="162"/>
      <c r="S9" s="470"/>
      <c r="T9" s="470"/>
      <c r="U9" s="492"/>
    </row>
    <row r="10" spans="1:21" ht="13.5" customHeight="1">
      <c r="A10" s="722" t="s">
        <v>494</v>
      </c>
      <c r="B10" s="719"/>
      <c r="C10" s="720"/>
      <c r="D10" s="720"/>
      <c r="E10" s="720"/>
      <c r="F10" s="720"/>
      <c r="G10" s="720"/>
      <c r="H10" s="720"/>
      <c r="I10" s="720"/>
      <c r="J10" s="720"/>
      <c r="K10" s="721"/>
      <c r="L10" s="721"/>
      <c r="M10" s="720"/>
      <c r="N10" s="720"/>
      <c r="O10" s="1058"/>
      <c r="P10" s="495"/>
      <c r="Q10" s="495"/>
      <c r="R10" s="494"/>
      <c r="S10" s="470"/>
      <c r="T10" s="470"/>
      <c r="U10" s="492"/>
    </row>
    <row r="11" spans="1:21" ht="13.5" customHeight="1">
      <c r="A11" s="711" t="s">
        <v>495</v>
      </c>
      <c r="B11" s="389">
        <v>25</v>
      </c>
      <c r="C11" s="297">
        <v>-58</v>
      </c>
      <c r="D11" s="297">
        <v>10</v>
      </c>
      <c r="E11" s="297">
        <v>43</v>
      </c>
      <c r="F11" s="297">
        <v>-3</v>
      </c>
      <c r="G11" s="297">
        <v>-80</v>
      </c>
      <c r="H11" s="297">
        <v>-87</v>
      </c>
      <c r="I11" s="297">
        <v>-127</v>
      </c>
      <c r="J11" s="297">
        <v>-9</v>
      </c>
      <c r="K11" s="380">
        <v>-40</v>
      </c>
      <c r="L11" s="380">
        <v>8</v>
      </c>
      <c r="M11" s="297">
        <v>-7</v>
      </c>
      <c r="N11" s="297">
        <v>-48</v>
      </c>
      <c r="O11" s="1058"/>
      <c r="P11" s="495"/>
      <c r="Q11" s="495"/>
      <c r="R11" s="494"/>
      <c r="S11" s="470"/>
      <c r="T11" s="470"/>
      <c r="U11" s="492"/>
    </row>
    <row r="12" spans="1:21" ht="13.5" customHeight="1">
      <c r="A12" s="711" t="s">
        <v>496</v>
      </c>
      <c r="B12" s="305">
        <v>-58</v>
      </c>
      <c r="C12" s="297">
        <v>-145</v>
      </c>
      <c r="D12" s="297">
        <v>-102</v>
      </c>
      <c r="E12" s="297">
        <v>-228</v>
      </c>
      <c r="F12" s="297">
        <v>-151</v>
      </c>
      <c r="G12" s="297">
        <f>-75-50</f>
        <v>-125</v>
      </c>
      <c r="H12" s="297">
        <v>-69</v>
      </c>
      <c r="I12" s="297">
        <v>-573</v>
      </c>
      <c r="J12" s="297">
        <v>-148</v>
      </c>
      <c r="K12" s="380">
        <v>-75</v>
      </c>
      <c r="L12" s="380">
        <v>-144</v>
      </c>
      <c r="M12" s="297">
        <v>-85</v>
      </c>
      <c r="N12" s="297">
        <v>-452</v>
      </c>
      <c r="O12" s="1058"/>
      <c r="P12" s="493"/>
      <c r="Q12" s="493"/>
      <c r="S12" s="470"/>
      <c r="T12" s="470"/>
      <c r="U12" s="492"/>
    </row>
    <row r="13" spans="1:21" ht="13.5" customHeight="1">
      <c r="A13" s="937" t="s">
        <v>1052</v>
      </c>
      <c r="B13" s="389">
        <v>17</v>
      </c>
      <c r="C13" s="297">
        <v>73</v>
      </c>
      <c r="D13" s="297">
        <v>64</v>
      </c>
      <c r="E13" s="297">
        <v>130</v>
      </c>
      <c r="F13" s="297">
        <v>119</v>
      </c>
      <c r="G13" s="297">
        <f>40+50</f>
        <v>90</v>
      </c>
      <c r="H13" s="297">
        <v>38</v>
      </c>
      <c r="I13" s="297">
        <v>377</v>
      </c>
      <c r="J13" s="297">
        <v>98</v>
      </c>
      <c r="K13" s="380">
        <v>49</v>
      </c>
      <c r="L13" s="380">
        <v>108</v>
      </c>
      <c r="M13" s="297">
        <v>66</v>
      </c>
      <c r="N13" s="297">
        <v>321</v>
      </c>
      <c r="O13" s="1058"/>
      <c r="P13" s="472"/>
      <c r="Q13" s="472"/>
      <c r="S13" s="470"/>
      <c r="T13" s="470"/>
      <c r="U13" s="492"/>
    </row>
    <row r="14" spans="1:21" ht="13.5" customHeight="1">
      <c r="A14" s="711" t="s">
        <v>497</v>
      </c>
      <c r="B14" s="305">
        <v>20</v>
      </c>
      <c r="C14" s="297">
        <v>17</v>
      </c>
      <c r="D14" s="297">
        <v>7</v>
      </c>
      <c r="E14" s="297">
        <v>6</v>
      </c>
      <c r="F14" s="297">
        <v>7</v>
      </c>
      <c r="G14" s="297">
        <v>6</v>
      </c>
      <c r="H14" s="297">
        <v>31</v>
      </c>
      <c r="I14" s="297">
        <v>50</v>
      </c>
      <c r="J14" s="297">
        <v>25</v>
      </c>
      <c r="K14" s="380">
        <v>8</v>
      </c>
      <c r="L14" s="380">
        <v>7</v>
      </c>
      <c r="M14" s="297">
        <v>7</v>
      </c>
      <c r="N14" s="297">
        <v>47</v>
      </c>
      <c r="O14" s="1058"/>
      <c r="P14" s="162"/>
      <c r="Q14" s="162"/>
      <c r="R14" s="162"/>
      <c r="S14" s="469"/>
      <c r="T14" s="469"/>
      <c r="U14" s="490"/>
    </row>
    <row r="15" spans="1:21" ht="13.5" customHeight="1">
      <c r="A15" s="711" t="s">
        <v>754</v>
      </c>
      <c r="B15" s="305">
        <v>-3</v>
      </c>
      <c r="C15" s="297">
        <v>3</v>
      </c>
      <c r="D15" s="297">
        <v>0</v>
      </c>
      <c r="E15" s="297">
        <v>1</v>
      </c>
      <c r="F15" s="297">
        <v>0</v>
      </c>
      <c r="G15" s="297">
        <v>0</v>
      </c>
      <c r="H15" s="297">
        <v>-1</v>
      </c>
      <c r="I15" s="297">
        <v>0</v>
      </c>
      <c r="J15" s="297">
        <v>-1</v>
      </c>
      <c r="K15" s="380">
        <v>-12</v>
      </c>
      <c r="L15" s="380">
        <v>2</v>
      </c>
      <c r="M15" s="297">
        <v>14</v>
      </c>
      <c r="N15" s="297">
        <v>3</v>
      </c>
      <c r="O15" s="1058"/>
      <c r="P15" s="162"/>
      <c r="Q15" s="162"/>
      <c r="R15" s="162"/>
      <c r="S15" s="469"/>
      <c r="T15" s="469"/>
      <c r="U15" s="490"/>
    </row>
    <row r="16" spans="1:21" ht="13.5" customHeight="1">
      <c r="A16" s="711" t="s">
        <v>498</v>
      </c>
      <c r="B16" s="305">
        <v>-28</v>
      </c>
      <c r="C16" s="297">
        <v>-89</v>
      </c>
      <c r="D16" s="297">
        <v>-211</v>
      </c>
      <c r="E16" s="297">
        <v>-91</v>
      </c>
      <c r="F16" s="297">
        <v>-90</v>
      </c>
      <c r="G16" s="297">
        <v>-253</v>
      </c>
      <c r="H16" s="297">
        <v>-167</v>
      </c>
      <c r="I16" s="297">
        <v>-601</v>
      </c>
      <c r="J16" s="297">
        <v>-150</v>
      </c>
      <c r="K16" s="380">
        <v>-222</v>
      </c>
      <c r="L16" s="380">
        <v>-119</v>
      </c>
      <c r="M16" s="297">
        <v>-80</v>
      </c>
      <c r="N16" s="297">
        <v>-571</v>
      </c>
      <c r="O16" s="1058"/>
      <c r="P16" s="162"/>
      <c r="Q16" s="162"/>
      <c r="R16" s="162"/>
      <c r="S16" s="470"/>
      <c r="T16" s="470"/>
      <c r="U16" s="463"/>
    </row>
    <row r="17" spans="1:21" ht="13.5" customHeight="1">
      <c r="A17" s="711" t="s">
        <v>499</v>
      </c>
      <c r="B17" s="305">
        <v>27</v>
      </c>
      <c r="C17" s="297">
        <v>94</v>
      </c>
      <c r="D17" s="297">
        <v>159</v>
      </c>
      <c r="E17" s="297">
        <v>89</v>
      </c>
      <c r="F17" s="297">
        <v>56</v>
      </c>
      <c r="G17" s="297">
        <v>65</v>
      </c>
      <c r="H17" s="297">
        <v>111</v>
      </c>
      <c r="I17" s="297">
        <v>321</v>
      </c>
      <c r="J17" s="297">
        <v>87</v>
      </c>
      <c r="K17" s="380">
        <v>45</v>
      </c>
      <c r="L17" s="380">
        <v>66</v>
      </c>
      <c r="M17" s="297">
        <v>53</v>
      </c>
      <c r="N17" s="297">
        <v>251</v>
      </c>
      <c r="O17" s="1058"/>
      <c r="P17" s="162"/>
      <c r="Q17" s="162"/>
      <c r="R17" s="162"/>
      <c r="S17" s="470"/>
      <c r="T17" s="470"/>
      <c r="U17" s="463"/>
    </row>
    <row r="18" spans="1:21" ht="13.5" customHeight="1">
      <c r="A18" s="714" t="s">
        <v>500</v>
      </c>
      <c r="B18" s="719">
        <f>SUM(B11:B17)</f>
        <v>0</v>
      </c>
      <c r="C18" s="717">
        <f>SUM(C11:C17)</f>
        <v>-105</v>
      </c>
      <c r="D18" s="717">
        <f>SUM(D11:D17)</f>
        <v>-73</v>
      </c>
      <c r="E18" s="717">
        <f>SUM(E11:E17)</f>
        <v>-50</v>
      </c>
      <c r="F18" s="717">
        <v>-62</v>
      </c>
      <c r="G18" s="717">
        <v>-297</v>
      </c>
      <c r="H18" s="717">
        <v>-144</v>
      </c>
      <c r="I18" s="717">
        <f>SUM(I11:I17)</f>
        <v>-553</v>
      </c>
      <c r="J18" s="717">
        <v>-98</v>
      </c>
      <c r="K18" s="718">
        <v>-247</v>
      </c>
      <c r="L18" s="718">
        <v>-72</v>
      </c>
      <c r="M18" s="717">
        <v>-32</v>
      </c>
      <c r="N18" s="717">
        <v>-449</v>
      </c>
      <c r="O18" s="1058"/>
      <c r="S18" s="471"/>
      <c r="T18" s="471"/>
      <c r="U18" s="463"/>
    </row>
    <row r="19" spans="1:21" ht="5.25" customHeight="1">
      <c r="A19" s="714"/>
      <c r="B19" s="716"/>
      <c r="C19" s="714"/>
      <c r="D19" s="714"/>
      <c r="E19" s="714"/>
      <c r="F19" s="714"/>
      <c r="G19" s="714"/>
      <c r="H19" s="714"/>
      <c r="I19" s="714"/>
      <c r="J19" s="714" t="s">
        <v>48</v>
      </c>
      <c r="K19" s="715" t="s">
        <v>48</v>
      </c>
      <c r="L19" s="715" t="s">
        <v>48</v>
      </c>
      <c r="M19" s="714"/>
      <c r="N19" s="714"/>
      <c r="O19" s="1058"/>
      <c r="S19" s="469"/>
      <c r="T19" s="469"/>
      <c r="U19" s="464"/>
    </row>
    <row r="20" spans="1:21" ht="13.5" customHeight="1">
      <c r="A20" s="204" t="s">
        <v>60</v>
      </c>
      <c r="B20" s="304">
        <f>+B8+B18</f>
        <v>-4</v>
      </c>
      <c r="C20" s="178">
        <f>+C8+C18</f>
        <v>30</v>
      </c>
      <c r="D20" s="178">
        <f>+D8+D18</f>
        <v>-63</v>
      </c>
      <c r="E20" s="178">
        <f>+E8+E18</f>
        <v>-58</v>
      </c>
      <c r="F20" s="178">
        <v>2</v>
      </c>
      <c r="G20" s="178">
        <v>-698</v>
      </c>
      <c r="H20" s="178">
        <v>-154</v>
      </c>
      <c r="I20" s="178">
        <f>+I8+I18</f>
        <v>-908</v>
      </c>
      <c r="J20" s="178">
        <v>-102</v>
      </c>
      <c r="K20" s="713">
        <v>-331</v>
      </c>
      <c r="L20" s="713">
        <v>-61</v>
      </c>
      <c r="M20" s="178">
        <v>-42</v>
      </c>
      <c r="N20" s="178">
        <v>-536</v>
      </c>
      <c r="O20" s="1058"/>
      <c r="P20" s="491"/>
      <c r="Q20" s="491"/>
      <c r="S20" s="470"/>
      <c r="T20" s="470"/>
      <c r="U20" s="463"/>
    </row>
    <row r="21" spans="1:21" ht="13.5" customHeight="1">
      <c r="A21" s="2086"/>
      <c r="B21" s="2086"/>
      <c r="C21" s="2086"/>
      <c r="D21" s="2086"/>
      <c r="E21" s="2086"/>
      <c r="F21" s="2086"/>
      <c r="G21" s="2086"/>
      <c r="H21" s="2086"/>
      <c r="I21" s="2086"/>
      <c r="J21" s="2086"/>
      <c r="K21" s="2086"/>
      <c r="L21" s="2086"/>
      <c r="M21" s="2086"/>
      <c r="N21" s="712"/>
      <c r="O21" s="474"/>
      <c r="Q21" s="469"/>
      <c r="R21" s="469"/>
      <c r="S21" s="490"/>
    </row>
    <row r="22" spans="1:21" ht="13.5" customHeight="1">
      <c r="A22" s="711"/>
      <c r="B22" s="711"/>
      <c r="C22" s="711"/>
      <c r="D22" s="711"/>
      <c r="E22" s="711"/>
      <c r="F22" s="297"/>
      <c r="G22" s="297"/>
      <c r="H22" s="297"/>
      <c r="I22" s="297"/>
      <c r="J22" s="297"/>
      <c r="K22" s="297"/>
      <c r="L22" s="297"/>
      <c r="M22" s="297"/>
      <c r="N22" s="297"/>
      <c r="O22" s="474"/>
      <c r="Q22" s="468"/>
      <c r="R22" s="468"/>
      <c r="S22" s="463"/>
    </row>
    <row r="23" spans="1:21" ht="13.5" customHeight="1">
      <c r="A23" s="710" t="s">
        <v>206</v>
      </c>
      <c r="B23" s="710"/>
      <c r="C23" s="710"/>
      <c r="D23" s="710"/>
      <c r="E23" s="710"/>
      <c r="F23" s="297"/>
      <c r="G23" s="297"/>
      <c r="H23" s="297"/>
      <c r="I23" s="297"/>
      <c r="J23" s="297"/>
      <c r="K23" s="297"/>
      <c r="L23" s="297"/>
      <c r="M23" s="297"/>
      <c r="N23" s="297"/>
      <c r="O23" s="474"/>
      <c r="Q23" s="467"/>
      <c r="R23" s="467"/>
      <c r="S23" s="489"/>
    </row>
    <row r="24" spans="1:21" ht="13.5" customHeight="1">
      <c r="A24" s="709"/>
      <c r="B24" s="708" t="s">
        <v>203</v>
      </c>
      <c r="C24" s="707" t="s">
        <v>191</v>
      </c>
      <c r="D24" s="707" t="s">
        <v>190</v>
      </c>
      <c r="E24" s="707" t="s">
        <v>204</v>
      </c>
      <c r="F24" s="707" t="s">
        <v>203</v>
      </c>
      <c r="G24" s="707" t="s">
        <v>191</v>
      </c>
      <c r="H24" s="707" t="s">
        <v>190</v>
      </c>
      <c r="I24" s="707" t="s">
        <v>504</v>
      </c>
      <c r="J24" s="707" t="s">
        <v>204</v>
      </c>
      <c r="K24" s="707" t="s">
        <v>203</v>
      </c>
      <c r="L24" s="707" t="s">
        <v>191</v>
      </c>
      <c r="M24" s="707" t="s">
        <v>890</v>
      </c>
      <c r="N24" s="707" t="s">
        <v>504</v>
      </c>
      <c r="O24" s="873"/>
      <c r="P24" s="474"/>
      <c r="Q24" s="474"/>
      <c r="S24" s="465"/>
      <c r="T24" s="465"/>
      <c r="U24" s="463"/>
    </row>
    <row r="25" spans="1:21" ht="13.5" customHeight="1">
      <c r="A25" s="179"/>
      <c r="B25" s="303">
        <v>2021</v>
      </c>
      <c r="C25" s="180">
        <v>2021</v>
      </c>
      <c r="D25" s="180">
        <v>2021</v>
      </c>
      <c r="E25" s="180">
        <v>2020</v>
      </c>
      <c r="F25" s="180">
        <v>2020</v>
      </c>
      <c r="G25" s="180">
        <v>2020</v>
      </c>
      <c r="H25" s="180">
        <v>2020</v>
      </c>
      <c r="I25" s="180">
        <v>2020</v>
      </c>
      <c r="J25" s="180">
        <v>2019</v>
      </c>
      <c r="K25" s="180">
        <v>2019</v>
      </c>
      <c r="L25" s="180">
        <v>2019</v>
      </c>
      <c r="M25" s="180">
        <v>2019</v>
      </c>
      <c r="N25" s="180">
        <v>2019</v>
      </c>
      <c r="O25" s="873"/>
      <c r="P25" s="472"/>
      <c r="Q25" s="472"/>
      <c r="S25" s="465"/>
      <c r="T25" s="465"/>
      <c r="U25" s="463"/>
    </row>
    <row r="26" spans="1:21" ht="12.75" customHeight="1">
      <c r="A26" s="936" t="s">
        <v>1051</v>
      </c>
      <c r="B26" s="302">
        <f>SUM(B27:B29)</f>
        <v>1</v>
      </c>
      <c r="C26" s="296">
        <v>-5</v>
      </c>
      <c r="D26" s="296">
        <f>+D27+D28+D29</f>
        <v>10</v>
      </c>
      <c r="E26" s="296">
        <v>9</v>
      </c>
      <c r="F26" s="296">
        <v>0</v>
      </c>
      <c r="G26" s="296">
        <v>115</v>
      </c>
      <c r="H26" s="296">
        <v>26</v>
      </c>
      <c r="I26" s="296">
        <v>35</v>
      </c>
      <c r="J26" s="296">
        <v>17</v>
      </c>
      <c r="K26" s="706">
        <v>55</v>
      </c>
      <c r="L26" s="706">
        <v>10</v>
      </c>
      <c r="M26" s="296">
        <v>7</v>
      </c>
      <c r="N26" s="296">
        <v>22</v>
      </c>
      <c r="O26" s="873"/>
      <c r="P26" s="474"/>
      <c r="Q26" s="474"/>
      <c r="S26" s="465"/>
      <c r="T26" s="465"/>
      <c r="U26" s="463"/>
    </row>
    <row r="27" spans="1:21" ht="12.75" customHeight="1">
      <c r="A27" s="705" t="s">
        <v>501</v>
      </c>
      <c r="B27" s="704">
        <v>1</v>
      </c>
      <c r="C27" s="703">
        <v>-14</v>
      </c>
      <c r="D27" s="703">
        <v>1</v>
      </c>
      <c r="E27" s="703">
        <v>2</v>
      </c>
      <c r="F27" s="703">
        <v>-13</v>
      </c>
      <c r="G27" s="703">
        <v>33</v>
      </c>
      <c r="H27" s="703">
        <v>4</v>
      </c>
      <c r="I27" s="703">
        <v>6</v>
      </c>
      <c r="J27" s="703">
        <v>-1</v>
      </c>
      <c r="K27" s="647">
        <v>6</v>
      </c>
      <c r="L27" s="647">
        <v>-2</v>
      </c>
      <c r="M27" s="703">
        <v>0</v>
      </c>
      <c r="N27" s="703">
        <v>1</v>
      </c>
      <c r="O27" s="873"/>
      <c r="P27" s="474"/>
      <c r="Q27" s="474"/>
      <c r="S27" s="459"/>
      <c r="T27" s="459"/>
      <c r="U27" s="464"/>
    </row>
    <row r="28" spans="1:21" ht="12.75" customHeight="1">
      <c r="A28" s="705" t="s">
        <v>502</v>
      </c>
      <c r="B28" s="704">
        <v>0</v>
      </c>
      <c r="C28" s="703">
        <v>-7</v>
      </c>
      <c r="D28" s="703">
        <v>-3</v>
      </c>
      <c r="E28" s="703">
        <v>-1</v>
      </c>
      <c r="F28" s="703">
        <v>3</v>
      </c>
      <c r="G28" s="703">
        <v>33</v>
      </c>
      <c r="H28" s="703">
        <v>-2</v>
      </c>
      <c r="I28" s="703">
        <v>8</v>
      </c>
      <c r="J28" s="703">
        <v>1</v>
      </c>
      <c r="K28" s="647">
        <v>8</v>
      </c>
      <c r="L28" s="647">
        <v>0</v>
      </c>
      <c r="M28" s="703">
        <v>2</v>
      </c>
      <c r="N28" s="703">
        <v>3</v>
      </c>
      <c r="O28" s="873"/>
      <c r="S28" s="462"/>
      <c r="T28" s="462"/>
      <c r="U28" s="463"/>
    </row>
    <row r="29" spans="1:21" ht="12.75" customHeight="1">
      <c r="A29" s="301" t="s">
        <v>503</v>
      </c>
      <c r="B29" s="300">
        <v>0</v>
      </c>
      <c r="C29" s="295">
        <v>16</v>
      </c>
      <c r="D29" s="295">
        <v>12</v>
      </c>
      <c r="E29" s="295">
        <v>8</v>
      </c>
      <c r="F29" s="295">
        <v>10</v>
      </c>
      <c r="G29" s="295">
        <v>49</v>
      </c>
      <c r="H29" s="295">
        <v>24</v>
      </c>
      <c r="I29" s="295">
        <v>21</v>
      </c>
      <c r="J29" s="295">
        <v>17</v>
      </c>
      <c r="K29" s="702">
        <v>41</v>
      </c>
      <c r="L29" s="702">
        <v>12</v>
      </c>
      <c r="M29" s="295">
        <v>5</v>
      </c>
      <c r="N29" s="295">
        <v>18</v>
      </c>
      <c r="O29" s="873"/>
      <c r="S29" s="462"/>
      <c r="T29" s="462"/>
      <c r="U29" s="463"/>
    </row>
    <row r="30" spans="1:21" ht="10.5" customHeight="1">
      <c r="A30" s="2087" t="s">
        <v>1050</v>
      </c>
      <c r="B30" s="2087"/>
      <c r="C30" s="2087"/>
      <c r="D30" s="2087"/>
      <c r="E30" s="2087"/>
      <c r="F30" s="2087"/>
      <c r="G30" s="2087"/>
      <c r="H30" s="2087"/>
      <c r="I30" s="2087" t="s">
        <v>48</v>
      </c>
      <c r="J30" s="2087" t="s">
        <v>48</v>
      </c>
      <c r="K30" s="2087" t="s">
        <v>48</v>
      </c>
      <c r="L30" s="2088" t="s">
        <v>48</v>
      </c>
      <c r="M30" s="2088" t="s">
        <v>48</v>
      </c>
      <c r="N30" s="2089"/>
      <c r="Q30" s="470"/>
      <c r="R30" s="470"/>
      <c r="S30" s="463"/>
    </row>
    <row r="31" spans="1:21" ht="10.199999999999999" customHeight="1">
      <c r="A31" s="2090" t="s">
        <v>944</v>
      </c>
      <c r="B31" s="2090"/>
      <c r="C31" s="2090"/>
      <c r="D31" s="2090"/>
      <c r="E31" s="2090"/>
      <c r="F31" s="2090"/>
      <c r="G31" s="2090"/>
      <c r="H31" s="2090"/>
      <c r="I31" s="2090" t="s">
        <v>48</v>
      </c>
      <c r="J31" s="2090" t="s">
        <v>48</v>
      </c>
      <c r="K31" s="2090" t="s">
        <v>48</v>
      </c>
      <c r="L31" s="2091" t="s">
        <v>48</v>
      </c>
      <c r="M31" s="2091" t="s">
        <v>48</v>
      </c>
      <c r="N31" s="2092"/>
      <c r="Q31" s="469"/>
      <c r="R31" s="469"/>
      <c r="S31" s="464"/>
    </row>
    <row r="32" spans="1:21" ht="10.5" customHeight="1">
      <c r="A32" s="2093"/>
      <c r="B32" s="2093"/>
      <c r="C32" s="2093"/>
      <c r="D32" s="2093"/>
      <c r="E32" s="2093"/>
      <c r="F32" s="2093"/>
      <c r="G32" s="2093"/>
      <c r="H32" s="2093"/>
      <c r="I32" s="2093"/>
      <c r="J32" s="2093"/>
      <c r="K32" s="2093"/>
      <c r="L32" s="397"/>
      <c r="M32" s="397"/>
      <c r="N32" s="397"/>
      <c r="Q32" s="468"/>
      <c r="R32" s="468"/>
      <c r="S32" s="463"/>
    </row>
    <row r="33" spans="1:19" ht="13.5" customHeight="1">
      <c r="A33" s="693"/>
      <c r="B33" s="693"/>
      <c r="C33" s="693"/>
      <c r="D33" s="693"/>
      <c r="E33" s="693"/>
      <c r="F33" s="692"/>
      <c r="G33" s="692"/>
      <c r="H33" s="692"/>
      <c r="I33" s="692"/>
      <c r="J33" s="692"/>
      <c r="K33" s="692"/>
      <c r="L33" s="692"/>
      <c r="M33" s="692"/>
      <c r="N33" s="692"/>
      <c r="Q33" s="467"/>
      <c r="R33" s="467"/>
      <c r="S33" s="466"/>
    </row>
    <row r="34" spans="1:19" ht="17.25" customHeight="1">
      <c r="A34" s="701"/>
      <c r="B34" s="701"/>
      <c r="C34" s="701"/>
      <c r="D34" s="701"/>
      <c r="E34" s="701"/>
      <c r="F34" s="700"/>
      <c r="G34" s="700"/>
      <c r="H34" s="700"/>
      <c r="I34" s="700"/>
      <c r="J34" s="700"/>
      <c r="K34" s="700"/>
      <c r="L34" s="700"/>
      <c r="M34" s="700"/>
      <c r="N34" s="700"/>
      <c r="Q34" s="465"/>
      <c r="R34" s="465"/>
      <c r="S34" s="463"/>
    </row>
    <row r="35" spans="1:19" ht="13.5" customHeight="1">
      <c r="A35" s="699"/>
      <c r="B35" s="699"/>
      <c r="C35" s="699"/>
      <c r="D35" s="699"/>
      <c r="E35" s="699"/>
      <c r="F35" s="698"/>
      <c r="G35" s="698"/>
      <c r="H35" s="698"/>
      <c r="I35" s="698"/>
      <c r="J35" s="698"/>
      <c r="K35" s="698"/>
      <c r="L35" s="698"/>
      <c r="M35" s="698"/>
      <c r="N35" s="698"/>
      <c r="Q35" s="465"/>
      <c r="R35" s="465"/>
      <c r="S35" s="463"/>
    </row>
    <row r="36" spans="1:19" ht="13.5" customHeight="1">
      <c r="A36" s="697"/>
      <c r="B36" s="697"/>
      <c r="C36" s="697"/>
      <c r="D36" s="697"/>
      <c r="E36" s="697"/>
      <c r="F36" s="696"/>
      <c r="G36" s="696"/>
      <c r="H36" s="696"/>
      <c r="I36" s="696"/>
      <c r="J36" s="696"/>
      <c r="K36" s="696"/>
      <c r="L36" s="696"/>
      <c r="M36" s="696"/>
      <c r="N36" s="696"/>
      <c r="Q36" s="465"/>
      <c r="R36" s="465"/>
      <c r="S36" s="463"/>
    </row>
    <row r="37" spans="1:19" ht="13.5" customHeight="1">
      <c r="A37" s="697"/>
      <c r="B37" s="697"/>
      <c r="C37" s="697"/>
      <c r="D37" s="697"/>
      <c r="E37" s="697"/>
      <c r="F37" s="696"/>
      <c r="G37" s="696"/>
      <c r="H37" s="696"/>
      <c r="I37" s="696"/>
      <c r="J37" s="696"/>
      <c r="K37" s="696"/>
      <c r="L37" s="696"/>
      <c r="M37" s="696"/>
      <c r="N37" s="696"/>
      <c r="Q37" s="459"/>
      <c r="R37" s="459"/>
      <c r="S37" s="464"/>
    </row>
    <row r="38" spans="1:19" ht="13.5" customHeight="1">
      <c r="A38" s="695"/>
      <c r="B38" s="695"/>
      <c r="C38" s="695"/>
      <c r="D38" s="695"/>
      <c r="E38" s="695"/>
      <c r="F38" s="694"/>
      <c r="G38" s="694"/>
      <c r="H38" s="694"/>
      <c r="I38" s="694"/>
      <c r="J38" s="694"/>
      <c r="K38" s="694"/>
      <c r="L38" s="694"/>
      <c r="M38" s="694"/>
      <c r="N38" s="694"/>
      <c r="Q38" s="462"/>
      <c r="R38" s="462"/>
      <c r="S38" s="463"/>
    </row>
    <row r="39" spans="1:19" ht="13.5" customHeight="1">
      <c r="A39" s="695"/>
      <c r="B39" s="695"/>
      <c r="C39" s="695"/>
      <c r="D39" s="695"/>
      <c r="E39" s="695"/>
      <c r="F39" s="694"/>
      <c r="G39" s="694"/>
      <c r="H39" s="694"/>
      <c r="I39" s="694"/>
      <c r="J39" s="694"/>
      <c r="K39" s="694"/>
      <c r="L39" s="694"/>
      <c r="M39" s="694"/>
      <c r="N39" s="694"/>
      <c r="Q39" s="462"/>
      <c r="R39" s="462"/>
      <c r="S39" s="463"/>
    </row>
    <row r="40" spans="1:19" ht="13.5" customHeight="1">
      <c r="A40" s="697"/>
      <c r="B40" s="697"/>
      <c r="C40" s="697"/>
      <c r="D40" s="697"/>
      <c r="E40" s="697"/>
      <c r="F40" s="696"/>
      <c r="G40" s="696"/>
      <c r="H40" s="696"/>
      <c r="I40" s="696"/>
      <c r="J40" s="696"/>
      <c r="K40" s="696"/>
      <c r="L40" s="696"/>
      <c r="M40" s="696"/>
      <c r="N40" s="696"/>
      <c r="Q40" s="462"/>
      <c r="R40" s="462"/>
      <c r="S40" s="463"/>
    </row>
    <row r="41" spans="1:19" ht="13.5" customHeight="1">
      <c r="A41" s="695"/>
      <c r="B41" s="695"/>
      <c r="C41" s="695"/>
      <c r="D41" s="695"/>
      <c r="E41" s="695"/>
      <c r="F41" s="694"/>
      <c r="G41" s="694"/>
      <c r="H41" s="694"/>
      <c r="I41" s="694"/>
      <c r="J41" s="694"/>
      <c r="K41" s="694"/>
      <c r="L41" s="694"/>
      <c r="M41" s="694"/>
      <c r="N41" s="694"/>
      <c r="Q41" s="459"/>
      <c r="R41" s="458"/>
      <c r="S41" s="464"/>
    </row>
    <row r="42" spans="1:19" ht="13.5" customHeight="1">
      <c r="A42" s="695"/>
      <c r="B42" s="695"/>
      <c r="C42" s="695"/>
      <c r="D42" s="695"/>
      <c r="E42" s="695"/>
      <c r="F42" s="694"/>
      <c r="G42" s="694"/>
      <c r="H42" s="694"/>
      <c r="I42" s="694"/>
      <c r="J42" s="694"/>
      <c r="K42" s="694"/>
      <c r="L42" s="694"/>
      <c r="M42" s="694"/>
      <c r="N42" s="694"/>
      <c r="Q42" s="462"/>
      <c r="R42" s="462"/>
      <c r="S42" s="463"/>
    </row>
    <row r="43" spans="1:19" ht="13.5" customHeight="1">
      <c r="A43" s="695"/>
      <c r="B43" s="695"/>
      <c r="C43" s="695"/>
      <c r="D43" s="695"/>
      <c r="E43" s="695"/>
      <c r="F43" s="694"/>
      <c r="G43" s="694"/>
      <c r="H43" s="694"/>
      <c r="I43" s="694"/>
      <c r="J43" s="694"/>
      <c r="K43" s="694"/>
      <c r="L43" s="694"/>
      <c r="M43" s="694"/>
      <c r="N43" s="694"/>
      <c r="Q43" s="462"/>
      <c r="R43" s="462"/>
      <c r="S43" s="461"/>
    </row>
    <row r="44" spans="1:19" ht="13.5" customHeight="1">
      <c r="A44" s="695"/>
      <c r="B44" s="695"/>
      <c r="C44" s="695"/>
      <c r="D44" s="695"/>
      <c r="E44" s="695"/>
      <c r="F44" s="694"/>
      <c r="G44" s="694"/>
      <c r="H44" s="694"/>
      <c r="I44" s="694"/>
      <c r="J44" s="694"/>
      <c r="K44" s="694"/>
      <c r="L44" s="694"/>
      <c r="M44" s="694"/>
      <c r="N44" s="694"/>
      <c r="Q44" s="459"/>
      <c r="R44" s="458"/>
      <c r="S44" s="457"/>
    </row>
    <row r="45" spans="1:19" ht="13.5" customHeight="1">
      <c r="A45" s="695"/>
      <c r="B45" s="695"/>
      <c r="C45" s="695"/>
      <c r="D45" s="695"/>
      <c r="E45" s="695"/>
      <c r="F45" s="694"/>
      <c r="G45" s="694"/>
      <c r="H45" s="694"/>
      <c r="I45" s="694"/>
      <c r="J45" s="694"/>
      <c r="K45" s="694"/>
      <c r="L45" s="694"/>
      <c r="M45" s="694"/>
      <c r="N45" s="694"/>
      <c r="Q45" s="456"/>
      <c r="R45" s="456"/>
      <c r="S45" s="456"/>
    </row>
    <row r="46" spans="1:19" ht="13.5" customHeight="1">
      <c r="A46" s="693"/>
      <c r="B46" s="693"/>
      <c r="C46" s="693"/>
      <c r="D46" s="693"/>
      <c r="E46" s="693"/>
      <c r="F46" s="692"/>
      <c r="G46" s="692"/>
      <c r="H46" s="692"/>
      <c r="I46" s="692"/>
      <c r="J46" s="692"/>
      <c r="K46" s="692"/>
      <c r="L46" s="692"/>
      <c r="M46" s="692"/>
      <c r="N46" s="692"/>
      <c r="Q46" s="455"/>
      <c r="R46" s="455"/>
      <c r="S46" s="455"/>
    </row>
    <row r="47" spans="1:19" ht="17.25" customHeight="1"/>
    <row r="48" spans="1: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sheetData>
  <mergeCells count="4">
    <mergeCell ref="A21:M21"/>
    <mergeCell ref="A30:N30"/>
    <mergeCell ref="A31:N31"/>
    <mergeCell ref="A32:K32"/>
  </mergeCells>
  <printOptions horizontalCentered="1"/>
  <pageMargins left="0.70866141732283472" right="0.70866141732283472" top="0.74803149606299213" bottom="0.74803149606299213" header="0.31496062992125984" footer="0.31496062992125984"/>
  <pageSetup paperSize="9" scale="70" fitToWidth="0"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A8871-6573-42D8-AEB7-2410CABE7FD3}">
  <sheetPr codeName="Sheet10">
    <tabColor rgb="FFFFCCCC"/>
  </sheetPr>
  <dimension ref="F3"/>
  <sheetViews>
    <sheetView view="pageLayout" topLeftCell="A52" zoomScale="85" zoomScaleNormal="100" zoomScaleSheetLayoutView="100" zoomScalePageLayoutView="85" workbookViewId="0">
      <selection activeCell="M83" sqref="M83"/>
    </sheetView>
  </sheetViews>
  <sheetFormatPr defaultColWidth="9.109375" defaultRowHeight="14.4"/>
  <cols>
    <col min="1" max="4" width="9.109375" style="1"/>
    <col min="5" max="5" width="3.5546875" style="1" customWidth="1"/>
    <col min="6" max="16384" width="9.109375" style="1"/>
  </cols>
  <sheetData>
    <row r="3" spans="6:6" ht="35.4">
      <c r="F3" s="30"/>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1A025-E40C-4972-8D21-FAC248632C3B}">
  <sheetPr>
    <tabColor rgb="FFFFCCCC"/>
  </sheetPr>
  <dimension ref="A1:L31"/>
  <sheetViews>
    <sheetView view="pageLayout" topLeftCell="A49" zoomScaleNormal="100" workbookViewId="0">
      <selection activeCell="I47" sqref="I47"/>
    </sheetView>
  </sheetViews>
  <sheetFormatPr defaultRowHeight="13.2"/>
  <cols>
    <col min="1" max="1" width="27.33203125" style="176" customWidth="1"/>
    <col min="2" max="3" width="5.6640625" style="176" customWidth="1"/>
    <col min="4" max="4" width="6.44140625" style="176" customWidth="1"/>
    <col min="5" max="5" width="5.6640625" style="176" customWidth="1"/>
    <col min="6" max="6" width="6.21875" style="176" customWidth="1"/>
    <col min="7" max="8" width="5.6640625" style="176" customWidth="1"/>
    <col min="9" max="12" width="7.88671875" style="176" customWidth="1"/>
    <col min="13" max="16384" width="8.88671875" style="176"/>
  </cols>
  <sheetData>
    <row r="1" spans="1:12" ht="12.75" customHeight="1" thickBot="1">
      <c r="A1" s="2098" t="s">
        <v>1007</v>
      </c>
      <c r="B1" s="2098" t="s">
        <v>48</v>
      </c>
      <c r="C1" s="2098" t="s">
        <v>48</v>
      </c>
      <c r="D1" s="2098" t="s">
        <v>48</v>
      </c>
      <c r="E1" s="2098" t="s">
        <v>48</v>
      </c>
      <c r="F1" s="2098" t="s">
        <v>48</v>
      </c>
      <c r="G1" s="2098" t="s">
        <v>48</v>
      </c>
      <c r="H1" s="2098" t="s">
        <v>48</v>
      </c>
      <c r="I1" s="2099" t="s">
        <v>48</v>
      </c>
      <c r="J1" s="2099" t="s">
        <v>48</v>
      </c>
      <c r="K1" s="2099" t="s">
        <v>48</v>
      </c>
      <c r="L1" s="2099" t="s">
        <v>48</v>
      </c>
    </row>
    <row r="2" spans="1:12" ht="15" customHeight="1">
      <c r="A2" s="1537"/>
      <c r="B2" s="1537"/>
      <c r="C2" s="1537"/>
      <c r="D2" s="1537"/>
      <c r="E2" s="1537"/>
      <c r="F2" s="1537"/>
      <c r="G2" s="1537"/>
      <c r="H2" s="1536"/>
      <c r="I2" s="2100" t="s">
        <v>1221</v>
      </c>
      <c r="J2" s="2101" t="s">
        <v>48</v>
      </c>
      <c r="K2" s="2100" t="s">
        <v>1220</v>
      </c>
      <c r="L2" s="2101" t="s">
        <v>48</v>
      </c>
    </row>
    <row r="3" spans="1:12" ht="12.75" customHeight="1">
      <c r="A3" s="414"/>
      <c r="B3" s="414"/>
      <c r="C3" s="414"/>
      <c r="D3" s="414"/>
      <c r="E3" s="414"/>
      <c r="F3" s="414"/>
      <c r="G3" s="414"/>
      <c r="H3" s="413"/>
      <c r="I3" s="1247"/>
      <c r="J3" s="1246"/>
      <c r="K3" s="2096"/>
      <c r="L3" s="2097" t="s">
        <v>48</v>
      </c>
    </row>
    <row r="4" spans="1:12" ht="10.5" customHeight="1" thickBot="1">
      <c r="A4" s="1237" t="s">
        <v>613</v>
      </c>
      <c r="B4" s="1236" t="s">
        <v>1432</v>
      </c>
      <c r="C4" s="1236" t="s">
        <v>1219</v>
      </c>
      <c r="D4" s="1236" t="s">
        <v>1126</v>
      </c>
      <c r="E4" s="1236" t="s">
        <v>1056</v>
      </c>
      <c r="F4" s="1236" t="s">
        <v>1006</v>
      </c>
      <c r="G4" s="1236" t="s">
        <v>937</v>
      </c>
      <c r="H4" s="412" t="s">
        <v>893</v>
      </c>
      <c r="I4" s="1235" t="s">
        <v>1431</v>
      </c>
      <c r="J4" s="1234" t="s">
        <v>1430</v>
      </c>
      <c r="K4" s="1235" t="s">
        <v>1431</v>
      </c>
      <c r="L4" s="1234" t="s">
        <v>1430</v>
      </c>
    </row>
    <row r="5" spans="1:12" ht="12" customHeight="1">
      <c r="A5" s="410" t="s">
        <v>646</v>
      </c>
      <c r="B5" s="738">
        <v>573</v>
      </c>
      <c r="C5" s="738">
        <v>569</v>
      </c>
      <c r="D5" s="738">
        <v>561</v>
      </c>
      <c r="E5" s="738">
        <v>535</v>
      </c>
      <c r="F5" s="738">
        <v>543</v>
      </c>
      <c r="G5" s="738">
        <v>500</v>
      </c>
      <c r="H5" s="737">
        <v>515</v>
      </c>
      <c r="I5" s="907" t="s">
        <v>701</v>
      </c>
      <c r="J5" s="908" t="s">
        <v>696</v>
      </c>
      <c r="K5" s="907" t="s">
        <v>690</v>
      </c>
      <c r="L5" s="908" t="s">
        <v>784</v>
      </c>
    </row>
    <row r="6" spans="1:12" ht="12" customHeight="1">
      <c r="A6" s="409" t="s">
        <v>645</v>
      </c>
      <c r="B6" s="735">
        <v>332</v>
      </c>
      <c r="C6" s="735">
        <v>317</v>
      </c>
      <c r="D6" s="735">
        <v>298</v>
      </c>
      <c r="E6" s="735">
        <v>291</v>
      </c>
      <c r="F6" s="735">
        <v>278</v>
      </c>
      <c r="G6" s="735">
        <v>267</v>
      </c>
      <c r="H6" s="736">
        <v>295</v>
      </c>
      <c r="I6" s="1241" t="s">
        <v>814</v>
      </c>
      <c r="J6" s="1240" t="s">
        <v>778</v>
      </c>
      <c r="K6" s="1241" t="s">
        <v>940</v>
      </c>
      <c r="L6" s="1240" t="s">
        <v>778</v>
      </c>
    </row>
    <row r="7" spans="1:12" ht="12" customHeight="1">
      <c r="A7" s="409" t="s">
        <v>644</v>
      </c>
      <c r="B7" s="735">
        <v>14</v>
      </c>
      <c r="C7" s="735">
        <v>33</v>
      </c>
      <c r="D7" s="735">
        <v>15</v>
      </c>
      <c r="E7" s="735">
        <v>22</v>
      </c>
      <c r="F7" s="735">
        <v>14</v>
      </c>
      <c r="G7" s="735">
        <v>48</v>
      </c>
      <c r="H7" s="736">
        <v>16</v>
      </c>
      <c r="I7" s="1241" t="s">
        <v>694</v>
      </c>
      <c r="J7" s="1240" t="s">
        <v>1428</v>
      </c>
      <c r="K7" s="1241" t="s">
        <v>694</v>
      </c>
      <c r="L7" s="1240" t="s">
        <v>1433</v>
      </c>
    </row>
    <row r="8" spans="1:12" ht="12" customHeight="1">
      <c r="A8" s="409" t="s">
        <v>643</v>
      </c>
      <c r="B8" s="730" t="s">
        <v>217</v>
      </c>
      <c r="C8" s="730">
        <v>10</v>
      </c>
      <c r="D8" s="730">
        <v>4</v>
      </c>
      <c r="E8" s="730" t="s">
        <v>217</v>
      </c>
      <c r="F8" s="735">
        <v>2</v>
      </c>
      <c r="G8" s="735">
        <v>2</v>
      </c>
      <c r="H8" s="736">
        <v>2</v>
      </c>
      <c r="I8" s="1241"/>
      <c r="J8" s="1240"/>
      <c r="K8" s="1241"/>
      <c r="L8" s="1248"/>
    </row>
    <row r="9" spans="1:12" ht="12" customHeight="1">
      <c r="A9" s="727" t="s">
        <v>1127</v>
      </c>
      <c r="B9" s="734">
        <v>919</v>
      </c>
      <c r="C9" s="734">
        <v>929</v>
      </c>
      <c r="D9" s="734">
        <v>878</v>
      </c>
      <c r="E9" s="734">
        <v>848</v>
      </c>
      <c r="F9" s="734">
        <v>837</v>
      </c>
      <c r="G9" s="734">
        <v>817</v>
      </c>
      <c r="H9" s="356">
        <v>828</v>
      </c>
      <c r="I9" s="1245" t="s">
        <v>779</v>
      </c>
      <c r="J9" s="1244" t="s">
        <v>700</v>
      </c>
      <c r="K9" s="1245" t="s">
        <v>693</v>
      </c>
      <c r="L9" s="1244" t="s">
        <v>694</v>
      </c>
    </row>
    <row r="10" spans="1:12" ht="12" customHeight="1">
      <c r="A10" s="727" t="s">
        <v>642</v>
      </c>
      <c r="B10" s="734">
        <v>-444</v>
      </c>
      <c r="C10" s="734">
        <v>-441</v>
      </c>
      <c r="D10" s="734">
        <v>-504</v>
      </c>
      <c r="E10" s="734">
        <v>-449</v>
      </c>
      <c r="F10" s="734">
        <v>-436</v>
      </c>
      <c r="G10" s="734">
        <v>-449</v>
      </c>
      <c r="H10" s="356">
        <v>-468</v>
      </c>
      <c r="I10" s="1245" t="s">
        <v>784</v>
      </c>
      <c r="J10" s="1244" t="s">
        <v>696</v>
      </c>
      <c r="K10" s="1245" t="s">
        <v>696</v>
      </c>
      <c r="L10" s="1244" t="s">
        <v>784</v>
      </c>
    </row>
    <row r="11" spans="1:12" ht="12" customHeight="1">
      <c r="A11" s="727" t="s">
        <v>641</v>
      </c>
      <c r="B11" s="734">
        <v>475</v>
      </c>
      <c r="C11" s="734">
        <v>488</v>
      </c>
      <c r="D11" s="734">
        <v>374</v>
      </c>
      <c r="E11" s="734">
        <v>399</v>
      </c>
      <c r="F11" s="734">
        <v>401</v>
      </c>
      <c r="G11" s="734">
        <v>368</v>
      </c>
      <c r="H11" s="356">
        <v>360</v>
      </c>
      <c r="I11" s="1245" t="s">
        <v>940</v>
      </c>
      <c r="J11" s="1244" t="s">
        <v>702</v>
      </c>
      <c r="K11" s="1245" t="s">
        <v>939</v>
      </c>
      <c r="L11" s="1244" t="s">
        <v>695</v>
      </c>
    </row>
    <row r="12" spans="1:12" ht="12" customHeight="1">
      <c r="A12" s="409" t="s">
        <v>1058</v>
      </c>
      <c r="B12" s="730">
        <v>-1</v>
      </c>
      <c r="C12" s="730">
        <v>2</v>
      </c>
      <c r="D12" s="730">
        <v>-7</v>
      </c>
      <c r="E12" s="730">
        <v>-12</v>
      </c>
      <c r="F12" s="730">
        <v>5</v>
      </c>
      <c r="G12" s="730">
        <v>-226</v>
      </c>
      <c r="H12" s="729">
        <v>-38</v>
      </c>
      <c r="I12" s="1241"/>
      <c r="J12" s="1240"/>
      <c r="K12" s="1545"/>
      <c r="L12" s="1240"/>
    </row>
    <row r="13" spans="1:12" ht="12" customHeight="1">
      <c r="A13" s="727" t="s">
        <v>640</v>
      </c>
      <c r="B13" s="734">
        <v>474</v>
      </c>
      <c r="C13" s="734">
        <v>490</v>
      </c>
      <c r="D13" s="734">
        <v>367</v>
      </c>
      <c r="E13" s="734">
        <v>387</v>
      </c>
      <c r="F13" s="734">
        <v>406</v>
      </c>
      <c r="G13" s="734">
        <v>142</v>
      </c>
      <c r="H13" s="356">
        <v>322</v>
      </c>
      <c r="I13" s="1245" t="s">
        <v>939</v>
      </c>
      <c r="J13" s="1244" t="s">
        <v>702</v>
      </c>
      <c r="K13" s="1245" t="s">
        <v>787</v>
      </c>
      <c r="L13" s="1244" t="s">
        <v>702</v>
      </c>
    </row>
    <row r="14" spans="1:12" ht="12" customHeight="1">
      <c r="A14" s="728"/>
      <c r="B14" s="733"/>
      <c r="C14" s="733"/>
      <c r="D14" s="733"/>
      <c r="E14" s="733"/>
      <c r="F14" s="733"/>
      <c r="G14" s="733"/>
      <c r="H14" s="732"/>
      <c r="I14" s="1243"/>
      <c r="J14" s="1242"/>
      <c r="K14" s="1243"/>
      <c r="L14" s="1242"/>
    </row>
    <row r="15" spans="1:12" ht="12" customHeight="1">
      <c r="A15" s="409" t="s">
        <v>1057</v>
      </c>
      <c r="B15" s="730">
        <v>50</v>
      </c>
      <c r="C15" s="730">
        <v>49</v>
      </c>
      <c r="D15" s="730">
        <v>52</v>
      </c>
      <c r="E15" s="730">
        <v>54</v>
      </c>
      <c r="F15" s="730">
        <v>54</v>
      </c>
      <c r="G15" s="730">
        <v>54</v>
      </c>
      <c r="H15" s="729">
        <v>55</v>
      </c>
      <c r="I15" s="1241"/>
      <c r="J15" s="1240"/>
      <c r="K15" s="1544"/>
      <c r="L15" s="1543"/>
    </row>
    <row r="16" spans="1:12" ht="12" customHeight="1">
      <c r="A16" s="409" t="s">
        <v>1064</v>
      </c>
      <c r="B16" s="730">
        <v>18</v>
      </c>
      <c r="C16" s="730">
        <v>19</v>
      </c>
      <c r="D16" s="730">
        <v>17</v>
      </c>
      <c r="E16" s="730">
        <v>14</v>
      </c>
      <c r="F16" s="730">
        <v>15</v>
      </c>
      <c r="G16" s="730">
        <v>6</v>
      </c>
      <c r="H16" s="729">
        <v>13</v>
      </c>
      <c r="I16" s="1241"/>
      <c r="J16" s="1240"/>
      <c r="K16" s="1544"/>
      <c r="L16" s="1543"/>
    </row>
    <row r="17" spans="1:12" ht="12" customHeight="1">
      <c r="A17" s="409" t="s">
        <v>673</v>
      </c>
      <c r="B17" s="730">
        <v>7769</v>
      </c>
      <c r="C17" s="730">
        <v>7759</v>
      </c>
      <c r="D17" s="730">
        <v>7603</v>
      </c>
      <c r="E17" s="730">
        <v>7652</v>
      </c>
      <c r="F17" s="730">
        <v>7739</v>
      </c>
      <c r="G17" s="730">
        <v>7700</v>
      </c>
      <c r="H17" s="729">
        <v>7940</v>
      </c>
      <c r="I17" s="1241" t="s">
        <v>694</v>
      </c>
      <c r="J17" s="1240" t="s">
        <v>694</v>
      </c>
      <c r="K17" s="1241"/>
      <c r="L17" s="1240"/>
    </row>
    <row r="18" spans="1:12" ht="12" customHeight="1">
      <c r="A18" s="731" t="s">
        <v>637</v>
      </c>
      <c r="B18" s="730">
        <v>46937</v>
      </c>
      <c r="C18" s="730">
        <v>47008</v>
      </c>
      <c r="D18" s="730">
        <v>46464</v>
      </c>
      <c r="E18" s="730">
        <v>47200</v>
      </c>
      <c r="F18" s="730">
        <v>46062</v>
      </c>
      <c r="G18" s="730">
        <v>45695</v>
      </c>
      <c r="H18" s="729">
        <v>43140</v>
      </c>
      <c r="I18" s="1241" t="s">
        <v>784</v>
      </c>
      <c r="J18" s="1240" t="s">
        <v>694</v>
      </c>
      <c r="K18" s="1241"/>
      <c r="L18" s="1240"/>
    </row>
    <row r="19" spans="1:12" ht="12" customHeight="1" thickBot="1">
      <c r="A19" s="409" t="s">
        <v>636</v>
      </c>
      <c r="B19" s="730">
        <v>6950</v>
      </c>
      <c r="C19" s="730">
        <v>7007</v>
      </c>
      <c r="D19" s="730">
        <v>6965</v>
      </c>
      <c r="E19" s="730">
        <v>7059</v>
      </c>
      <c r="F19" s="730">
        <v>7087</v>
      </c>
      <c r="G19" s="730">
        <v>7269</v>
      </c>
      <c r="H19" s="729">
        <v>7375</v>
      </c>
      <c r="I19" s="1239" t="s">
        <v>695</v>
      </c>
      <c r="J19" s="1238" t="s">
        <v>700</v>
      </c>
      <c r="K19" s="1542"/>
      <c r="L19" s="1541"/>
    </row>
    <row r="20" spans="1:12" ht="10.5" customHeight="1" thickBot="1">
      <c r="A20" s="409"/>
      <c r="B20" s="409"/>
      <c r="C20" s="1540"/>
      <c r="D20" s="1540"/>
      <c r="E20" s="1540"/>
      <c r="F20" s="1540"/>
      <c r="G20" s="1540"/>
      <c r="H20" s="1540"/>
      <c r="I20" s="1539"/>
      <c r="J20" s="1539"/>
      <c r="K20" s="1538"/>
      <c r="L20" s="1538"/>
    </row>
    <row r="21" spans="1:12" ht="13.2" customHeight="1">
      <c r="A21" s="1537" t="s">
        <v>672</v>
      </c>
      <c r="B21" s="1537"/>
      <c r="C21" s="1537"/>
      <c r="D21" s="1537"/>
      <c r="E21" s="1537"/>
      <c r="F21" s="1537"/>
      <c r="G21" s="1537"/>
      <c r="H21" s="1536"/>
      <c r="I21" s="2100" t="s">
        <v>1221</v>
      </c>
      <c r="J21" s="2101" t="s">
        <v>48</v>
      </c>
      <c r="K21" s="2100" t="s">
        <v>1220</v>
      </c>
      <c r="L21" s="2101" t="s">
        <v>48</v>
      </c>
    </row>
    <row r="22" spans="1:12" ht="15" customHeight="1" thickBot="1">
      <c r="A22" s="1237" t="s">
        <v>629</v>
      </c>
      <c r="B22" s="1236" t="s">
        <v>1432</v>
      </c>
      <c r="C22" s="1236" t="s">
        <v>1219</v>
      </c>
      <c r="D22" s="1236" t="s">
        <v>1126</v>
      </c>
      <c r="E22" s="1236" t="s">
        <v>1056</v>
      </c>
      <c r="F22" s="1236" t="s">
        <v>1006</v>
      </c>
      <c r="G22" s="1236" t="s">
        <v>937</v>
      </c>
      <c r="H22" s="412" t="s">
        <v>893</v>
      </c>
      <c r="I22" s="1235" t="s">
        <v>1431</v>
      </c>
      <c r="J22" s="1234" t="s">
        <v>1430</v>
      </c>
      <c r="K22" s="1235" t="s">
        <v>1431</v>
      </c>
      <c r="L22" s="1234" t="s">
        <v>1430</v>
      </c>
    </row>
    <row r="23" spans="1:12" ht="15" customHeight="1">
      <c r="A23" s="1048" t="s">
        <v>892</v>
      </c>
      <c r="B23" s="956">
        <v>148.5</v>
      </c>
      <c r="C23" s="1049">
        <v>146.10000000000002</v>
      </c>
      <c r="D23" s="1050">
        <v>143.5</v>
      </c>
      <c r="E23" s="1050">
        <v>141.4</v>
      </c>
      <c r="F23" s="1050">
        <v>135.5</v>
      </c>
      <c r="G23" s="1050">
        <v>134.10000000000002</v>
      </c>
      <c r="H23" s="1051">
        <v>127.9</v>
      </c>
      <c r="I23" s="907" t="s">
        <v>779</v>
      </c>
      <c r="J23" s="908" t="s">
        <v>784</v>
      </c>
      <c r="K23" s="907" t="s">
        <v>701</v>
      </c>
      <c r="L23" s="908" t="s">
        <v>784</v>
      </c>
    </row>
    <row r="24" spans="1:12" ht="15" customHeight="1" thickBot="1">
      <c r="A24" s="1535" t="s">
        <v>891</v>
      </c>
      <c r="B24" s="1534">
        <v>21.4</v>
      </c>
      <c r="C24" s="1533">
        <v>21.2</v>
      </c>
      <c r="D24" s="1532">
        <v>21.1</v>
      </c>
      <c r="E24" s="1532">
        <v>21.1</v>
      </c>
      <c r="F24" s="1532">
        <v>20.8</v>
      </c>
      <c r="G24" s="1532">
        <v>20.7</v>
      </c>
      <c r="H24" s="1052">
        <v>20.6</v>
      </c>
      <c r="I24" s="1239" t="s">
        <v>699</v>
      </c>
      <c r="J24" s="1238" t="s">
        <v>696</v>
      </c>
      <c r="K24" s="1239" t="s">
        <v>696</v>
      </c>
      <c r="L24" s="1238" t="s">
        <v>696</v>
      </c>
    </row>
    <row r="25" spans="1:12" ht="15" customHeight="1">
      <c r="A25" s="355" t="s">
        <v>671</v>
      </c>
      <c r="B25" s="359">
        <v>169.9</v>
      </c>
      <c r="C25" s="1531">
        <v>167.3</v>
      </c>
      <c r="D25" s="1531">
        <v>164.6</v>
      </c>
      <c r="E25" s="1531">
        <v>162.5</v>
      </c>
      <c r="F25" s="1531">
        <v>156.30000000000001</v>
      </c>
      <c r="G25" s="1531">
        <v>154.80000000000001</v>
      </c>
      <c r="H25" s="1530">
        <v>148.5</v>
      </c>
      <c r="I25" s="1529" t="s">
        <v>693</v>
      </c>
      <c r="J25" s="1528" t="s">
        <v>784</v>
      </c>
      <c r="K25" s="1529" t="s">
        <v>778</v>
      </c>
      <c r="L25" s="1528" t="s">
        <v>784</v>
      </c>
    </row>
    <row r="26" spans="1:12" ht="15" customHeight="1">
      <c r="A26" s="728"/>
      <c r="B26" s="728"/>
      <c r="C26" s="1043"/>
      <c r="D26" s="1043"/>
      <c r="E26" s="1043"/>
      <c r="F26" s="1043"/>
      <c r="G26" s="1043"/>
      <c r="H26" s="1044"/>
      <c r="I26" s="1243"/>
      <c r="J26" s="1242"/>
      <c r="K26" s="1243"/>
      <c r="L26" s="1242"/>
    </row>
    <row r="27" spans="1:12" ht="15" customHeight="1" thickBot="1">
      <c r="A27" s="727" t="s">
        <v>670</v>
      </c>
      <c r="B27" s="726">
        <v>85.7</v>
      </c>
      <c r="C27" s="1527">
        <v>85.8</v>
      </c>
      <c r="D27" s="1527">
        <v>83.5</v>
      </c>
      <c r="E27" s="1527">
        <v>82.9</v>
      </c>
      <c r="F27" s="1527">
        <v>80.8</v>
      </c>
      <c r="G27" s="1527">
        <v>80.5</v>
      </c>
      <c r="H27" s="1526">
        <v>75.2</v>
      </c>
      <c r="I27" s="1525" t="s">
        <v>701</v>
      </c>
      <c r="J27" s="1524" t="s">
        <v>694</v>
      </c>
      <c r="K27" s="1525" t="s">
        <v>690</v>
      </c>
      <c r="L27" s="1524" t="s">
        <v>694</v>
      </c>
    </row>
    <row r="28" spans="1:12" ht="15" customHeight="1">
      <c r="A28" s="2094" t="s">
        <v>1152</v>
      </c>
      <c r="B28" s="2094" t="s">
        <v>48</v>
      </c>
      <c r="C28" s="2094" t="s">
        <v>48</v>
      </c>
      <c r="D28" s="2094" t="s">
        <v>48</v>
      </c>
      <c r="E28" s="2094" t="s">
        <v>48</v>
      </c>
      <c r="F28" s="2094" t="s">
        <v>48</v>
      </c>
      <c r="G28" s="2094" t="s">
        <v>48</v>
      </c>
      <c r="H28" s="2094" t="s">
        <v>48</v>
      </c>
      <c r="I28" s="2095" t="s">
        <v>48</v>
      </c>
      <c r="J28" s="2095" t="s">
        <v>48</v>
      </c>
      <c r="K28" s="2095" t="s">
        <v>48</v>
      </c>
      <c r="L28" s="2095" t="s">
        <v>48</v>
      </c>
    </row>
    <row r="29" spans="1:12" ht="10.5" customHeight="1">
      <c r="A29" s="2094"/>
      <c r="B29" s="2094" t="s">
        <v>48</v>
      </c>
      <c r="C29" s="2094" t="s">
        <v>48</v>
      </c>
      <c r="D29" s="2094" t="s">
        <v>48</v>
      </c>
      <c r="E29" s="2094" t="s">
        <v>48</v>
      </c>
      <c r="F29" s="2094" t="s">
        <v>48</v>
      </c>
      <c r="G29" s="2094" t="s">
        <v>48</v>
      </c>
      <c r="H29" s="2094" t="s">
        <v>48</v>
      </c>
      <c r="I29" s="2094" t="s">
        <v>48</v>
      </c>
      <c r="J29" s="2094" t="s">
        <v>48</v>
      </c>
      <c r="K29" s="2094" t="s">
        <v>48</v>
      </c>
      <c r="L29" s="2094" t="s">
        <v>48</v>
      </c>
    </row>
    <row r="30" spans="1:12" ht="10.5" customHeight="1"/>
    <row r="31" spans="1:12" ht="15" customHeight="1"/>
  </sheetData>
  <mergeCells count="8">
    <mergeCell ref="A28:L28"/>
    <mergeCell ref="A29:L29"/>
    <mergeCell ref="K3:L3"/>
    <mergeCell ref="A1:L1"/>
    <mergeCell ref="I2:J2"/>
    <mergeCell ref="K2:L2"/>
    <mergeCell ref="I21:J21"/>
    <mergeCell ref="K21:L21"/>
  </mergeCells>
  <pageMargins left="0.70866141732283505" right="0.70866141732283505" top="0.74803149606299202" bottom="0.74803149606299202" header="0.31496062992126" footer="0.31496062992126"/>
  <pageSetup paperSize="9" scale="88" orientation="portrait" r:id="rId1"/>
  <headerFooter alignWithMargins="0"/>
  <ignoredErrors>
    <ignoredError sqref="I5:L27 B8:F8"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E2EC-A11B-429D-A16F-16F98E6918ED}">
  <sheetPr>
    <tabColor rgb="FFFFCCCC"/>
  </sheetPr>
  <dimension ref="A1:L58"/>
  <sheetViews>
    <sheetView view="pageLayout" topLeftCell="A61" zoomScaleNormal="100" workbookViewId="0">
      <selection activeCell="E68" sqref="E68"/>
    </sheetView>
  </sheetViews>
  <sheetFormatPr defaultRowHeight="13.2"/>
  <cols>
    <col min="1" max="1" width="31.5546875" style="176" customWidth="1"/>
    <col min="2" max="8" width="6.33203125" style="176" customWidth="1"/>
    <col min="9" max="12" width="7.109375" style="176" customWidth="1"/>
    <col min="13" max="16384" width="8.88671875" style="176"/>
  </cols>
  <sheetData>
    <row r="1" spans="1:12" ht="15.75" customHeight="1">
      <c r="A1" s="2098" t="s">
        <v>824</v>
      </c>
      <c r="B1" s="2098" t="s">
        <v>48</v>
      </c>
      <c r="C1" s="2098" t="s">
        <v>48</v>
      </c>
      <c r="D1" s="2098" t="s">
        <v>48</v>
      </c>
      <c r="E1" s="2098" t="s">
        <v>48</v>
      </c>
      <c r="F1" s="2098" t="s">
        <v>48</v>
      </c>
      <c r="G1" s="1559"/>
      <c r="H1" s="1575"/>
      <c r="I1" s="2102" t="s">
        <v>1221</v>
      </c>
      <c r="J1" s="2103" t="s">
        <v>48</v>
      </c>
      <c r="K1" s="2104" t="s">
        <v>1220</v>
      </c>
      <c r="L1" s="2103" t="s">
        <v>48</v>
      </c>
    </row>
    <row r="2" spans="1:12" ht="12.75" customHeight="1">
      <c r="A2" s="414"/>
      <c r="B2" s="414"/>
      <c r="C2" s="414"/>
      <c r="D2" s="414"/>
      <c r="E2" s="414"/>
      <c r="F2" s="414"/>
      <c r="G2" s="414"/>
      <c r="H2" s="413"/>
      <c r="I2" s="1574"/>
      <c r="J2" s="1573"/>
      <c r="K2" s="2106"/>
      <c r="L2" s="2107" t="s">
        <v>48</v>
      </c>
    </row>
    <row r="3" spans="1:12" ht="10.5" customHeight="1" thickBot="1">
      <c r="A3" s="2234" t="s">
        <v>105</v>
      </c>
      <c r="B3" s="1558" t="s">
        <v>1432</v>
      </c>
      <c r="C3" s="1558" t="s">
        <v>1219</v>
      </c>
      <c r="D3" s="1558" t="s">
        <v>1126</v>
      </c>
      <c r="E3" s="1558" t="s">
        <v>1056</v>
      </c>
      <c r="F3" s="1558" t="s">
        <v>1006</v>
      </c>
      <c r="G3" s="1558" t="s">
        <v>937</v>
      </c>
      <c r="H3" s="412" t="s">
        <v>893</v>
      </c>
      <c r="I3" s="1572" t="s">
        <v>1431</v>
      </c>
      <c r="J3" s="1571" t="s">
        <v>1430</v>
      </c>
      <c r="K3" s="411" t="s">
        <v>1431</v>
      </c>
      <c r="L3" s="1571" t="s">
        <v>1430</v>
      </c>
    </row>
    <row r="4" spans="1:12" ht="10.5" customHeight="1">
      <c r="A4" s="410" t="s">
        <v>823</v>
      </c>
      <c r="B4" s="744">
        <v>153</v>
      </c>
      <c r="C4" s="744">
        <v>145</v>
      </c>
      <c r="D4" s="744">
        <v>145</v>
      </c>
      <c r="E4" s="744">
        <v>139</v>
      </c>
      <c r="F4" s="744">
        <v>141</v>
      </c>
      <c r="G4" s="744">
        <v>138</v>
      </c>
      <c r="H4" s="748">
        <v>140</v>
      </c>
      <c r="I4" s="907" t="s">
        <v>693</v>
      </c>
      <c r="J4" s="908" t="s">
        <v>701</v>
      </c>
      <c r="K4" s="907" t="s">
        <v>693</v>
      </c>
      <c r="L4" s="908" t="s">
        <v>701</v>
      </c>
    </row>
    <row r="5" spans="1:12" ht="10.5" customHeight="1">
      <c r="A5" s="409" t="s">
        <v>822</v>
      </c>
      <c r="B5" s="730">
        <v>101</v>
      </c>
      <c r="C5" s="730">
        <v>98</v>
      </c>
      <c r="D5" s="730">
        <v>99</v>
      </c>
      <c r="E5" s="730">
        <v>87</v>
      </c>
      <c r="F5" s="730">
        <v>88</v>
      </c>
      <c r="G5" s="730">
        <v>88</v>
      </c>
      <c r="H5" s="729">
        <v>92</v>
      </c>
      <c r="I5" s="1555" t="s">
        <v>787</v>
      </c>
      <c r="J5" s="1554" t="s">
        <v>699</v>
      </c>
      <c r="K5" s="953" t="s">
        <v>787</v>
      </c>
      <c r="L5" s="1554" t="s">
        <v>699</v>
      </c>
    </row>
    <row r="6" spans="1:12" ht="10.5" customHeight="1">
      <c r="A6" s="409" t="s">
        <v>821</v>
      </c>
      <c r="B6" s="730">
        <v>121</v>
      </c>
      <c r="C6" s="730">
        <v>130</v>
      </c>
      <c r="D6" s="730">
        <v>119</v>
      </c>
      <c r="E6" s="730">
        <v>115</v>
      </c>
      <c r="F6" s="730">
        <v>120</v>
      </c>
      <c r="G6" s="730">
        <v>106</v>
      </c>
      <c r="H6" s="729">
        <v>110</v>
      </c>
      <c r="I6" s="1555" t="s">
        <v>696</v>
      </c>
      <c r="J6" s="1554" t="s">
        <v>785</v>
      </c>
      <c r="K6" s="953" t="s">
        <v>695</v>
      </c>
      <c r="L6" s="1554" t="s">
        <v>781</v>
      </c>
    </row>
    <row r="7" spans="1:12" ht="10.5" customHeight="1">
      <c r="A7" s="409" t="s">
        <v>820</v>
      </c>
      <c r="B7" s="730">
        <v>200</v>
      </c>
      <c r="C7" s="730">
        <v>198</v>
      </c>
      <c r="D7" s="730">
        <v>201</v>
      </c>
      <c r="E7" s="730">
        <v>201</v>
      </c>
      <c r="F7" s="730">
        <v>192</v>
      </c>
      <c r="G7" s="730">
        <v>171</v>
      </c>
      <c r="H7" s="729">
        <v>174</v>
      </c>
      <c r="I7" s="1555" t="s">
        <v>690</v>
      </c>
      <c r="J7" s="1554" t="s">
        <v>696</v>
      </c>
      <c r="K7" s="953" t="s">
        <v>784</v>
      </c>
      <c r="L7" s="1578" t="s">
        <v>696</v>
      </c>
    </row>
    <row r="8" spans="1:12" ht="10.5" customHeight="1" thickBot="1">
      <c r="A8" s="409" t="s">
        <v>819</v>
      </c>
      <c r="B8" s="730">
        <v>-2</v>
      </c>
      <c r="C8" s="730">
        <v>-2</v>
      </c>
      <c r="D8" s="730">
        <v>-3</v>
      </c>
      <c r="E8" s="730">
        <v>-7</v>
      </c>
      <c r="F8" s="730">
        <v>2</v>
      </c>
      <c r="G8" s="730">
        <v>-3</v>
      </c>
      <c r="H8" s="729">
        <v>-1</v>
      </c>
      <c r="I8" s="1577"/>
      <c r="J8" s="1576"/>
      <c r="K8" s="1577"/>
      <c r="L8" s="1576"/>
    </row>
    <row r="9" spans="1:12" ht="10.5" customHeight="1" thickBot="1">
      <c r="A9" s="409"/>
      <c r="B9" s="409"/>
      <c r="C9" s="1540"/>
      <c r="D9" s="1540"/>
      <c r="E9" s="1540"/>
      <c r="F9" s="1540"/>
      <c r="G9" s="1540"/>
      <c r="H9" s="1540"/>
      <c r="I9" s="1539"/>
      <c r="J9" s="1539"/>
      <c r="K9" s="1538"/>
      <c r="L9" s="1538"/>
    </row>
    <row r="10" spans="1:12" ht="12.75" customHeight="1">
      <c r="A10" s="2098" t="s">
        <v>1223</v>
      </c>
      <c r="B10" s="2098" t="s">
        <v>48</v>
      </c>
      <c r="C10" s="2098" t="s">
        <v>48</v>
      </c>
      <c r="D10" s="2098" t="s">
        <v>48</v>
      </c>
      <c r="E10" s="2098" t="s">
        <v>48</v>
      </c>
      <c r="F10" s="2098" t="s">
        <v>48</v>
      </c>
      <c r="G10" s="1559"/>
      <c r="H10" s="1575"/>
      <c r="I10" s="2102" t="s">
        <v>1221</v>
      </c>
      <c r="J10" s="2103" t="s">
        <v>48</v>
      </c>
      <c r="K10" s="2104" t="s">
        <v>1220</v>
      </c>
      <c r="L10" s="2103" t="s">
        <v>48</v>
      </c>
    </row>
    <row r="11" spans="1:12" ht="12.75" customHeight="1">
      <c r="A11" s="414"/>
      <c r="B11" s="414"/>
      <c r="C11" s="414"/>
      <c r="D11" s="414"/>
      <c r="E11" s="414"/>
      <c r="F11" s="414"/>
      <c r="G11" s="414"/>
      <c r="H11" s="413"/>
      <c r="I11" s="1574"/>
      <c r="J11" s="1573"/>
      <c r="K11" s="2106"/>
      <c r="L11" s="2107" t="s">
        <v>48</v>
      </c>
    </row>
    <row r="12" spans="1:12" ht="10.5" customHeight="1" thickBot="1">
      <c r="A12" s="2234" t="s">
        <v>105</v>
      </c>
      <c r="B12" s="1558" t="s">
        <v>1432</v>
      </c>
      <c r="C12" s="1558" t="s">
        <v>1219</v>
      </c>
      <c r="D12" s="1558" t="s">
        <v>1126</v>
      </c>
      <c r="E12" s="1558" t="s">
        <v>1056</v>
      </c>
      <c r="F12" s="1558" t="s">
        <v>1006</v>
      </c>
      <c r="G12" s="1558" t="s">
        <v>937</v>
      </c>
      <c r="H12" s="412" t="s">
        <v>893</v>
      </c>
      <c r="I12" s="1572" t="s">
        <v>1431</v>
      </c>
      <c r="J12" s="1571" t="s">
        <v>1430</v>
      </c>
      <c r="K12" s="411" t="s">
        <v>1431</v>
      </c>
      <c r="L12" s="1571" t="s">
        <v>1430</v>
      </c>
    </row>
    <row r="13" spans="1:12" ht="10.5" customHeight="1">
      <c r="A13" s="410" t="s">
        <v>823</v>
      </c>
      <c r="B13" s="744">
        <v>85</v>
      </c>
      <c r="C13" s="744">
        <v>83</v>
      </c>
      <c r="D13" s="744">
        <v>74</v>
      </c>
      <c r="E13" s="744">
        <v>83</v>
      </c>
      <c r="F13" s="744">
        <v>68</v>
      </c>
      <c r="G13" s="744">
        <v>67</v>
      </c>
      <c r="H13" s="748">
        <v>76</v>
      </c>
      <c r="I13" s="907" t="s">
        <v>1062</v>
      </c>
      <c r="J13" s="908" t="s">
        <v>784</v>
      </c>
      <c r="K13" s="907" t="s">
        <v>813</v>
      </c>
      <c r="L13" s="908" t="s">
        <v>696</v>
      </c>
    </row>
    <row r="14" spans="1:12" ht="10.5" customHeight="1">
      <c r="A14" s="409" t="s">
        <v>822</v>
      </c>
      <c r="B14" s="730">
        <v>102</v>
      </c>
      <c r="C14" s="730">
        <v>95</v>
      </c>
      <c r="D14" s="730">
        <v>92</v>
      </c>
      <c r="E14" s="730">
        <v>90</v>
      </c>
      <c r="F14" s="730">
        <v>90</v>
      </c>
      <c r="G14" s="730">
        <v>87</v>
      </c>
      <c r="H14" s="729">
        <v>93</v>
      </c>
      <c r="I14" s="1555" t="s">
        <v>692</v>
      </c>
      <c r="J14" s="1554" t="s">
        <v>780</v>
      </c>
      <c r="K14" s="953" t="s">
        <v>692</v>
      </c>
      <c r="L14" s="1554" t="s">
        <v>780</v>
      </c>
    </row>
    <row r="15" spans="1:12" ht="10.5" customHeight="1">
      <c r="A15" s="409" t="s">
        <v>821</v>
      </c>
      <c r="B15" s="730">
        <v>30</v>
      </c>
      <c r="C15" s="730">
        <v>29</v>
      </c>
      <c r="D15" s="730">
        <v>28</v>
      </c>
      <c r="E15" s="730">
        <v>26</v>
      </c>
      <c r="F15" s="730">
        <v>25</v>
      </c>
      <c r="G15" s="730">
        <v>24</v>
      </c>
      <c r="H15" s="729">
        <v>27</v>
      </c>
      <c r="I15" s="1555" t="s">
        <v>964</v>
      </c>
      <c r="J15" s="1554" t="s">
        <v>699</v>
      </c>
      <c r="K15" s="953" t="s">
        <v>1005</v>
      </c>
      <c r="L15" s="1554" t="s">
        <v>780</v>
      </c>
    </row>
    <row r="16" spans="1:12" ht="10.5" customHeight="1">
      <c r="A16" s="409" t="s">
        <v>820</v>
      </c>
      <c r="B16" s="730">
        <v>118</v>
      </c>
      <c r="C16" s="730">
        <v>111</v>
      </c>
      <c r="D16" s="730">
        <v>104</v>
      </c>
      <c r="E16" s="730">
        <v>100</v>
      </c>
      <c r="F16" s="730">
        <v>96</v>
      </c>
      <c r="G16" s="730">
        <v>89</v>
      </c>
      <c r="H16" s="729">
        <v>99</v>
      </c>
      <c r="I16" s="1555" t="s">
        <v>812</v>
      </c>
      <c r="J16" s="1554" t="s">
        <v>701</v>
      </c>
      <c r="K16" s="953" t="s">
        <v>964</v>
      </c>
      <c r="L16" s="1578" t="s">
        <v>780</v>
      </c>
    </row>
    <row r="17" spans="1:12" ht="10.5" customHeight="1" thickBot="1">
      <c r="A17" s="409" t="s">
        <v>819</v>
      </c>
      <c r="B17" s="730">
        <v>-3</v>
      </c>
      <c r="C17" s="730">
        <v>-1</v>
      </c>
      <c r="D17" s="730" t="s">
        <v>217</v>
      </c>
      <c r="E17" s="730">
        <v>-8</v>
      </c>
      <c r="F17" s="730">
        <v>-1</v>
      </c>
      <c r="G17" s="730" t="s">
        <v>217</v>
      </c>
      <c r="H17" s="729" t="s">
        <v>217</v>
      </c>
      <c r="I17" s="1577"/>
      <c r="J17" s="1576"/>
      <c r="K17" s="1577"/>
      <c r="L17" s="1576"/>
    </row>
    <row r="18" spans="1:12" ht="10.5" customHeight="1" thickBot="1">
      <c r="A18" s="409"/>
      <c r="B18" s="409"/>
      <c r="C18" s="1540"/>
      <c r="D18" s="1540"/>
      <c r="E18" s="1540"/>
      <c r="F18" s="1540"/>
      <c r="G18" s="1540"/>
      <c r="H18" s="1540"/>
      <c r="I18" s="1539"/>
      <c r="J18" s="1539"/>
      <c r="K18" s="1538"/>
      <c r="L18" s="1538"/>
    </row>
    <row r="19" spans="1:12" ht="12.75" customHeight="1">
      <c r="A19" s="2098" t="s">
        <v>1059</v>
      </c>
      <c r="B19" s="2098" t="s">
        <v>48</v>
      </c>
      <c r="C19" s="2098" t="s">
        <v>48</v>
      </c>
      <c r="D19" s="2098" t="s">
        <v>48</v>
      </c>
      <c r="E19" s="2098" t="s">
        <v>48</v>
      </c>
      <c r="F19" s="2098" t="s">
        <v>48</v>
      </c>
      <c r="G19" s="1559"/>
      <c r="H19" s="1575"/>
      <c r="I19" s="2102" t="s">
        <v>1221</v>
      </c>
      <c r="J19" s="2103" t="s">
        <v>48</v>
      </c>
      <c r="K19" s="2104" t="s">
        <v>1220</v>
      </c>
      <c r="L19" s="2103" t="s">
        <v>48</v>
      </c>
    </row>
    <row r="20" spans="1:12" ht="12.75" customHeight="1">
      <c r="A20" s="414"/>
      <c r="B20" s="414"/>
      <c r="C20" s="414"/>
      <c r="D20" s="414"/>
      <c r="E20" s="414"/>
      <c r="F20" s="414"/>
      <c r="G20" s="414"/>
      <c r="H20" s="413"/>
      <c r="I20" s="1574"/>
      <c r="J20" s="1573"/>
      <c r="K20" s="2106"/>
      <c r="L20" s="2107" t="s">
        <v>48</v>
      </c>
    </row>
    <row r="21" spans="1:12" ht="10.5" customHeight="1" thickBot="1">
      <c r="A21" s="2234" t="s">
        <v>105</v>
      </c>
      <c r="B21" s="1558" t="s">
        <v>1432</v>
      </c>
      <c r="C21" s="1558" t="s">
        <v>1219</v>
      </c>
      <c r="D21" s="1558" t="s">
        <v>1126</v>
      </c>
      <c r="E21" s="1558" t="s">
        <v>1056</v>
      </c>
      <c r="F21" s="1558" t="s">
        <v>1006</v>
      </c>
      <c r="G21" s="1558" t="s">
        <v>937</v>
      </c>
      <c r="H21" s="412" t="s">
        <v>893</v>
      </c>
      <c r="I21" s="1572" t="s">
        <v>1431</v>
      </c>
      <c r="J21" s="1571" t="s">
        <v>1430</v>
      </c>
      <c r="K21" s="411" t="s">
        <v>1431</v>
      </c>
      <c r="L21" s="1571" t="s">
        <v>1430</v>
      </c>
    </row>
    <row r="22" spans="1:12" ht="13.2" customHeight="1">
      <c r="A22" s="410" t="s">
        <v>823</v>
      </c>
      <c r="B22" s="744">
        <v>19</v>
      </c>
      <c r="C22" s="744">
        <v>33</v>
      </c>
      <c r="D22" s="744">
        <v>13</v>
      </c>
      <c r="E22" s="744">
        <v>11</v>
      </c>
      <c r="F22" s="744">
        <v>3</v>
      </c>
      <c r="G22" s="744">
        <v>-51</v>
      </c>
      <c r="H22" s="748">
        <v>-12</v>
      </c>
      <c r="I22" s="907"/>
      <c r="J22" s="908"/>
      <c r="K22" s="907"/>
      <c r="L22" s="908"/>
    </row>
    <row r="23" spans="1:12" ht="13.2" customHeight="1">
      <c r="A23" s="409" t="s">
        <v>822</v>
      </c>
      <c r="B23" s="730">
        <v>-10</v>
      </c>
      <c r="C23" s="730">
        <v>-20</v>
      </c>
      <c r="D23" s="730">
        <v>-14</v>
      </c>
      <c r="E23" s="730">
        <v>-13</v>
      </c>
      <c r="F23" s="730">
        <v>-4</v>
      </c>
      <c r="G23" s="730">
        <v>-91</v>
      </c>
      <c r="H23" s="729">
        <v>-8</v>
      </c>
      <c r="I23" s="1555"/>
      <c r="J23" s="1554"/>
      <c r="K23" s="953"/>
      <c r="L23" s="1554"/>
    </row>
    <row r="24" spans="1:12" ht="13.2" customHeight="1">
      <c r="A24" s="409" t="s">
        <v>821</v>
      </c>
      <c r="B24" s="730">
        <v>-4</v>
      </c>
      <c r="C24" s="730" t="s">
        <v>217</v>
      </c>
      <c r="D24" s="730">
        <v>-2</v>
      </c>
      <c r="E24" s="730">
        <v>-8</v>
      </c>
      <c r="F24" s="730">
        <v>9</v>
      </c>
      <c r="G24" s="730">
        <v>-53</v>
      </c>
      <c r="H24" s="729">
        <v>-3</v>
      </c>
      <c r="I24" s="1555"/>
      <c r="J24" s="1554"/>
      <c r="K24" s="953"/>
      <c r="L24" s="1554"/>
    </row>
    <row r="25" spans="1:12" ht="13.2" customHeight="1">
      <c r="A25" s="409" t="s">
        <v>820</v>
      </c>
      <c r="B25" s="730">
        <v>-3</v>
      </c>
      <c r="C25" s="730">
        <v>-8</v>
      </c>
      <c r="D25" s="730">
        <v>-7</v>
      </c>
      <c r="E25" s="730">
        <v>-3</v>
      </c>
      <c r="F25" s="730">
        <v>-3</v>
      </c>
      <c r="G25" s="730">
        <v>-30</v>
      </c>
      <c r="H25" s="729">
        <v>-16</v>
      </c>
      <c r="I25" s="1555"/>
      <c r="J25" s="1554"/>
      <c r="K25" s="953"/>
      <c r="L25" s="1578"/>
    </row>
    <row r="26" spans="1:12" ht="13.2" customHeight="1" thickBot="1">
      <c r="A26" s="409" t="s">
        <v>819</v>
      </c>
      <c r="B26" s="730">
        <v>-3</v>
      </c>
      <c r="C26" s="730">
        <v>-3</v>
      </c>
      <c r="D26" s="730">
        <v>3</v>
      </c>
      <c r="E26" s="730">
        <v>1</v>
      </c>
      <c r="F26" s="730" t="s">
        <v>217</v>
      </c>
      <c r="G26" s="730">
        <v>-1</v>
      </c>
      <c r="H26" s="729">
        <v>1</v>
      </c>
      <c r="I26" s="1577"/>
      <c r="J26" s="1576"/>
      <c r="K26" s="1577"/>
      <c r="L26" s="1576"/>
    </row>
    <row r="27" spans="1:12" ht="13.2" customHeight="1" thickBot="1">
      <c r="A27" s="409"/>
      <c r="B27" s="409"/>
      <c r="C27" s="1540"/>
      <c r="D27" s="1540"/>
      <c r="E27" s="1540"/>
      <c r="F27" s="1540"/>
      <c r="G27" s="1540"/>
      <c r="H27" s="1540"/>
      <c r="I27" s="1539"/>
      <c r="J27" s="1539"/>
      <c r="K27" s="1538"/>
      <c r="L27" s="1538"/>
    </row>
    <row r="28" spans="1:12" ht="13.2" customHeight="1">
      <c r="A28" s="2098" t="s">
        <v>818</v>
      </c>
      <c r="B28" s="2098" t="s">
        <v>48</v>
      </c>
      <c r="C28" s="2098" t="s">
        <v>48</v>
      </c>
      <c r="D28" s="2098" t="s">
        <v>48</v>
      </c>
      <c r="E28" s="2098" t="s">
        <v>48</v>
      </c>
      <c r="F28" s="2098" t="s">
        <v>48</v>
      </c>
      <c r="G28" s="1559"/>
      <c r="H28" s="1575"/>
      <c r="I28" s="2102" t="s">
        <v>1221</v>
      </c>
      <c r="J28" s="2103" t="s">
        <v>48</v>
      </c>
      <c r="K28" s="2104" t="s">
        <v>1220</v>
      </c>
      <c r="L28" s="2103" t="s">
        <v>48</v>
      </c>
    </row>
    <row r="29" spans="1:12" ht="13.2" customHeight="1">
      <c r="A29" s="2098" t="s">
        <v>817</v>
      </c>
      <c r="B29" s="2098" t="s">
        <v>48</v>
      </c>
      <c r="C29" s="2098" t="s">
        <v>48</v>
      </c>
      <c r="D29" s="2098" t="s">
        <v>48</v>
      </c>
      <c r="E29" s="2098" t="s">
        <v>48</v>
      </c>
      <c r="F29" s="2098" t="s">
        <v>48</v>
      </c>
      <c r="G29" s="1559"/>
      <c r="H29" s="1575"/>
      <c r="I29" s="1574"/>
      <c r="J29" s="1573"/>
      <c r="K29" s="2106"/>
      <c r="L29" s="2107" t="s">
        <v>48</v>
      </c>
    </row>
    <row r="30" spans="1:12" ht="13.2" customHeight="1" thickBot="1">
      <c r="A30" s="2234" t="s">
        <v>230</v>
      </c>
      <c r="B30" s="1558" t="s">
        <v>1432</v>
      </c>
      <c r="C30" s="1558" t="s">
        <v>1219</v>
      </c>
      <c r="D30" s="1558" t="s">
        <v>1126</v>
      </c>
      <c r="E30" s="1558" t="s">
        <v>1056</v>
      </c>
      <c r="F30" s="1558" t="s">
        <v>1006</v>
      </c>
      <c r="G30" s="1558" t="s">
        <v>937</v>
      </c>
      <c r="H30" s="412" t="s">
        <v>893</v>
      </c>
      <c r="I30" s="1572" t="s">
        <v>1431</v>
      </c>
      <c r="J30" s="1571" t="s">
        <v>1430</v>
      </c>
      <c r="K30" s="411" t="s">
        <v>1431</v>
      </c>
      <c r="L30" s="1571" t="s">
        <v>1430</v>
      </c>
    </row>
    <row r="31" spans="1:12" ht="13.2" customHeight="1">
      <c r="A31" s="409" t="s">
        <v>892</v>
      </c>
      <c r="B31" s="739">
        <v>35.200000000000003</v>
      </c>
      <c r="C31" s="739">
        <v>34.5</v>
      </c>
      <c r="D31" s="739">
        <v>33.900000000000006</v>
      </c>
      <c r="E31" s="739">
        <v>33.400000000000006</v>
      </c>
      <c r="F31" s="739">
        <v>32.9</v>
      </c>
      <c r="G31" s="739">
        <v>32.299999999999997</v>
      </c>
      <c r="H31" s="909">
        <v>31.8</v>
      </c>
      <c r="I31" s="1555" t="s">
        <v>780</v>
      </c>
      <c r="J31" s="1554" t="s">
        <v>784</v>
      </c>
      <c r="K31" s="953" t="s">
        <v>780</v>
      </c>
      <c r="L31" s="1554" t="s">
        <v>784</v>
      </c>
    </row>
    <row r="32" spans="1:12" ht="13.2" customHeight="1">
      <c r="A32" s="409" t="s">
        <v>891</v>
      </c>
      <c r="B32" s="739">
        <v>8.9</v>
      </c>
      <c r="C32" s="739">
        <v>8.8000000000000007</v>
      </c>
      <c r="D32" s="739">
        <v>8.8000000000000007</v>
      </c>
      <c r="E32" s="739">
        <v>8.6999999999999993</v>
      </c>
      <c r="F32" s="739">
        <v>8.6</v>
      </c>
      <c r="G32" s="739">
        <v>8.5</v>
      </c>
      <c r="H32" s="909">
        <v>8.6999999999999993</v>
      </c>
      <c r="I32" s="1555" t="s">
        <v>699</v>
      </c>
      <c r="J32" s="1554" t="s">
        <v>696</v>
      </c>
      <c r="K32" s="953" t="s">
        <v>699</v>
      </c>
      <c r="L32" s="1554" t="s">
        <v>696</v>
      </c>
    </row>
    <row r="33" spans="1:12" ht="13.2" customHeight="1">
      <c r="A33" s="414" t="s">
        <v>671</v>
      </c>
      <c r="B33" s="1043">
        <v>44.1</v>
      </c>
      <c r="C33" s="1043">
        <v>43.3</v>
      </c>
      <c r="D33" s="1043">
        <v>42.7</v>
      </c>
      <c r="E33" s="1043">
        <v>42.1</v>
      </c>
      <c r="F33" s="1043">
        <v>41.5</v>
      </c>
      <c r="G33" s="1043">
        <v>40.799999999999997</v>
      </c>
      <c r="H33" s="1044">
        <v>40.5</v>
      </c>
      <c r="I33" s="1553" t="s">
        <v>701</v>
      </c>
      <c r="J33" s="1552" t="s">
        <v>784</v>
      </c>
      <c r="K33" s="959" t="s">
        <v>701</v>
      </c>
      <c r="L33" s="1552" t="s">
        <v>784</v>
      </c>
    </row>
    <row r="34" spans="1:12" ht="13.2" customHeight="1" thickBot="1">
      <c r="A34" s="414" t="s">
        <v>670</v>
      </c>
      <c r="B34" s="1043">
        <v>21.5</v>
      </c>
      <c r="C34" s="1043">
        <v>21.9</v>
      </c>
      <c r="D34" s="1043">
        <v>22.1</v>
      </c>
      <c r="E34" s="1043">
        <v>21.9</v>
      </c>
      <c r="F34" s="1043">
        <v>22</v>
      </c>
      <c r="G34" s="1043">
        <v>22</v>
      </c>
      <c r="H34" s="1044">
        <v>20.9</v>
      </c>
      <c r="I34" s="1045" t="s">
        <v>695</v>
      </c>
      <c r="J34" s="1570" t="s">
        <v>695</v>
      </c>
      <c r="K34" s="1569" t="s">
        <v>702</v>
      </c>
      <c r="L34" s="1568" t="s">
        <v>695</v>
      </c>
    </row>
    <row r="35" spans="1:12" ht="13.2" customHeight="1">
      <c r="A35" s="414"/>
      <c r="B35" s="1563"/>
      <c r="C35" s="1563"/>
      <c r="D35" s="1563"/>
      <c r="E35" s="1563"/>
      <c r="F35" s="1563"/>
      <c r="G35" s="1563"/>
      <c r="H35" s="1563"/>
      <c r="I35" s="1567"/>
      <c r="J35" s="1562"/>
      <c r="K35" s="1562"/>
      <c r="L35" s="1565"/>
    </row>
    <row r="36" spans="1:12" ht="13.2" customHeight="1">
      <c r="A36" s="2098" t="s">
        <v>816</v>
      </c>
      <c r="B36" s="2098" t="s">
        <v>48</v>
      </c>
      <c r="C36" s="2098" t="s">
        <v>48</v>
      </c>
      <c r="D36" s="2098" t="s">
        <v>48</v>
      </c>
      <c r="E36" s="2098" t="s">
        <v>48</v>
      </c>
      <c r="F36" s="2098" t="s">
        <v>48</v>
      </c>
      <c r="G36" s="1559"/>
      <c r="H36" s="1559"/>
      <c r="I36" s="414"/>
      <c r="J36" s="414"/>
      <c r="K36" s="2105"/>
      <c r="L36" s="2105" t="s">
        <v>48</v>
      </c>
    </row>
    <row r="37" spans="1:12" ht="13.2" customHeight="1" thickBot="1">
      <c r="A37" s="2234" t="s">
        <v>230</v>
      </c>
      <c r="B37" s="1558" t="s">
        <v>1432</v>
      </c>
      <c r="C37" s="1558" t="s">
        <v>1219</v>
      </c>
      <c r="D37" s="1558" t="s">
        <v>1126</v>
      </c>
      <c r="E37" s="1558" t="s">
        <v>1056</v>
      </c>
      <c r="F37" s="1558" t="s">
        <v>1006</v>
      </c>
      <c r="G37" s="1558" t="s">
        <v>937</v>
      </c>
      <c r="H37" s="1558" t="s">
        <v>893</v>
      </c>
      <c r="I37" s="1556" t="s">
        <v>1431</v>
      </c>
      <c r="J37" s="1557" t="s">
        <v>1430</v>
      </c>
      <c r="K37" s="1556" t="s">
        <v>1431</v>
      </c>
      <c r="L37" s="1556" t="s">
        <v>1430</v>
      </c>
    </row>
    <row r="38" spans="1:12" ht="13.2" customHeight="1">
      <c r="A38" s="409" t="s">
        <v>892</v>
      </c>
      <c r="B38" s="739">
        <v>29.999999999999996</v>
      </c>
      <c r="C38" s="739">
        <v>29.6</v>
      </c>
      <c r="D38" s="739">
        <v>29.2</v>
      </c>
      <c r="E38" s="739">
        <v>28.7</v>
      </c>
      <c r="F38" s="739">
        <v>28.2</v>
      </c>
      <c r="G38" s="739">
        <v>27.8</v>
      </c>
      <c r="H38" s="909">
        <v>27.300000000000004</v>
      </c>
      <c r="I38" s="1555" t="s">
        <v>701</v>
      </c>
      <c r="J38" s="1554" t="s">
        <v>696</v>
      </c>
      <c r="K38" s="953" t="s">
        <v>701</v>
      </c>
      <c r="L38" s="1554" t="s">
        <v>696</v>
      </c>
    </row>
    <row r="39" spans="1:12" ht="13.2" customHeight="1">
      <c r="A39" s="409" t="s">
        <v>891</v>
      </c>
      <c r="B39" s="739">
        <v>6.3</v>
      </c>
      <c r="C39" s="739">
        <v>6.3</v>
      </c>
      <c r="D39" s="739">
        <v>6.3</v>
      </c>
      <c r="E39" s="739">
        <v>6.3</v>
      </c>
      <c r="F39" s="739">
        <v>6.3</v>
      </c>
      <c r="G39" s="739">
        <v>6.3</v>
      </c>
      <c r="H39" s="909">
        <v>6.4</v>
      </c>
      <c r="I39" s="1555" t="s">
        <v>694</v>
      </c>
      <c r="J39" s="1554" t="s">
        <v>694</v>
      </c>
      <c r="K39" s="953" t="s">
        <v>694</v>
      </c>
      <c r="L39" s="1554" t="s">
        <v>694</v>
      </c>
    </row>
    <row r="40" spans="1:12" ht="13.2" customHeight="1">
      <c r="A40" s="414" t="s">
        <v>671</v>
      </c>
      <c r="B40" s="1043">
        <v>36.299999999999997</v>
      </c>
      <c r="C40" s="1043">
        <v>35.9</v>
      </c>
      <c r="D40" s="1043">
        <v>35.5</v>
      </c>
      <c r="E40" s="1043">
        <v>35</v>
      </c>
      <c r="F40" s="1043">
        <v>34.5</v>
      </c>
      <c r="G40" s="1043">
        <v>34.1</v>
      </c>
      <c r="H40" s="1044">
        <v>33.700000000000003</v>
      </c>
      <c r="I40" s="1553" t="s">
        <v>778</v>
      </c>
      <c r="J40" s="1552" t="s">
        <v>696</v>
      </c>
      <c r="K40" s="959" t="s">
        <v>778</v>
      </c>
      <c r="L40" s="1552" t="s">
        <v>696</v>
      </c>
    </row>
    <row r="41" spans="1:12" ht="13.2" customHeight="1" thickBot="1">
      <c r="A41" s="414" t="s">
        <v>670</v>
      </c>
      <c r="B41" s="1043">
        <v>26.1</v>
      </c>
      <c r="C41" s="1043">
        <v>25.7</v>
      </c>
      <c r="D41" s="1043">
        <v>25</v>
      </c>
      <c r="E41" s="1043">
        <v>24.6</v>
      </c>
      <c r="F41" s="1043">
        <v>24.4</v>
      </c>
      <c r="G41" s="1043">
        <v>23.8</v>
      </c>
      <c r="H41" s="1044">
        <v>22.9</v>
      </c>
      <c r="I41" s="1045" t="s">
        <v>780</v>
      </c>
      <c r="J41" s="1564" t="s">
        <v>784</v>
      </c>
      <c r="K41" s="1550" t="s">
        <v>780</v>
      </c>
      <c r="L41" s="1566" t="s">
        <v>784</v>
      </c>
    </row>
    <row r="42" spans="1:12" ht="13.2" customHeight="1">
      <c r="A42" s="414"/>
      <c r="B42" s="1563"/>
      <c r="C42" s="1563"/>
      <c r="D42" s="1563"/>
      <c r="E42" s="1563"/>
      <c r="F42" s="1563"/>
      <c r="G42" s="1563"/>
      <c r="H42" s="1563"/>
      <c r="I42" s="1561"/>
      <c r="J42" s="1562"/>
      <c r="K42" s="1562"/>
      <c r="L42" s="1565"/>
    </row>
    <row r="43" spans="1:12" ht="13.2" customHeight="1">
      <c r="A43" s="2098" t="s">
        <v>815</v>
      </c>
      <c r="B43" s="2098" t="s">
        <v>48</v>
      </c>
      <c r="C43" s="2098" t="s">
        <v>48</v>
      </c>
      <c r="D43" s="2098" t="s">
        <v>48</v>
      </c>
      <c r="E43" s="2098" t="s">
        <v>48</v>
      </c>
      <c r="F43" s="2098" t="s">
        <v>48</v>
      </c>
      <c r="G43" s="1559"/>
      <c r="H43" s="1559"/>
      <c r="I43" s="414"/>
      <c r="J43" s="414"/>
      <c r="K43" s="2105"/>
      <c r="L43" s="2105" t="s">
        <v>48</v>
      </c>
    </row>
    <row r="44" spans="1:12" ht="13.2" customHeight="1" thickBot="1">
      <c r="A44" s="2234" t="s">
        <v>230</v>
      </c>
      <c r="B44" s="1558" t="s">
        <v>1432</v>
      </c>
      <c r="C44" s="1558" t="s">
        <v>1219</v>
      </c>
      <c r="D44" s="1558" t="s">
        <v>1126</v>
      </c>
      <c r="E44" s="1558" t="s">
        <v>1056</v>
      </c>
      <c r="F44" s="1558" t="s">
        <v>1006</v>
      </c>
      <c r="G44" s="1558" t="s">
        <v>937</v>
      </c>
      <c r="H44" s="1558" t="s">
        <v>893</v>
      </c>
      <c r="I44" s="1556" t="s">
        <v>1431</v>
      </c>
      <c r="J44" s="1557" t="s">
        <v>1430</v>
      </c>
      <c r="K44" s="1556" t="s">
        <v>1431</v>
      </c>
      <c r="L44" s="1556" t="s">
        <v>1430</v>
      </c>
    </row>
    <row r="45" spans="1:12" ht="13.2" customHeight="1">
      <c r="A45" s="409" t="s">
        <v>892</v>
      </c>
      <c r="B45" s="739">
        <v>35</v>
      </c>
      <c r="C45" s="739">
        <v>34.5</v>
      </c>
      <c r="D45" s="739">
        <v>34.5</v>
      </c>
      <c r="E45" s="739">
        <v>32.799999999999997</v>
      </c>
      <c r="F45" s="739">
        <v>30.799999999999997</v>
      </c>
      <c r="G45" s="739">
        <v>30.799999999999997</v>
      </c>
      <c r="H45" s="909">
        <v>28.1</v>
      </c>
      <c r="I45" s="1555" t="s">
        <v>786</v>
      </c>
      <c r="J45" s="1554" t="s">
        <v>696</v>
      </c>
      <c r="K45" s="953" t="s">
        <v>690</v>
      </c>
      <c r="L45" s="1554" t="s">
        <v>696</v>
      </c>
    </row>
    <row r="46" spans="1:12" ht="13.2" customHeight="1">
      <c r="A46" s="409" t="s">
        <v>891</v>
      </c>
      <c r="B46" s="739">
        <v>2.7</v>
      </c>
      <c r="C46" s="739">
        <v>2.6</v>
      </c>
      <c r="D46" s="739">
        <v>2.6</v>
      </c>
      <c r="E46" s="739">
        <v>2.7</v>
      </c>
      <c r="F46" s="739">
        <v>2.6</v>
      </c>
      <c r="G46" s="739">
        <v>2.6</v>
      </c>
      <c r="H46" s="909">
        <v>2.4</v>
      </c>
      <c r="I46" s="1555" t="s">
        <v>690</v>
      </c>
      <c r="J46" s="1554" t="s">
        <v>690</v>
      </c>
      <c r="K46" s="953" t="s">
        <v>785</v>
      </c>
      <c r="L46" s="1554" t="s">
        <v>694</v>
      </c>
    </row>
    <row r="47" spans="1:12" ht="13.2" customHeight="1">
      <c r="A47" s="414" t="s">
        <v>671</v>
      </c>
      <c r="B47" s="1043">
        <v>37.700000000000003</v>
      </c>
      <c r="C47" s="1043">
        <v>37.1</v>
      </c>
      <c r="D47" s="1043">
        <v>37.1</v>
      </c>
      <c r="E47" s="1043">
        <v>35.5</v>
      </c>
      <c r="F47" s="1043">
        <v>33.4</v>
      </c>
      <c r="G47" s="1043">
        <v>33.4</v>
      </c>
      <c r="H47" s="1044">
        <v>30.5</v>
      </c>
      <c r="I47" s="1553" t="s">
        <v>692</v>
      </c>
      <c r="J47" s="1552" t="s">
        <v>784</v>
      </c>
      <c r="K47" s="959" t="s">
        <v>699</v>
      </c>
      <c r="L47" s="1552" t="s">
        <v>696</v>
      </c>
    </row>
    <row r="48" spans="1:12" ht="13.2" customHeight="1" thickBot="1">
      <c r="A48" s="414" t="s">
        <v>670</v>
      </c>
      <c r="B48" s="1043">
        <v>10.7</v>
      </c>
      <c r="C48" s="1043">
        <v>10.9</v>
      </c>
      <c r="D48" s="1043">
        <v>10.4</v>
      </c>
      <c r="E48" s="1043">
        <v>9.9</v>
      </c>
      <c r="F48" s="1043">
        <v>9.5</v>
      </c>
      <c r="G48" s="1043">
        <v>9.9</v>
      </c>
      <c r="H48" s="1044">
        <v>8.6999999999999993</v>
      </c>
      <c r="I48" s="1550" t="s">
        <v>692</v>
      </c>
      <c r="J48" s="1564" t="s">
        <v>695</v>
      </c>
      <c r="K48" s="1045" t="s">
        <v>699</v>
      </c>
      <c r="L48" s="1046" t="s">
        <v>695</v>
      </c>
    </row>
    <row r="49" spans="1:12" ht="13.2" customHeight="1">
      <c r="A49" s="414"/>
      <c r="B49" s="1563"/>
      <c r="C49" s="1563"/>
      <c r="D49" s="1563"/>
      <c r="E49" s="1563"/>
      <c r="F49" s="1563"/>
      <c r="G49" s="1563"/>
      <c r="H49" s="1563"/>
      <c r="I49" s="1562"/>
      <c r="J49" s="1562"/>
      <c r="K49" s="1561"/>
      <c r="L49" s="1560"/>
    </row>
    <row r="50" spans="1:12" ht="13.2" customHeight="1">
      <c r="A50" s="2098" t="s">
        <v>811</v>
      </c>
      <c r="B50" s="2098" t="s">
        <v>48</v>
      </c>
      <c r="C50" s="2098" t="s">
        <v>48</v>
      </c>
      <c r="D50" s="2098" t="s">
        <v>48</v>
      </c>
      <c r="E50" s="2098" t="s">
        <v>48</v>
      </c>
      <c r="F50" s="2098" t="s">
        <v>48</v>
      </c>
      <c r="G50" s="1559"/>
      <c r="H50" s="1559"/>
      <c r="I50" s="414"/>
      <c r="J50" s="414"/>
      <c r="K50" s="2105"/>
      <c r="L50" s="2105" t="s">
        <v>48</v>
      </c>
    </row>
    <row r="51" spans="1:12" ht="13.2" customHeight="1" thickBot="1">
      <c r="A51" s="2234" t="s">
        <v>230</v>
      </c>
      <c r="B51" s="1558" t="s">
        <v>1432</v>
      </c>
      <c r="C51" s="1558" t="s">
        <v>1219</v>
      </c>
      <c r="D51" s="1558" t="s">
        <v>1126</v>
      </c>
      <c r="E51" s="1558" t="s">
        <v>1056</v>
      </c>
      <c r="F51" s="1558" t="s">
        <v>1006</v>
      </c>
      <c r="G51" s="1558" t="s">
        <v>937</v>
      </c>
      <c r="H51" s="1558" t="s">
        <v>893</v>
      </c>
      <c r="I51" s="1556" t="s">
        <v>1431</v>
      </c>
      <c r="J51" s="1557" t="s">
        <v>1430</v>
      </c>
      <c r="K51" s="1556" t="s">
        <v>1431</v>
      </c>
      <c r="L51" s="1556" t="s">
        <v>1430</v>
      </c>
    </row>
    <row r="52" spans="1:12" ht="13.2" customHeight="1">
      <c r="A52" s="409" t="s">
        <v>892</v>
      </c>
      <c r="B52" s="739">
        <v>48.2</v>
      </c>
      <c r="C52" s="739">
        <v>47.4</v>
      </c>
      <c r="D52" s="739">
        <v>46</v>
      </c>
      <c r="E52" s="739">
        <v>46.4</v>
      </c>
      <c r="F52" s="739">
        <v>43.6</v>
      </c>
      <c r="G52" s="739">
        <v>43.3</v>
      </c>
      <c r="H52" s="909">
        <v>40.599999999999994</v>
      </c>
      <c r="I52" s="1555" t="s">
        <v>782</v>
      </c>
      <c r="J52" s="1554" t="s">
        <v>784</v>
      </c>
      <c r="K52" s="953" t="s">
        <v>701</v>
      </c>
      <c r="L52" s="1554" t="s">
        <v>784</v>
      </c>
    </row>
    <row r="53" spans="1:12" ht="13.2" customHeight="1">
      <c r="A53" s="409" t="s">
        <v>891</v>
      </c>
      <c r="B53" s="739">
        <v>3.6</v>
      </c>
      <c r="C53" s="739">
        <v>3.6</v>
      </c>
      <c r="D53" s="739">
        <v>3.4</v>
      </c>
      <c r="E53" s="739">
        <v>3.5</v>
      </c>
      <c r="F53" s="739">
        <v>3.3</v>
      </c>
      <c r="G53" s="739">
        <v>3.3</v>
      </c>
      <c r="H53" s="909">
        <v>3.2</v>
      </c>
      <c r="I53" s="1555" t="s">
        <v>693</v>
      </c>
      <c r="J53" s="1554" t="s">
        <v>694</v>
      </c>
      <c r="K53" s="953" t="s">
        <v>701</v>
      </c>
      <c r="L53" s="1554" t="s">
        <v>699</v>
      </c>
    </row>
    <row r="54" spans="1:12" ht="13.2" customHeight="1">
      <c r="A54" s="414" t="s">
        <v>671</v>
      </c>
      <c r="B54" s="1043">
        <v>51.8</v>
      </c>
      <c r="C54" s="1043">
        <v>51</v>
      </c>
      <c r="D54" s="1043">
        <v>49.4</v>
      </c>
      <c r="E54" s="1043">
        <v>49.9</v>
      </c>
      <c r="F54" s="1043">
        <v>46.9</v>
      </c>
      <c r="G54" s="1043">
        <v>46.6</v>
      </c>
      <c r="H54" s="1044">
        <v>43.8</v>
      </c>
      <c r="I54" s="1553" t="s">
        <v>779</v>
      </c>
      <c r="J54" s="1552" t="s">
        <v>784</v>
      </c>
      <c r="K54" s="959" t="s">
        <v>701</v>
      </c>
      <c r="L54" s="1552" t="s">
        <v>784</v>
      </c>
    </row>
    <row r="55" spans="1:12" ht="13.2" customHeight="1" thickBot="1">
      <c r="A55" s="414" t="s">
        <v>670</v>
      </c>
      <c r="B55" s="1043">
        <v>27.4</v>
      </c>
      <c r="C55" s="1043">
        <v>27.3</v>
      </c>
      <c r="D55" s="1043">
        <v>26</v>
      </c>
      <c r="E55" s="1043">
        <v>26.4</v>
      </c>
      <c r="F55" s="1043">
        <v>24.8</v>
      </c>
      <c r="G55" s="1043">
        <v>24.9</v>
      </c>
      <c r="H55" s="1551">
        <v>22.7</v>
      </c>
      <c r="I55" s="1550" t="s">
        <v>779</v>
      </c>
      <c r="J55" s="1047" t="s">
        <v>694</v>
      </c>
      <c r="K55" s="1550" t="s">
        <v>701</v>
      </c>
      <c r="L55" s="1046" t="s">
        <v>696</v>
      </c>
    </row>
    <row r="56" spans="1:12" ht="10.5" customHeight="1">
      <c r="A56" s="1549"/>
      <c r="B56" s="1548"/>
      <c r="C56" s="1548"/>
      <c r="D56" s="1548"/>
      <c r="E56" s="1548"/>
      <c r="F56" s="1548"/>
      <c r="G56" s="1548"/>
      <c r="H56" s="1548"/>
      <c r="I56" s="1547"/>
      <c r="J56" s="1546"/>
      <c r="K56" s="1547"/>
      <c r="L56" s="1546"/>
    </row>
    <row r="57" spans="1:12" ht="9.75" customHeight="1"/>
    <row r="58" spans="1:12" ht="15" customHeight="1"/>
  </sheetData>
  <mergeCells count="23">
    <mergeCell ref="K20:L20"/>
    <mergeCell ref="A19:F19"/>
    <mergeCell ref="I19:J19"/>
    <mergeCell ref="K19:L19"/>
    <mergeCell ref="K2:L2"/>
    <mergeCell ref="K11:L11"/>
    <mergeCell ref="K10:L10"/>
    <mergeCell ref="A1:F1"/>
    <mergeCell ref="I1:J1"/>
    <mergeCell ref="K1:L1"/>
    <mergeCell ref="A10:F10"/>
    <mergeCell ref="I10:J10"/>
    <mergeCell ref="A43:F43"/>
    <mergeCell ref="K43:L43"/>
    <mergeCell ref="A50:F50"/>
    <mergeCell ref="K50:L50"/>
    <mergeCell ref="K29:L29"/>
    <mergeCell ref="A28:F28"/>
    <mergeCell ref="I28:J28"/>
    <mergeCell ref="K28:L28"/>
    <mergeCell ref="A29:F29"/>
    <mergeCell ref="A36:F36"/>
    <mergeCell ref="K36:L36"/>
  </mergeCells>
  <pageMargins left="0.70866141732283505" right="0.70866141732283505" top="0.74803149606299202" bottom="0.74803149606299202" header="0.31496062992126" footer="0.31496062992126"/>
  <pageSetup paperSize="9" scale="84" orientation="portrait" r:id="rId1"/>
  <headerFooter alignWithMargins="0"/>
  <ignoredErrors>
    <ignoredError sqref="I4:L55 A24:G29 D17:H17 A31:G36 B30:G30 A38:G43 B37:G37 A45:G50 B44:G44 A52:G56 B51:G51"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D2A4F-FFB8-4579-82F2-1C43FEED84EF}">
  <sheetPr codeName="Sheet16">
    <tabColor rgb="FFFFCCCC"/>
  </sheetPr>
  <dimension ref="A1"/>
  <sheetViews>
    <sheetView view="pageLayout" topLeftCell="A83" zoomScaleNormal="100" zoomScaleSheetLayoutView="80" workbookViewId="0">
      <selection activeCell="G103" sqref="G102:G103"/>
    </sheetView>
  </sheetViews>
  <sheetFormatPr defaultColWidth="9.109375" defaultRowHeight="10.199999999999999"/>
  <cols>
    <col min="1" max="16384" width="9.109375" style="379"/>
  </cols>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A7EE6-DDD4-4C2A-95EC-DE682835644B}">
  <sheetPr>
    <tabColor rgb="FFFFCCCC"/>
  </sheetPr>
  <dimension ref="A1:L28"/>
  <sheetViews>
    <sheetView view="pageLayout" topLeftCell="A55" zoomScaleNormal="100" workbookViewId="0">
      <selection activeCell="A42" sqref="A42"/>
    </sheetView>
  </sheetViews>
  <sheetFormatPr defaultRowHeight="13.2"/>
  <cols>
    <col min="1" max="1" width="31.5546875" style="176" customWidth="1"/>
    <col min="2" max="8" width="6.5546875" style="176" customWidth="1"/>
    <col min="9" max="12" width="7.88671875" style="176" customWidth="1"/>
    <col min="13" max="16384" width="8.88671875" style="176"/>
  </cols>
  <sheetData>
    <row r="1" spans="1:12" ht="13.5" customHeight="1" thickBot="1">
      <c r="A1" s="2098" t="s">
        <v>1008</v>
      </c>
      <c r="B1" s="2098" t="s">
        <v>48</v>
      </c>
      <c r="C1" s="2098" t="s">
        <v>48</v>
      </c>
      <c r="D1" s="2098" t="s">
        <v>48</v>
      </c>
      <c r="E1" s="2098" t="s">
        <v>48</v>
      </c>
      <c r="F1" s="2098" t="s">
        <v>48</v>
      </c>
      <c r="G1" s="2098" t="s">
        <v>48</v>
      </c>
      <c r="H1" s="2098" t="s">
        <v>48</v>
      </c>
      <c r="I1" s="2099" t="s">
        <v>48</v>
      </c>
      <c r="J1" s="2099" t="s">
        <v>48</v>
      </c>
      <c r="K1" s="2099" t="s">
        <v>48</v>
      </c>
      <c r="L1" s="2099" t="s">
        <v>48</v>
      </c>
    </row>
    <row r="2" spans="1:12" ht="15.75" customHeight="1">
      <c r="A2" s="1537"/>
      <c r="B2" s="1537"/>
      <c r="C2" s="1537"/>
      <c r="D2" s="1537"/>
      <c r="E2" s="1537"/>
      <c r="F2" s="1537"/>
      <c r="G2" s="1537"/>
      <c r="H2" s="1536"/>
      <c r="I2" s="2111" t="s">
        <v>1221</v>
      </c>
      <c r="J2" s="2112" t="s">
        <v>48</v>
      </c>
      <c r="K2" s="2111" t="s">
        <v>1220</v>
      </c>
      <c r="L2" s="2112" t="s">
        <v>48</v>
      </c>
    </row>
    <row r="3" spans="1:12" ht="12.75" customHeight="1">
      <c r="A3" s="414"/>
      <c r="B3" s="414"/>
      <c r="C3" s="414"/>
      <c r="D3" s="414"/>
      <c r="E3" s="414"/>
      <c r="F3" s="414"/>
      <c r="G3" s="414"/>
      <c r="H3" s="413"/>
      <c r="I3" s="1596"/>
      <c r="J3" s="1595"/>
      <c r="K3" s="2109"/>
      <c r="L3" s="2110" t="s">
        <v>48</v>
      </c>
    </row>
    <row r="4" spans="1:12" ht="10.5" customHeight="1" thickBot="1">
      <c r="A4" s="1586" t="s">
        <v>613</v>
      </c>
      <c r="B4" s="1585" t="s">
        <v>1432</v>
      </c>
      <c r="C4" s="1585" t="s">
        <v>1219</v>
      </c>
      <c r="D4" s="1585" t="s">
        <v>1126</v>
      </c>
      <c r="E4" s="1585" t="s">
        <v>1056</v>
      </c>
      <c r="F4" s="1585" t="s">
        <v>1006</v>
      </c>
      <c r="G4" s="1585" t="s">
        <v>937</v>
      </c>
      <c r="H4" s="412" t="s">
        <v>893</v>
      </c>
      <c r="I4" s="1584" t="s">
        <v>1431</v>
      </c>
      <c r="J4" s="1583" t="s">
        <v>1430</v>
      </c>
      <c r="K4" s="1584" t="s">
        <v>1431</v>
      </c>
      <c r="L4" s="1583" t="s">
        <v>1430</v>
      </c>
    </row>
    <row r="5" spans="1:12" ht="14.4" customHeight="1">
      <c r="A5" s="410" t="s">
        <v>646</v>
      </c>
      <c r="B5" s="738">
        <v>397</v>
      </c>
      <c r="C5" s="738">
        <v>407</v>
      </c>
      <c r="D5" s="738">
        <v>395</v>
      </c>
      <c r="E5" s="738">
        <v>384</v>
      </c>
      <c r="F5" s="738">
        <v>352</v>
      </c>
      <c r="G5" s="738">
        <v>339</v>
      </c>
      <c r="H5" s="737">
        <v>347</v>
      </c>
      <c r="I5" s="907" t="s">
        <v>692</v>
      </c>
      <c r="J5" s="908" t="s">
        <v>695</v>
      </c>
      <c r="K5" s="907" t="s">
        <v>788</v>
      </c>
      <c r="L5" s="908" t="s">
        <v>695</v>
      </c>
    </row>
    <row r="6" spans="1:12" ht="14.4" customHeight="1">
      <c r="A6" s="409" t="s">
        <v>645</v>
      </c>
      <c r="B6" s="735">
        <v>164</v>
      </c>
      <c r="C6" s="735">
        <v>157</v>
      </c>
      <c r="D6" s="735">
        <v>164</v>
      </c>
      <c r="E6" s="735">
        <v>158</v>
      </c>
      <c r="F6" s="735">
        <v>134</v>
      </c>
      <c r="G6" s="735">
        <v>125</v>
      </c>
      <c r="H6" s="736">
        <v>148</v>
      </c>
      <c r="I6" s="1590" t="s">
        <v>1013</v>
      </c>
      <c r="J6" s="1589" t="s">
        <v>690</v>
      </c>
      <c r="K6" s="1590" t="s">
        <v>789</v>
      </c>
      <c r="L6" s="1589" t="s">
        <v>690</v>
      </c>
    </row>
    <row r="7" spans="1:12" ht="14.4" customHeight="1">
      <c r="A7" s="409" t="s">
        <v>644</v>
      </c>
      <c r="B7" s="735">
        <v>66</v>
      </c>
      <c r="C7" s="735">
        <v>74</v>
      </c>
      <c r="D7" s="735">
        <v>72</v>
      </c>
      <c r="E7" s="735">
        <v>65</v>
      </c>
      <c r="F7" s="735">
        <v>52</v>
      </c>
      <c r="G7" s="735">
        <v>71</v>
      </c>
      <c r="H7" s="736">
        <v>73</v>
      </c>
      <c r="I7" s="1590" t="s">
        <v>1060</v>
      </c>
      <c r="J7" s="1589" t="s">
        <v>688</v>
      </c>
      <c r="K7" s="1590" t="s">
        <v>1060</v>
      </c>
      <c r="L7" s="1589" t="s">
        <v>698</v>
      </c>
    </row>
    <row r="8" spans="1:12" ht="14.4" customHeight="1">
      <c r="A8" s="409" t="s">
        <v>643</v>
      </c>
      <c r="B8" s="735">
        <v>10</v>
      </c>
      <c r="C8" s="735">
        <v>9</v>
      </c>
      <c r="D8" s="735">
        <v>9</v>
      </c>
      <c r="E8" s="735">
        <v>10</v>
      </c>
      <c r="F8" s="735">
        <v>5</v>
      </c>
      <c r="G8" s="735">
        <v>6</v>
      </c>
      <c r="H8" s="736">
        <v>5</v>
      </c>
      <c r="I8" s="1590"/>
      <c r="J8" s="1589"/>
      <c r="K8" s="1590"/>
      <c r="L8" s="1589"/>
    </row>
    <row r="9" spans="1:12" ht="14.4" customHeight="1">
      <c r="A9" s="727" t="s">
        <v>1127</v>
      </c>
      <c r="B9" s="734">
        <v>637</v>
      </c>
      <c r="C9" s="734">
        <v>647</v>
      </c>
      <c r="D9" s="734">
        <v>640</v>
      </c>
      <c r="E9" s="734">
        <v>617</v>
      </c>
      <c r="F9" s="734">
        <v>543</v>
      </c>
      <c r="G9" s="734">
        <v>541</v>
      </c>
      <c r="H9" s="356">
        <v>573</v>
      </c>
      <c r="I9" s="1594" t="s">
        <v>939</v>
      </c>
      <c r="J9" s="1593" t="s">
        <v>695</v>
      </c>
      <c r="K9" s="1594" t="s">
        <v>1005</v>
      </c>
      <c r="L9" s="1593" t="s">
        <v>700</v>
      </c>
    </row>
    <row r="10" spans="1:12" ht="14.4" customHeight="1">
      <c r="A10" s="727" t="s">
        <v>642</v>
      </c>
      <c r="B10" s="734">
        <v>-285</v>
      </c>
      <c r="C10" s="734">
        <v>-273</v>
      </c>
      <c r="D10" s="734">
        <v>-332</v>
      </c>
      <c r="E10" s="734">
        <v>-285</v>
      </c>
      <c r="F10" s="734">
        <v>-262</v>
      </c>
      <c r="G10" s="734">
        <v>-270</v>
      </c>
      <c r="H10" s="356">
        <v>-308</v>
      </c>
      <c r="I10" s="1594" t="s">
        <v>693</v>
      </c>
      <c r="J10" s="1593" t="s">
        <v>690</v>
      </c>
      <c r="K10" s="1594" t="s">
        <v>783</v>
      </c>
      <c r="L10" s="1593" t="s">
        <v>778</v>
      </c>
    </row>
    <row r="11" spans="1:12" ht="14.4" customHeight="1">
      <c r="A11" s="727" t="s">
        <v>641</v>
      </c>
      <c r="B11" s="734">
        <v>352</v>
      </c>
      <c r="C11" s="734">
        <v>374</v>
      </c>
      <c r="D11" s="734">
        <v>308</v>
      </c>
      <c r="E11" s="734">
        <v>332</v>
      </c>
      <c r="F11" s="734">
        <v>281</v>
      </c>
      <c r="G11" s="734">
        <v>271</v>
      </c>
      <c r="H11" s="356">
        <v>265</v>
      </c>
      <c r="I11" s="1594" t="s">
        <v>1062</v>
      </c>
      <c r="J11" s="1593" t="s">
        <v>691</v>
      </c>
      <c r="K11" s="1594" t="s">
        <v>812</v>
      </c>
      <c r="L11" s="1593" t="s">
        <v>697</v>
      </c>
    </row>
    <row r="12" spans="1:12" ht="14.4" customHeight="1">
      <c r="A12" s="409" t="s">
        <v>1058</v>
      </c>
      <c r="B12" s="730">
        <v>15</v>
      </c>
      <c r="C12" s="730">
        <v>30</v>
      </c>
      <c r="D12" s="730">
        <v>-16</v>
      </c>
      <c r="E12" s="730">
        <v>-26</v>
      </c>
      <c r="F12" s="730">
        <v>7</v>
      </c>
      <c r="G12" s="730">
        <v>-236</v>
      </c>
      <c r="H12" s="729">
        <v>-61</v>
      </c>
      <c r="I12" s="1590"/>
      <c r="J12" s="1589"/>
      <c r="K12" s="1590"/>
      <c r="L12" s="1589"/>
    </row>
    <row r="13" spans="1:12" ht="14.4" customHeight="1">
      <c r="A13" s="727" t="s">
        <v>640</v>
      </c>
      <c r="B13" s="734">
        <v>367</v>
      </c>
      <c r="C13" s="734">
        <v>404</v>
      </c>
      <c r="D13" s="734">
        <v>292</v>
      </c>
      <c r="E13" s="734">
        <v>306</v>
      </c>
      <c r="F13" s="734">
        <v>288</v>
      </c>
      <c r="G13" s="734">
        <v>35</v>
      </c>
      <c r="H13" s="356">
        <v>204</v>
      </c>
      <c r="I13" s="1594" t="s">
        <v>1060</v>
      </c>
      <c r="J13" s="1593" t="s">
        <v>689</v>
      </c>
      <c r="K13" s="1594" t="s">
        <v>1062</v>
      </c>
      <c r="L13" s="1593" t="s">
        <v>689</v>
      </c>
    </row>
    <row r="14" spans="1:12" ht="14.4" customHeight="1">
      <c r="A14" s="728"/>
      <c r="B14" s="733"/>
      <c r="C14" s="733"/>
      <c r="D14" s="733"/>
      <c r="E14" s="733"/>
      <c r="F14" s="733"/>
      <c r="G14" s="733"/>
      <c r="H14" s="732"/>
      <c r="I14" s="1592"/>
      <c r="J14" s="1591"/>
      <c r="K14" s="1592"/>
      <c r="L14" s="1591"/>
    </row>
    <row r="15" spans="1:12" ht="14.4" customHeight="1">
      <c r="A15" s="409" t="s">
        <v>1057</v>
      </c>
      <c r="B15" s="730">
        <v>47</v>
      </c>
      <c r="C15" s="730">
        <v>44</v>
      </c>
      <c r="D15" s="730">
        <v>45</v>
      </c>
      <c r="E15" s="730">
        <v>48</v>
      </c>
      <c r="F15" s="730">
        <v>51</v>
      </c>
      <c r="G15" s="730">
        <v>50</v>
      </c>
      <c r="H15" s="729">
        <v>49</v>
      </c>
      <c r="I15" s="1590"/>
      <c r="J15" s="1589"/>
      <c r="K15" s="1590"/>
      <c r="L15" s="1589"/>
    </row>
    <row r="16" spans="1:12" ht="14.4" customHeight="1">
      <c r="A16" s="409" t="s">
        <v>1064</v>
      </c>
      <c r="B16" s="730">
        <v>15.831430904762575</v>
      </c>
      <c r="C16" s="730">
        <v>17.709241792665726</v>
      </c>
      <c r="D16" s="730">
        <v>15.369460524822045</v>
      </c>
      <c r="E16" s="730">
        <v>13.273634033828863</v>
      </c>
      <c r="F16" s="730">
        <v>12.908873161429826</v>
      </c>
      <c r="G16" s="730">
        <v>1.3878582020883965</v>
      </c>
      <c r="H16" s="729">
        <v>9.7733006627882837</v>
      </c>
      <c r="I16" s="1590"/>
      <c r="J16" s="1589"/>
      <c r="K16" s="1590"/>
      <c r="L16" s="1589"/>
    </row>
    <row r="17" spans="1:12" ht="14.4" customHeight="1">
      <c r="A17" s="409" t="s">
        <v>673</v>
      </c>
      <c r="B17" s="730">
        <v>6682</v>
      </c>
      <c r="C17" s="730">
        <v>6734</v>
      </c>
      <c r="D17" s="730">
        <v>6753</v>
      </c>
      <c r="E17" s="730">
        <v>6614</v>
      </c>
      <c r="F17" s="730">
        <v>6344</v>
      </c>
      <c r="G17" s="730">
        <v>6538</v>
      </c>
      <c r="H17" s="729">
        <v>7249</v>
      </c>
      <c r="I17" s="1590" t="s">
        <v>778</v>
      </c>
      <c r="J17" s="1589" t="s">
        <v>700</v>
      </c>
      <c r="K17" s="1590"/>
      <c r="L17" s="1589"/>
    </row>
    <row r="18" spans="1:12" ht="14.4" customHeight="1">
      <c r="A18" s="731" t="s">
        <v>637</v>
      </c>
      <c r="B18" s="730">
        <v>43707</v>
      </c>
      <c r="C18" s="730">
        <v>44014</v>
      </c>
      <c r="D18" s="730">
        <v>43698</v>
      </c>
      <c r="E18" s="730">
        <v>43125</v>
      </c>
      <c r="F18" s="730">
        <v>40055</v>
      </c>
      <c r="G18" s="730">
        <v>41375</v>
      </c>
      <c r="H18" s="729">
        <v>41902</v>
      </c>
      <c r="I18" s="1590" t="s">
        <v>693</v>
      </c>
      <c r="J18" s="1589" t="s">
        <v>700</v>
      </c>
      <c r="K18" s="1590"/>
      <c r="L18" s="1589"/>
    </row>
    <row r="19" spans="1:12" ht="14.4" customHeight="1" thickBot="1">
      <c r="A19" s="409" t="s">
        <v>636</v>
      </c>
      <c r="B19" s="730">
        <v>4351</v>
      </c>
      <c r="C19" s="730">
        <v>4446</v>
      </c>
      <c r="D19" s="730">
        <v>4572</v>
      </c>
      <c r="E19" s="730">
        <v>4608</v>
      </c>
      <c r="F19" s="730">
        <v>4260</v>
      </c>
      <c r="G19" s="730">
        <v>4269</v>
      </c>
      <c r="H19" s="729">
        <v>4264</v>
      </c>
      <c r="I19" s="1588" t="s">
        <v>784</v>
      </c>
      <c r="J19" s="1587" t="s">
        <v>695</v>
      </c>
      <c r="K19" s="1588"/>
      <c r="L19" s="1587"/>
    </row>
    <row r="20" spans="1:12" ht="14.4" customHeight="1" thickBot="1">
      <c r="A20" s="409"/>
      <c r="B20" s="409"/>
      <c r="C20" s="1540"/>
      <c r="D20" s="1540"/>
      <c r="E20" s="1540"/>
      <c r="F20" s="1540"/>
      <c r="G20" s="1540"/>
      <c r="H20" s="1540"/>
      <c r="I20" s="1539"/>
      <c r="J20" s="1539"/>
      <c r="K20" s="1538"/>
      <c r="L20" s="1538"/>
    </row>
    <row r="21" spans="1:12" ht="14.4" customHeight="1">
      <c r="A21" s="2098" t="s">
        <v>825</v>
      </c>
      <c r="B21" s="2098" t="s">
        <v>48</v>
      </c>
      <c r="C21" s="2098" t="s">
        <v>48</v>
      </c>
      <c r="D21" s="2098" t="s">
        <v>48</v>
      </c>
      <c r="E21" s="1537"/>
      <c r="F21" s="1537"/>
      <c r="G21" s="1537"/>
      <c r="H21" s="1536"/>
      <c r="I21" s="2111" t="s">
        <v>1221</v>
      </c>
      <c r="J21" s="2112" t="s">
        <v>48</v>
      </c>
      <c r="K21" s="2111" t="s">
        <v>1220</v>
      </c>
      <c r="L21" s="2112" t="s">
        <v>48</v>
      </c>
    </row>
    <row r="22" spans="1:12" ht="14.4" customHeight="1" thickBot="1">
      <c r="A22" s="1586" t="s">
        <v>629</v>
      </c>
      <c r="B22" s="1585" t="s">
        <v>1432</v>
      </c>
      <c r="C22" s="1585" t="s">
        <v>1219</v>
      </c>
      <c r="D22" s="1585" t="s">
        <v>1126</v>
      </c>
      <c r="E22" s="1585" t="s">
        <v>1056</v>
      </c>
      <c r="F22" s="1585" t="s">
        <v>1006</v>
      </c>
      <c r="G22" s="1585" t="s">
        <v>937</v>
      </c>
      <c r="H22" s="412" t="s">
        <v>893</v>
      </c>
      <c r="I22" s="1584" t="s">
        <v>1431</v>
      </c>
      <c r="J22" s="1583" t="s">
        <v>1430</v>
      </c>
      <c r="K22" s="1584" t="s">
        <v>1431</v>
      </c>
      <c r="L22" s="1583" t="s">
        <v>1430</v>
      </c>
    </row>
    <row r="23" spans="1:12" ht="14.4" customHeight="1">
      <c r="A23" s="740" t="s">
        <v>704</v>
      </c>
      <c r="B23" s="739">
        <v>96.6</v>
      </c>
      <c r="C23" s="739">
        <v>95.2</v>
      </c>
      <c r="D23" s="739">
        <v>94.3</v>
      </c>
      <c r="E23" s="739">
        <v>92.3</v>
      </c>
      <c r="F23" s="739">
        <v>85.7</v>
      </c>
      <c r="G23" s="739">
        <v>86.1</v>
      </c>
      <c r="H23" s="909">
        <v>83.9</v>
      </c>
      <c r="I23" s="1582" t="s">
        <v>692</v>
      </c>
      <c r="J23" s="1581" t="s">
        <v>696</v>
      </c>
      <c r="K23" s="1582" t="s">
        <v>693</v>
      </c>
      <c r="L23" s="1581" t="s">
        <v>696</v>
      </c>
    </row>
    <row r="24" spans="1:12" ht="14.4" customHeight="1" thickBot="1">
      <c r="A24" s="740" t="s">
        <v>703</v>
      </c>
      <c r="B24" s="739">
        <v>53.2</v>
      </c>
      <c r="C24" s="739">
        <v>52.8</v>
      </c>
      <c r="D24" s="739">
        <v>50.6</v>
      </c>
      <c r="E24" s="739">
        <v>50.3</v>
      </c>
      <c r="F24" s="739">
        <v>47.8</v>
      </c>
      <c r="G24" s="739">
        <v>47</v>
      </c>
      <c r="H24" s="909">
        <v>41.7</v>
      </c>
      <c r="I24" s="1580" t="s">
        <v>782</v>
      </c>
      <c r="J24" s="1579" t="s">
        <v>696</v>
      </c>
      <c r="K24" s="1580" t="s">
        <v>783</v>
      </c>
      <c r="L24" s="1579" t="s">
        <v>696</v>
      </c>
    </row>
    <row r="25" spans="1:12" ht="14.4" customHeight="1">
      <c r="A25" s="2108" t="s">
        <v>1152</v>
      </c>
      <c r="B25" s="2094" t="s">
        <v>48</v>
      </c>
      <c r="C25" s="2094" t="s">
        <v>48</v>
      </c>
      <c r="D25" s="2094" t="s">
        <v>48</v>
      </c>
      <c r="E25" s="2094" t="s">
        <v>48</v>
      </c>
      <c r="F25" s="2094" t="s">
        <v>48</v>
      </c>
      <c r="G25" s="2094" t="s">
        <v>48</v>
      </c>
      <c r="H25" s="2094" t="s">
        <v>48</v>
      </c>
      <c r="I25" s="2095" t="s">
        <v>48</v>
      </c>
      <c r="J25" s="2095" t="s">
        <v>48</v>
      </c>
      <c r="K25" s="2095" t="s">
        <v>48</v>
      </c>
      <c r="L25" s="2095" t="s">
        <v>48</v>
      </c>
    </row>
    <row r="26" spans="1:12" ht="10.5" customHeight="1">
      <c r="A26" s="2094"/>
      <c r="B26" s="2094" t="s">
        <v>48</v>
      </c>
      <c r="C26" s="2094" t="s">
        <v>48</v>
      </c>
      <c r="D26" s="2094" t="s">
        <v>48</v>
      </c>
      <c r="E26" s="2094" t="s">
        <v>48</v>
      </c>
      <c r="F26" s="2094" t="s">
        <v>48</v>
      </c>
      <c r="G26" s="2094" t="s">
        <v>48</v>
      </c>
      <c r="H26" s="2094" t="s">
        <v>48</v>
      </c>
      <c r="I26" s="2094" t="s">
        <v>48</v>
      </c>
      <c r="J26" s="2094" t="s">
        <v>48</v>
      </c>
      <c r="K26" s="2094" t="s">
        <v>48</v>
      </c>
      <c r="L26" s="2094" t="s">
        <v>48</v>
      </c>
    </row>
    <row r="27" spans="1:12" ht="10.5" customHeight="1"/>
    <row r="28" spans="1:12" ht="15" customHeight="1"/>
  </sheetData>
  <mergeCells count="9">
    <mergeCell ref="A25:L25"/>
    <mergeCell ref="A26:L26"/>
    <mergeCell ref="K3:L3"/>
    <mergeCell ref="A1:L1"/>
    <mergeCell ref="I2:J2"/>
    <mergeCell ref="K2:L2"/>
    <mergeCell ref="A21:D21"/>
    <mergeCell ref="I21:J21"/>
    <mergeCell ref="K21:L21"/>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A5:L2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EE080-C53F-4B16-AFC7-3D8931BFA293}">
  <sheetPr>
    <tabColor rgb="FFFFCCCC"/>
  </sheetPr>
  <dimension ref="A1:L44"/>
  <sheetViews>
    <sheetView view="pageLayout" topLeftCell="A58" zoomScaleNormal="100" workbookViewId="0">
      <selection activeCell="D68" sqref="D68"/>
    </sheetView>
  </sheetViews>
  <sheetFormatPr defaultRowHeight="13.2"/>
  <cols>
    <col min="1" max="1" width="31.5546875" style="176" customWidth="1"/>
    <col min="2" max="8" width="6.33203125" style="176" customWidth="1"/>
    <col min="9" max="12" width="7.109375" style="176" customWidth="1"/>
    <col min="13" max="16384" width="8.88671875" style="176"/>
  </cols>
  <sheetData>
    <row r="1" spans="1:12" ht="15.75" customHeight="1">
      <c r="A1" s="2098" t="s">
        <v>678</v>
      </c>
      <c r="B1" s="2098" t="s">
        <v>48</v>
      </c>
      <c r="C1" s="2098" t="s">
        <v>48</v>
      </c>
      <c r="D1" s="2098" t="s">
        <v>48</v>
      </c>
      <c r="E1" s="2098" t="s">
        <v>48</v>
      </c>
      <c r="F1" s="2098" t="s">
        <v>48</v>
      </c>
      <c r="G1" s="2098" t="s">
        <v>48</v>
      </c>
      <c r="H1" s="2113" t="s">
        <v>48</v>
      </c>
      <c r="I1" s="2111" t="s">
        <v>1221</v>
      </c>
      <c r="J1" s="2112" t="s">
        <v>48</v>
      </c>
      <c r="K1" s="2104" t="s">
        <v>1220</v>
      </c>
      <c r="L1" s="2112" t="s">
        <v>48</v>
      </c>
    </row>
    <row r="2" spans="1:12" ht="12.75" customHeight="1">
      <c r="A2" s="414"/>
      <c r="B2" s="414"/>
      <c r="C2" s="414"/>
      <c r="D2" s="414"/>
      <c r="E2" s="414"/>
      <c r="F2" s="414"/>
      <c r="G2" s="414"/>
      <c r="H2" s="413"/>
      <c r="I2" s="1596"/>
      <c r="J2" s="1595"/>
      <c r="K2" s="2106"/>
      <c r="L2" s="2110" t="s">
        <v>48</v>
      </c>
    </row>
    <row r="3" spans="1:12" ht="10.5" customHeight="1" thickBot="1">
      <c r="A3" s="1586" t="s">
        <v>613</v>
      </c>
      <c r="B3" s="1585" t="s">
        <v>1432</v>
      </c>
      <c r="C3" s="1585" t="s">
        <v>1219</v>
      </c>
      <c r="D3" s="1585" t="s">
        <v>1126</v>
      </c>
      <c r="E3" s="1585" t="s">
        <v>1056</v>
      </c>
      <c r="F3" s="1585" t="s">
        <v>1006</v>
      </c>
      <c r="G3" s="1585" t="s">
        <v>937</v>
      </c>
      <c r="H3" s="412" t="s">
        <v>893</v>
      </c>
      <c r="I3" s="1584" t="s">
        <v>1431</v>
      </c>
      <c r="J3" s="1583" t="s">
        <v>1430</v>
      </c>
      <c r="K3" s="411" t="s">
        <v>1431</v>
      </c>
      <c r="L3" s="1583" t="s">
        <v>1430</v>
      </c>
    </row>
    <row r="4" spans="1:12" ht="10.5" customHeight="1">
      <c r="A4" s="410" t="s">
        <v>677</v>
      </c>
      <c r="B4" s="744">
        <v>91</v>
      </c>
      <c r="C4" s="744">
        <v>85</v>
      </c>
      <c r="D4" s="744">
        <v>85</v>
      </c>
      <c r="E4" s="744">
        <v>88</v>
      </c>
      <c r="F4" s="744">
        <v>84</v>
      </c>
      <c r="G4" s="744">
        <v>85</v>
      </c>
      <c r="H4" s="748">
        <v>89</v>
      </c>
      <c r="I4" s="907" t="s">
        <v>783</v>
      </c>
      <c r="J4" s="908" t="s">
        <v>780</v>
      </c>
      <c r="K4" s="907" t="s">
        <v>783</v>
      </c>
      <c r="L4" s="908" t="s">
        <v>780</v>
      </c>
    </row>
    <row r="5" spans="1:12" ht="10.5" customHeight="1">
      <c r="A5" s="409" t="s">
        <v>676</v>
      </c>
      <c r="B5" s="730">
        <v>96</v>
      </c>
      <c r="C5" s="730">
        <v>105</v>
      </c>
      <c r="D5" s="730">
        <v>108</v>
      </c>
      <c r="E5" s="730">
        <v>93</v>
      </c>
      <c r="F5" s="730">
        <v>91</v>
      </c>
      <c r="G5" s="730">
        <v>92</v>
      </c>
      <c r="H5" s="729">
        <v>91</v>
      </c>
      <c r="I5" s="1590" t="s">
        <v>778</v>
      </c>
      <c r="J5" s="1589" t="s">
        <v>689</v>
      </c>
      <c r="K5" s="953" t="s">
        <v>778</v>
      </c>
      <c r="L5" s="1589" t="s">
        <v>689</v>
      </c>
    </row>
    <row r="6" spans="1:12" ht="10.5" customHeight="1">
      <c r="A6" s="409" t="s">
        <v>675</v>
      </c>
      <c r="B6" s="730">
        <v>105</v>
      </c>
      <c r="C6" s="730">
        <v>108</v>
      </c>
      <c r="D6" s="730">
        <v>102</v>
      </c>
      <c r="E6" s="730">
        <v>95</v>
      </c>
      <c r="F6" s="730">
        <v>77</v>
      </c>
      <c r="G6" s="730">
        <v>73</v>
      </c>
      <c r="H6" s="729">
        <v>80</v>
      </c>
      <c r="I6" s="1590" t="s">
        <v>1434</v>
      </c>
      <c r="J6" s="1589" t="s">
        <v>702</v>
      </c>
      <c r="K6" s="953" t="s">
        <v>1133</v>
      </c>
      <c r="L6" s="1589" t="s">
        <v>696</v>
      </c>
    </row>
    <row r="7" spans="1:12" ht="10.5" customHeight="1">
      <c r="A7" s="409" t="s">
        <v>674</v>
      </c>
      <c r="B7" s="730">
        <v>101</v>
      </c>
      <c r="C7" s="730">
        <v>101</v>
      </c>
      <c r="D7" s="730">
        <v>99</v>
      </c>
      <c r="E7" s="730">
        <v>99</v>
      </c>
      <c r="F7" s="730">
        <v>92</v>
      </c>
      <c r="G7" s="730">
        <v>85</v>
      </c>
      <c r="H7" s="729">
        <v>87</v>
      </c>
      <c r="I7" s="1590" t="s">
        <v>779</v>
      </c>
      <c r="J7" s="1589" t="s">
        <v>694</v>
      </c>
      <c r="K7" s="953" t="s">
        <v>780</v>
      </c>
      <c r="L7" s="1599" t="s">
        <v>696</v>
      </c>
    </row>
    <row r="8" spans="1:12" ht="10.5" customHeight="1" thickBot="1">
      <c r="A8" s="409" t="s">
        <v>226</v>
      </c>
      <c r="B8" s="730">
        <v>4</v>
      </c>
      <c r="C8" s="730">
        <v>8</v>
      </c>
      <c r="D8" s="730">
        <v>1</v>
      </c>
      <c r="E8" s="730">
        <v>9</v>
      </c>
      <c r="F8" s="730">
        <v>8</v>
      </c>
      <c r="G8" s="730">
        <v>4</v>
      </c>
      <c r="H8" s="729" t="s">
        <v>217</v>
      </c>
      <c r="I8" s="1598"/>
      <c r="J8" s="1597"/>
      <c r="K8" s="1598"/>
      <c r="L8" s="1597"/>
    </row>
    <row r="9" spans="1:12" ht="10.5" customHeight="1" thickBot="1">
      <c r="A9" s="409"/>
      <c r="B9" s="409"/>
      <c r="C9" s="1540"/>
      <c r="D9" s="1540"/>
      <c r="E9" s="1540"/>
      <c r="F9" s="1540"/>
      <c r="G9" s="1540"/>
      <c r="H9" s="1540"/>
      <c r="I9" s="1539"/>
      <c r="J9" s="1539"/>
      <c r="K9" s="1538"/>
      <c r="L9" s="1538"/>
    </row>
    <row r="10" spans="1:12" ht="12.75" customHeight="1">
      <c r="A10" s="2098" t="s">
        <v>1224</v>
      </c>
      <c r="B10" s="2098" t="s">
        <v>48</v>
      </c>
      <c r="C10" s="2098" t="s">
        <v>48</v>
      </c>
      <c r="D10" s="2098" t="s">
        <v>48</v>
      </c>
      <c r="E10" s="2098" t="s">
        <v>48</v>
      </c>
      <c r="F10" s="2098" t="s">
        <v>48</v>
      </c>
      <c r="G10" s="2098" t="s">
        <v>48</v>
      </c>
      <c r="H10" s="2113" t="s">
        <v>48</v>
      </c>
      <c r="I10" s="2111" t="s">
        <v>1221</v>
      </c>
      <c r="J10" s="2112" t="s">
        <v>48</v>
      </c>
      <c r="K10" s="2104" t="s">
        <v>1220</v>
      </c>
      <c r="L10" s="2112" t="s">
        <v>48</v>
      </c>
    </row>
    <row r="11" spans="1:12" ht="12.75" customHeight="1">
      <c r="A11" s="414"/>
      <c r="B11" s="414"/>
      <c r="C11" s="414"/>
      <c r="D11" s="414"/>
      <c r="E11" s="414"/>
      <c r="F11" s="414"/>
      <c r="G11" s="414"/>
      <c r="H11" s="413"/>
      <c r="I11" s="1596"/>
      <c r="J11" s="1595"/>
      <c r="K11" s="2106"/>
      <c r="L11" s="2110" t="s">
        <v>48</v>
      </c>
    </row>
    <row r="12" spans="1:12" ht="10.5" customHeight="1" thickBot="1">
      <c r="A12" s="1586" t="s">
        <v>613</v>
      </c>
      <c r="B12" s="1585" t="s">
        <v>1432</v>
      </c>
      <c r="C12" s="1585" t="s">
        <v>1219</v>
      </c>
      <c r="D12" s="1585" t="s">
        <v>1126</v>
      </c>
      <c r="E12" s="1585" t="s">
        <v>1056</v>
      </c>
      <c r="F12" s="1585" t="s">
        <v>1006</v>
      </c>
      <c r="G12" s="1585" t="s">
        <v>937</v>
      </c>
      <c r="H12" s="412" t="s">
        <v>893</v>
      </c>
      <c r="I12" s="1584" t="s">
        <v>1431</v>
      </c>
      <c r="J12" s="1583" t="s">
        <v>1430</v>
      </c>
      <c r="K12" s="411" t="s">
        <v>1431</v>
      </c>
      <c r="L12" s="1583" t="s">
        <v>1430</v>
      </c>
    </row>
    <row r="13" spans="1:12" ht="12.6" customHeight="1">
      <c r="A13" s="410" t="s">
        <v>677</v>
      </c>
      <c r="B13" s="744">
        <v>30</v>
      </c>
      <c r="C13" s="744">
        <v>27</v>
      </c>
      <c r="D13" s="744">
        <v>32</v>
      </c>
      <c r="E13" s="744">
        <v>30</v>
      </c>
      <c r="F13" s="744">
        <v>24</v>
      </c>
      <c r="G13" s="744">
        <v>26</v>
      </c>
      <c r="H13" s="748">
        <v>31</v>
      </c>
      <c r="I13" s="907" t="s">
        <v>1062</v>
      </c>
      <c r="J13" s="908" t="s">
        <v>782</v>
      </c>
      <c r="K13" s="907" t="s">
        <v>1062</v>
      </c>
      <c r="L13" s="908" t="s">
        <v>782</v>
      </c>
    </row>
    <row r="14" spans="1:12" ht="12.6" customHeight="1">
      <c r="A14" s="409" t="s">
        <v>676</v>
      </c>
      <c r="B14" s="730">
        <v>57</v>
      </c>
      <c r="C14" s="730">
        <v>54</v>
      </c>
      <c r="D14" s="730">
        <v>53</v>
      </c>
      <c r="E14" s="730">
        <v>52</v>
      </c>
      <c r="F14" s="730">
        <v>49</v>
      </c>
      <c r="G14" s="730">
        <v>47</v>
      </c>
      <c r="H14" s="729">
        <v>52</v>
      </c>
      <c r="I14" s="1590" t="s">
        <v>1005</v>
      </c>
      <c r="J14" s="1589" t="s">
        <v>701</v>
      </c>
      <c r="K14" s="953" t="s">
        <v>1005</v>
      </c>
      <c r="L14" s="1589" t="s">
        <v>701</v>
      </c>
    </row>
    <row r="15" spans="1:12" ht="12.6" customHeight="1">
      <c r="A15" s="409" t="s">
        <v>675</v>
      </c>
      <c r="B15" s="730">
        <v>30</v>
      </c>
      <c r="C15" s="730">
        <v>29</v>
      </c>
      <c r="D15" s="730">
        <v>31</v>
      </c>
      <c r="E15" s="730">
        <v>27</v>
      </c>
      <c r="F15" s="730">
        <v>23</v>
      </c>
      <c r="G15" s="730">
        <v>22</v>
      </c>
      <c r="H15" s="729">
        <v>25</v>
      </c>
      <c r="I15" s="1590" t="s">
        <v>1128</v>
      </c>
      <c r="J15" s="1589" t="s">
        <v>699</v>
      </c>
      <c r="K15" s="953" t="s">
        <v>1054</v>
      </c>
      <c r="L15" s="1589" t="s">
        <v>690</v>
      </c>
    </row>
    <row r="16" spans="1:12" ht="12.6" customHeight="1">
      <c r="A16" s="409" t="s">
        <v>674</v>
      </c>
      <c r="B16" s="730">
        <v>58</v>
      </c>
      <c r="C16" s="730">
        <v>61</v>
      </c>
      <c r="D16" s="730">
        <v>60</v>
      </c>
      <c r="E16" s="730">
        <v>61</v>
      </c>
      <c r="F16" s="730">
        <v>48</v>
      </c>
      <c r="G16" s="730">
        <v>41</v>
      </c>
      <c r="H16" s="729">
        <v>51</v>
      </c>
      <c r="I16" s="1590" t="s">
        <v>789</v>
      </c>
      <c r="J16" s="1589" t="s">
        <v>697</v>
      </c>
      <c r="K16" s="953" t="s">
        <v>940</v>
      </c>
      <c r="L16" s="1599" t="s">
        <v>702</v>
      </c>
    </row>
    <row r="17" spans="1:12" ht="12.6" customHeight="1" thickBot="1">
      <c r="A17" s="409" t="s">
        <v>226</v>
      </c>
      <c r="B17" s="730">
        <v>-11</v>
      </c>
      <c r="C17" s="730">
        <v>-14</v>
      </c>
      <c r="D17" s="730">
        <v>-12</v>
      </c>
      <c r="E17" s="730">
        <v>-12</v>
      </c>
      <c r="F17" s="730">
        <v>-10</v>
      </c>
      <c r="G17" s="730">
        <v>-11</v>
      </c>
      <c r="H17" s="729">
        <v>-11</v>
      </c>
      <c r="I17" s="1598"/>
      <c r="J17" s="1597"/>
      <c r="K17" s="1598"/>
      <c r="L17" s="1597"/>
    </row>
    <row r="18" spans="1:12" ht="12.6" customHeight="1" thickBot="1">
      <c r="A18" s="409"/>
      <c r="B18" s="409"/>
      <c r="C18" s="1540"/>
      <c r="D18" s="1540"/>
      <c r="E18" s="1540"/>
      <c r="F18" s="1540"/>
      <c r="G18" s="1540"/>
      <c r="H18" s="1540"/>
      <c r="I18" s="1539"/>
      <c r="J18" s="1539"/>
      <c r="K18" s="1538"/>
      <c r="L18" s="1538"/>
    </row>
    <row r="19" spans="1:12" ht="12.6" customHeight="1">
      <c r="A19" s="2098" t="s">
        <v>1061</v>
      </c>
      <c r="B19" s="2098" t="s">
        <v>48</v>
      </c>
      <c r="C19" s="2098" t="s">
        <v>48</v>
      </c>
      <c r="D19" s="2098" t="s">
        <v>48</v>
      </c>
      <c r="E19" s="2098" t="s">
        <v>48</v>
      </c>
      <c r="F19" s="2098" t="s">
        <v>48</v>
      </c>
      <c r="G19" s="2098" t="s">
        <v>48</v>
      </c>
      <c r="H19" s="2113" t="s">
        <v>48</v>
      </c>
      <c r="I19" s="2111" t="s">
        <v>1221</v>
      </c>
      <c r="J19" s="2112" t="s">
        <v>48</v>
      </c>
      <c r="K19" s="2104" t="s">
        <v>1220</v>
      </c>
      <c r="L19" s="2112" t="s">
        <v>48</v>
      </c>
    </row>
    <row r="20" spans="1:12" ht="12.6" customHeight="1">
      <c r="A20" s="414"/>
      <c r="B20" s="414"/>
      <c r="C20" s="414"/>
      <c r="D20" s="414"/>
      <c r="E20" s="414"/>
      <c r="F20" s="414"/>
      <c r="G20" s="414"/>
      <c r="H20" s="413"/>
      <c r="I20" s="1596"/>
      <c r="J20" s="1595"/>
      <c r="K20" s="2106"/>
      <c r="L20" s="2110" t="s">
        <v>48</v>
      </c>
    </row>
    <row r="21" spans="1:12" ht="12.6" customHeight="1" thickBot="1">
      <c r="A21" s="1586" t="s">
        <v>613</v>
      </c>
      <c r="B21" s="1585" t="s">
        <v>1432</v>
      </c>
      <c r="C21" s="1585" t="s">
        <v>1219</v>
      </c>
      <c r="D21" s="1585" t="s">
        <v>1126</v>
      </c>
      <c r="E21" s="1585" t="s">
        <v>1056</v>
      </c>
      <c r="F21" s="1585" t="s">
        <v>1006</v>
      </c>
      <c r="G21" s="1585" t="s">
        <v>937</v>
      </c>
      <c r="H21" s="412" t="s">
        <v>893</v>
      </c>
      <c r="I21" s="1584" t="s">
        <v>1431</v>
      </c>
      <c r="J21" s="1583" t="s">
        <v>1430</v>
      </c>
      <c r="K21" s="411" t="s">
        <v>1431</v>
      </c>
      <c r="L21" s="1583" t="s">
        <v>1430</v>
      </c>
    </row>
    <row r="22" spans="1:12" ht="12.6" customHeight="1">
      <c r="A22" s="410" t="s">
        <v>677</v>
      </c>
      <c r="B22" s="744">
        <v>16</v>
      </c>
      <c r="C22" s="744">
        <v>25</v>
      </c>
      <c r="D22" s="744">
        <v>1</v>
      </c>
      <c r="E22" s="744">
        <v>1</v>
      </c>
      <c r="F22" s="744">
        <v>1</v>
      </c>
      <c r="G22" s="744">
        <v>-35</v>
      </c>
      <c r="H22" s="748">
        <v>5</v>
      </c>
      <c r="I22" s="907"/>
      <c r="J22" s="908"/>
      <c r="K22" s="907"/>
      <c r="L22" s="908"/>
    </row>
    <row r="23" spans="1:12" ht="12.6" customHeight="1">
      <c r="A23" s="409" t="s">
        <v>676</v>
      </c>
      <c r="B23" s="730">
        <v>2</v>
      </c>
      <c r="C23" s="730">
        <v>-7</v>
      </c>
      <c r="D23" s="730">
        <v>-11</v>
      </c>
      <c r="E23" s="730">
        <v>-8</v>
      </c>
      <c r="F23" s="730">
        <v>-4</v>
      </c>
      <c r="G23" s="730">
        <v>-87</v>
      </c>
      <c r="H23" s="729">
        <v>-45</v>
      </c>
      <c r="I23" s="1590"/>
      <c r="J23" s="1589"/>
      <c r="K23" s="953"/>
      <c r="L23" s="1589"/>
    </row>
    <row r="24" spans="1:12" ht="12.6" customHeight="1">
      <c r="A24" s="409" t="s">
        <v>675</v>
      </c>
      <c r="B24" s="730">
        <v>-7</v>
      </c>
      <c r="C24" s="730">
        <v>12</v>
      </c>
      <c r="D24" s="730" t="s">
        <v>217</v>
      </c>
      <c r="E24" s="730">
        <v>-12</v>
      </c>
      <c r="F24" s="730">
        <v>7</v>
      </c>
      <c r="G24" s="730">
        <v>-67</v>
      </c>
      <c r="H24" s="729">
        <v>-11</v>
      </c>
      <c r="I24" s="1590"/>
      <c r="J24" s="1589"/>
      <c r="K24" s="953"/>
      <c r="L24" s="1589"/>
    </row>
    <row r="25" spans="1:12" ht="12.6" customHeight="1">
      <c r="A25" s="409" t="s">
        <v>674</v>
      </c>
      <c r="B25" s="730">
        <v>6</v>
      </c>
      <c r="C25" s="730">
        <v>1</v>
      </c>
      <c r="D25" s="730">
        <v>-7</v>
      </c>
      <c r="E25" s="730">
        <v>-5</v>
      </c>
      <c r="F25" s="730">
        <v>2</v>
      </c>
      <c r="G25" s="730">
        <v>-54</v>
      </c>
      <c r="H25" s="729">
        <v>-11</v>
      </c>
      <c r="I25" s="1590"/>
      <c r="J25" s="1589"/>
      <c r="K25" s="953"/>
      <c r="L25" s="1599"/>
    </row>
    <row r="26" spans="1:12" ht="12.6" customHeight="1" thickBot="1">
      <c r="A26" s="409" t="s">
        <v>226</v>
      </c>
      <c r="B26" s="730">
        <v>-2</v>
      </c>
      <c r="C26" s="730">
        <v>-1</v>
      </c>
      <c r="D26" s="730">
        <v>1</v>
      </c>
      <c r="E26" s="730">
        <v>-2</v>
      </c>
      <c r="F26" s="730">
        <v>1</v>
      </c>
      <c r="G26" s="730">
        <v>7</v>
      </c>
      <c r="H26" s="729">
        <v>1</v>
      </c>
      <c r="I26" s="1598"/>
      <c r="J26" s="1597"/>
      <c r="K26" s="1598"/>
      <c r="L26" s="1597"/>
    </row>
    <row r="27" spans="1:12" ht="12.6" customHeight="1" thickBot="1">
      <c r="A27" s="409"/>
      <c r="B27" s="1540"/>
      <c r="C27" s="1540"/>
      <c r="D27" s="1540"/>
      <c r="E27" s="1540"/>
      <c r="F27" s="1540"/>
      <c r="G27" s="1540"/>
      <c r="H27" s="1540"/>
      <c r="I27" s="415"/>
      <c r="J27" s="415"/>
      <c r="K27" s="415"/>
      <c r="L27" s="415"/>
    </row>
    <row r="28" spans="1:12" ht="12.6" customHeight="1">
      <c r="A28" s="2098" t="s">
        <v>841</v>
      </c>
      <c r="B28" s="2098" t="s">
        <v>48</v>
      </c>
      <c r="C28" s="2098" t="s">
        <v>48</v>
      </c>
      <c r="D28" s="2098" t="s">
        <v>48</v>
      </c>
      <c r="E28" s="2098" t="s">
        <v>48</v>
      </c>
      <c r="F28" s="2098" t="s">
        <v>48</v>
      </c>
      <c r="G28" s="2098" t="s">
        <v>48</v>
      </c>
      <c r="H28" s="2113" t="s">
        <v>48</v>
      </c>
      <c r="I28" s="2111" t="s">
        <v>1221</v>
      </c>
      <c r="J28" s="2112" t="s">
        <v>48</v>
      </c>
      <c r="K28" s="2104" t="s">
        <v>1220</v>
      </c>
      <c r="L28" s="2112" t="s">
        <v>48</v>
      </c>
    </row>
    <row r="29" spans="1:12" ht="12.6" customHeight="1">
      <c r="A29" s="414"/>
      <c r="B29" s="414"/>
      <c r="C29" s="414"/>
      <c r="D29" s="414"/>
      <c r="E29" s="414"/>
      <c r="F29" s="414"/>
      <c r="G29" s="414"/>
      <c r="H29" s="413"/>
      <c r="I29" s="1596"/>
      <c r="J29" s="1595"/>
      <c r="K29" s="2106"/>
      <c r="L29" s="2110" t="s">
        <v>48</v>
      </c>
    </row>
    <row r="30" spans="1:12" ht="12.6" customHeight="1" thickBot="1">
      <c r="A30" s="1586" t="s">
        <v>629</v>
      </c>
      <c r="B30" s="1585" t="s">
        <v>1432</v>
      </c>
      <c r="C30" s="1585" t="s">
        <v>1219</v>
      </c>
      <c r="D30" s="1585" t="s">
        <v>1126</v>
      </c>
      <c r="E30" s="1585" t="s">
        <v>1056</v>
      </c>
      <c r="F30" s="1585" t="s">
        <v>1006</v>
      </c>
      <c r="G30" s="1585" t="s">
        <v>937</v>
      </c>
      <c r="H30" s="412" t="s">
        <v>893</v>
      </c>
      <c r="I30" s="1584" t="s">
        <v>1431</v>
      </c>
      <c r="J30" s="1583" t="s">
        <v>1430</v>
      </c>
      <c r="K30" s="411" t="s">
        <v>1431</v>
      </c>
      <c r="L30" s="1583" t="s">
        <v>1430</v>
      </c>
    </row>
    <row r="31" spans="1:12" ht="12.6" customHeight="1">
      <c r="A31" s="410" t="s">
        <v>677</v>
      </c>
      <c r="B31" s="741">
        <v>26.1</v>
      </c>
      <c r="C31" s="741">
        <v>26.1</v>
      </c>
      <c r="D31" s="741">
        <v>26.5</v>
      </c>
      <c r="E31" s="741">
        <v>26</v>
      </c>
      <c r="F31" s="741">
        <v>25</v>
      </c>
      <c r="G31" s="741">
        <v>25.3</v>
      </c>
      <c r="H31" s="954">
        <v>25.7</v>
      </c>
      <c r="I31" s="955" t="s">
        <v>690</v>
      </c>
      <c r="J31" s="908" t="s">
        <v>694</v>
      </c>
      <c r="K31" s="907" t="s">
        <v>690</v>
      </c>
      <c r="L31" s="908" t="s">
        <v>694</v>
      </c>
    </row>
    <row r="32" spans="1:12" ht="12.6" customHeight="1">
      <c r="A32" s="409" t="s">
        <v>676</v>
      </c>
      <c r="B32" s="739">
        <v>19.899999999999999</v>
      </c>
      <c r="C32" s="739">
        <v>19.8</v>
      </c>
      <c r="D32" s="739">
        <v>19.7</v>
      </c>
      <c r="E32" s="739">
        <v>19.600000000000001</v>
      </c>
      <c r="F32" s="739">
        <v>19.8</v>
      </c>
      <c r="G32" s="739">
        <v>19.899999999999999</v>
      </c>
      <c r="H32" s="909">
        <v>19.7</v>
      </c>
      <c r="I32" s="1590" t="s">
        <v>696</v>
      </c>
      <c r="J32" s="1589" t="s">
        <v>696</v>
      </c>
      <c r="K32" s="953" t="s">
        <v>696</v>
      </c>
      <c r="L32" s="1589" t="s">
        <v>696</v>
      </c>
    </row>
    <row r="33" spans="1:12" ht="12.6" customHeight="1">
      <c r="A33" s="409" t="s">
        <v>675</v>
      </c>
      <c r="B33" s="739">
        <v>23.3</v>
      </c>
      <c r="C33" s="739">
        <v>22.6</v>
      </c>
      <c r="D33" s="739">
        <v>22.5</v>
      </c>
      <c r="E33" s="739">
        <v>20.9</v>
      </c>
      <c r="F33" s="739">
        <v>17.3</v>
      </c>
      <c r="G33" s="739">
        <v>17.3</v>
      </c>
      <c r="H33" s="909">
        <v>16</v>
      </c>
      <c r="I33" s="1590" t="s">
        <v>895</v>
      </c>
      <c r="J33" s="1589" t="s">
        <v>699</v>
      </c>
      <c r="K33" s="953" t="s">
        <v>812</v>
      </c>
      <c r="L33" s="1589" t="s">
        <v>699</v>
      </c>
    </row>
    <row r="34" spans="1:12" ht="12.6" customHeight="1">
      <c r="A34" s="409" t="s">
        <v>674</v>
      </c>
      <c r="B34" s="739">
        <v>27.3</v>
      </c>
      <c r="C34" s="739">
        <v>26.7</v>
      </c>
      <c r="D34" s="739">
        <v>25.6</v>
      </c>
      <c r="E34" s="739">
        <v>25.8</v>
      </c>
      <c r="F34" s="739">
        <v>23.6</v>
      </c>
      <c r="G34" s="739">
        <v>23.6</v>
      </c>
      <c r="H34" s="909">
        <v>22.4</v>
      </c>
      <c r="I34" s="1590" t="s">
        <v>1005</v>
      </c>
      <c r="J34" s="1589" t="s">
        <v>784</v>
      </c>
      <c r="K34" s="953" t="s">
        <v>788</v>
      </c>
      <c r="L34" s="1599" t="s">
        <v>699</v>
      </c>
    </row>
    <row r="35" spans="1:12" ht="12.6" customHeight="1" thickBot="1">
      <c r="A35" s="409" t="s">
        <v>226</v>
      </c>
      <c r="B35" s="739">
        <v>0</v>
      </c>
      <c r="C35" s="739">
        <v>0</v>
      </c>
      <c r="D35" s="739">
        <v>0</v>
      </c>
      <c r="E35" s="739">
        <v>0</v>
      </c>
      <c r="F35" s="739">
        <v>0</v>
      </c>
      <c r="G35" s="739">
        <v>0</v>
      </c>
      <c r="H35" s="909">
        <v>0.1</v>
      </c>
      <c r="I35" s="1598"/>
      <c r="J35" s="1597"/>
      <c r="K35" s="1598"/>
      <c r="L35" s="1597"/>
    </row>
    <row r="36" spans="1:12" ht="12.6" customHeight="1" thickBot="1">
      <c r="A36" s="409"/>
      <c r="B36" s="1540"/>
      <c r="C36" s="1540"/>
      <c r="D36" s="1540"/>
      <c r="E36" s="1540"/>
      <c r="F36" s="1540"/>
      <c r="G36" s="1540"/>
      <c r="H36" s="1540"/>
      <c r="I36" s="415"/>
      <c r="J36" s="415"/>
      <c r="K36" s="415"/>
      <c r="L36" s="415"/>
    </row>
    <row r="37" spans="1:12" ht="12.6" customHeight="1">
      <c r="A37" s="2098" t="s">
        <v>840</v>
      </c>
      <c r="B37" s="2098" t="s">
        <v>48</v>
      </c>
      <c r="C37" s="2098" t="s">
        <v>48</v>
      </c>
      <c r="D37" s="2098" t="s">
        <v>48</v>
      </c>
      <c r="E37" s="2098" t="s">
        <v>48</v>
      </c>
      <c r="F37" s="2098" t="s">
        <v>48</v>
      </c>
      <c r="G37" s="2098" t="s">
        <v>48</v>
      </c>
      <c r="H37" s="2113" t="s">
        <v>48</v>
      </c>
      <c r="I37" s="2111" t="s">
        <v>1221</v>
      </c>
      <c r="J37" s="2112" t="s">
        <v>48</v>
      </c>
      <c r="K37" s="2104" t="s">
        <v>1220</v>
      </c>
      <c r="L37" s="2112" t="s">
        <v>48</v>
      </c>
    </row>
    <row r="38" spans="1:12" ht="12.6" customHeight="1">
      <c r="A38" s="414"/>
      <c r="B38" s="414"/>
      <c r="C38" s="414"/>
      <c r="D38" s="414"/>
      <c r="E38" s="414"/>
      <c r="F38" s="414"/>
      <c r="G38" s="414"/>
      <c r="H38" s="413"/>
      <c r="I38" s="1596"/>
      <c r="J38" s="1595"/>
      <c r="K38" s="2106"/>
      <c r="L38" s="2110" t="s">
        <v>48</v>
      </c>
    </row>
    <row r="39" spans="1:12" ht="12.6" customHeight="1" thickBot="1">
      <c r="A39" s="1586" t="s">
        <v>629</v>
      </c>
      <c r="B39" s="1585" t="s">
        <v>1432</v>
      </c>
      <c r="C39" s="1585" t="s">
        <v>1219</v>
      </c>
      <c r="D39" s="1585" t="s">
        <v>1126</v>
      </c>
      <c r="E39" s="1585" t="s">
        <v>1056</v>
      </c>
      <c r="F39" s="1585" t="s">
        <v>1006</v>
      </c>
      <c r="G39" s="1585" t="s">
        <v>937</v>
      </c>
      <c r="H39" s="412" t="s">
        <v>893</v>
      </c>
      <c r="I39" s="1584" t="s">
        <v>1431</v>
      </c>
      <c r="J39" s="1583" t="s">
        <v>1430</v>
      </c>
      <c r="K39" s="411" t="s">
        <v>1431</v>
      </c>
      <c r="L39" s="1583" t="s">
        <v>1430</v>
      </c>
    </row>
    <row r="40" spans="1:12" ht="12.6" customHeight="1">
      <c r="A40" s="410" t="s">
        <v>677</v>
      </c>
      <c r="B40" s="741">
        <v>9.6</v>
      </c>
      <c r="C40" s="741">
        <v>9.5</v>
      </c>
      <c r="D40" s="741">
        <v>9.1</v>
      </c>
      <c r="E40" s="741">
        <v>9.5</v>
      </c>
      <c r="F40" s="741">
        <v>9.6</v>
      </c>
      <c r="G40" s="741">
        <v>9.4</v>
      </c>
      <c r="H40" s="954">
        <v>8.4</v>
      </c>
      <c r="I40" s="955" t="s">
        <v>694</v>
      </c>
      <c r="J40" s="908" t="s">
        <v>696</v>
      </c>
      <c r="K40" s="907" t="s">
        <v>694</v>
      </c>
      <c r="L40" s="908" t="s">
        <v>696</v>
      </c>
    </row>
    <row r="41" spans="1:12" ht="12.6" customHeight="1">
      <c r="A41" s="409" t="s">
        <v>676</v>
      </c>
      <c r="B41" s="739">
        <v>14.5</v>
      </c>
      <c r="C41" s="739">
        <v>14.7</v>
      </c>
      <c r="D41" s="739">
        <v>14.4</v>
      </c>
      <c r="E41" s="739">
        <v>14.5</v>
      </c>
      <c r="F41" s="739">
        <v>14.6</v>
      </c>
      <c r="G41" s="739">
        <v>14.6</v>
      </c>
      <c r="H41" s="909">
        <v>13.5</v>
      </c>
      <c r="I41" s="1590" t="s">
        <v>700</v>
      </c>
      <c r="J41" s="1589" t="s">
        <v>700</v>
      </c>
      <c r="K41" s="953" t="s">
        <v>700</v>
      </c>
      <c r="L41" s="1589" t="s">
        <v>700</v>
      </c>
    </row>
    <row r="42" spans="1:12" ht="12.6" customHeight="1">
      <c r="A42" s="409" t="s">
        <v>675</v>
      </c>
      <c r="B42" s="739">
        <v>10.3</v>
      </c>
      <c r="C42" s="739">
        <v>9.9</v>
      </c>
      <c r="D42" s="739">
        <v>9.6999999999999993</v>
      </c>
      <c r="E42" s="739">
        <v>8.9</v>
      </c>
      <c r="F42" s="739">
        <v>8.1</v>
      </c>
      <c r="G42" s="739">
        <v>8.1999999999999993</v>
      </c>
      <c r="H42" s="909">
        <v>7.2</v>
      </c>
      <c r="I42" s="1590" t="s">
        <v>1060</v>
      </c>
      <c r="J42" s="1589" t="s">
        <v>690</v>
      </c>
      <c r="K42" s="953" t="s">
        <v>939</v>
      </c>
      <c r="L42" s="1589" t="s">
        <v>699</v>
      </c>
    </row>
    <row r="43" spans="1:12" ht="12.6" customHeight="1">
      <c r="A43" s="409" t="s">
        <v>674</v>
      </c>
      <c r="B43" s="739">
        <v>18.7</v>
      </c>
      <c r="C43" s="739">
        <v>18.7</v>
      </c>
      <c r="D43" s="739">
        <v>17.399999999999999</v>
      </c>
      <c r="E43" s="739">
        <v>17.399999999999999</v>
      </c>
      <c r="F43" s="739">
        <v>15.4</v>
      </c>
      <c r="G43" s="739">
        <v>14.8</v>
      </c>
      <c r="H43" s="909">
        <v>12.5</v>
      </c>
      <c r="I43" s="1590" t="s">
        <v>789</v>
      </c>
      <c r="J43" s="1589" t="s">
        <v>694</v>
      </c>
      <c r="K43" s="953" t="s">
        <v>939</v>
      </c>
      <c r="L43" s="1599" t="s">
        <v>696</v>
      </c>
    </row>
    <row r="44" spans="1:12" ht="12.6" customHeight="1" thickBot="1">
      <c r="A44" s="409" t="s">
        <v>226</v>
      </c>
      <c r="B44" s="739">
        <v>0.1</v>
      </c>
      <c r="C44" s="739">
        <v>0</v>
      </c>
      <c r="D44" s="739">
        <v>0</v>
      </c>
      <c r="E44" s="739">
        <v>0</v>
      </c>
      <c r="F44" s="739">
        <v>0.1</v>
      </c>
      <c r="G44" s="739">
        <v>0</v>
      </c>
      <c r="H44" s="909">
        <v>0.1</v>
      </c>
      <c r="I44" s="1598"/>
      <c r="J44" s="1597"/>
      <c r="K44" s="1598"/>
      <c r="L44" s="1597"/>
    </row>
  </sheetData>
  <mergeCells count="20">
    <mergeCell ref="A19:H19"/>
    <mergeCell ref="I19:J19"/>
    <mergeCell ref="K19:L19"/>
    <mergeCell ref="A28:H28"/>
    <mergeCell ref="A37:H37"/>
    <mergeCell ref="I37:J37"/>
    <mergeCell ref="I28:J28"/>
    <mergeCell ref="A1:H1"/>
    <mergeCell ref="I1:J1"/>
    <mergeCell ref="K1:L1"/>
    <mergeCell ref="A10:H10"/>
    <mergeCell ref="I10:J10"/>
    <mergeCell ref="K10:L10"/>
    <mergeCell ref="K2:L2"/>
    <mergeCell ref="K28:L28"/>
    <mergeCell ref="K29:L29"/>
    <mergeCell ref="K20:L20"/>
    <mergeCell ref="K11:L11"/>
    <mergeCell ref="K38:L38"/>
    <mergeCell ref="K37:L37"/>
  </mergeCells>
  <pageMargins left="0.70866141732283505" right="0.70866141732283505" top="0.74803149606299202" bottom="0.74803149606299202" header="0.31496062992126" footer="0.31496062992126"/>
  <pageSetup paperSize="9" scale="84" orientation="portrait" r:id="rId1"/>
  <headerFooter alignWithMargins="0"/>
  <ignoredErrors>
    <ignoredError sqref="I4:L44 H8 D24"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ACC45-623A-4C6B-9A5E-CEBCF185859A}">
  <sheetPr>
    <tabColor rgb="FFFFCCCC"/>
  </sheetPr>
  <dimension ref="A1:H38"/>
  <sheetViews>
    <sheetView view="pageLayout" topLeftCell="A55" zoomScaleNormal="100" workbookViewId="0">
      <selection activeCell="D47" sqref="D47"/>
    </sheetView>
  </sheetViews>
  <sheetFormatPr defaultRowHeight="13.2"/>
  <cols>
    <col min="1" max="1" width="31.5546875" style="176" customWidth="1"/>
    <col min="2" max="8" width="7.5546875" style="176" customWidth="1"/>
    <col min="9" max="16384" width="8.88671875" style="176"/>
  </cols>
  <sheetData>
    <row r="1" spans="1:8" ht="15" customHeight="1">
      <c r="A1" s="2098" t="s">
        <v>1010</v>
      </c>
      <c r="B1" s="2098" t="s">
        <v>48</v>
      </c>
      <c r="C1" s="2098" t="s">
        <v>48</v>
      </c>
      <c r="D1" s="2098" t="s">
        <v>48</v>
      </c>
      <c r="E1" s="2098" t="s">
        <v>48</v>
      </c>
      <c r="F1" s="2098" t="s">
        <v>48</v>
      </c>
      <c r="G1" s="2098" t="s">
        <v>48</v>
      </c>
      <c r="H1" s="2098" t="s">
        <v>48</v>
      </c>
    </row>
    <row r="2" spans="1:8" ht="12.75" customHeight="1">
      <c r="A2" s="2114" t="s">
        <v>1440</v>
      </c>
      <c r="B2" s="2114" t="s">
        <v>48</v>
      </c>
      <c r="C2" s="2114" t="s">
        <v>48</v>
      </c>
      <c r="D2" s="2114" t="s">
        <v>48</v>
      </c>
      <c r="E2" s="2114" t="s">
        <v>48</v>
      </c>
      <c r="F2" s="2114" t="s">
        <v>48</v>
      </c>
      <c r="G2" s="2114" t="s">
        <v>48</v>
      </c>
      <c r="H2" s="2114" t="s">
        <v>48</v>
      </c>
    </row>
    <row r="3" spans="1:8" ht="12.75" customHeight="1">
      <c r="A3" s="2114" t="s">
        <v>1439</v>
      </c>
      <c r="B3" s="2114" t="s">
        <v>48</v>
      </c>
      <c r="C3" s="2114" t="s">
        <v>48</v>
      </c>
      <c r="D3" s="2114" t="s">
        <v>48</v>
      </c>
      <c r="E3" s="2114" t="s">
        <v>48</v>
      </c>
      <c r="F3" s="2114" t="s">
        <v>48</v>
      </c>
      <c r="G3" s="2114" t="s">
        <v>48</v>
      </c>
      <c r="H3" s="2114" t="s">
        <v>48</v>
      </c>
    </row>
    <row r="4" spans="1:8" ht="12.75" customHeight="1">
      <c r="A4" s="414"/>
      <c r="B4" s="414"/>
      <c r="C4" s="414"/>
      <c r="D4" s="414"/>
      <c r="E4" s="414"/>
      <c r="F4" s="414"/>
      <c r="G4" s="414"/>
      <c r="H4" s="414"/>
    </row>
    <row r="5" spans="1:8" ht="10.5" customHeight="1" thickBot="1">
      <c r="A5" s="1603" t="s">
        <v>613</v>
      </c>
      <c r="B5" s="1602" t="s">
        <v>1432</v>
      </c>
      <c r="C5" s="1602" t="s">
        <v>1219</v>
      </c>
      <c r="D5" s="1602" t="s">
        <v>1126</v>
      </c>
      <c r="E5" s="1602" t="s">
        <v>1056</v>
      </c>
      <c r="F5" s="1602" t="s">
        <v>1006</v>
      </c>
      <c r="G5" s="1602" t="s">
        <v>937</v>
      </c>
      <c r="H5" s="1602" t="s">
        <v>893</v>
      </c>
    </row>
    <row r="6" spans="1:8" ht="13.2" customHeight="1">
      <c r="A6" s="410" t="s">
        <v>646</v>
      </c>
      <c r="B6" s="744">
        <v>132.93</v>
      </c>
      <c r="C6" s="744">
        <v>135.28</v>
      </c>
      <c r="D6" s="744">
        <v>130.16</v>
      </c>
      <c r="E6" s="744">
        <v>130.19999999999999</v>
      </c>
      <c r="F6" s="744">
        <v>103.96</v>
      </c>
      <c r="G6" s="744">
        <v>103.32</v>
      </c>
      <c r="H6" s="744">
        <v>102.81</v>
      </c>
    </row>
    <row r="7" spans="1:8" ht="13.2" customHeight="1">
      <c r="A7" s="409" t="s">
        <v>645</v>
      </c>
      <c r="B7" s="730">
        <v>26.48</v>
      </c>
      <c r="C7" s="730">
        <v>24.75</v>
      </c>
      <c r="D7" s="730">
        <v>25.46</v>
      </c>
      <c r="E7" s="730">
        <v>24.39</v>
      </c>
      <c r="F7" s="730">
        <v>24.87</v>
      </c>
      <c r="G7" s="730">
        <v>24.87</v>
      </c>
      <c r="H7" s="730">
        <v>27.1</v>
      </c>
    </row>
    <row r="8" spans="1:8" ht="13.2" customHeight="1">
      <c r="A8" s="409" t="s">
        <v>644</v>
      </c>
      <c r="B8" s="730" t="s">
        <v>1594</v>
      </c>
      <c r="C8" s="730" t="s">
        <v>1594</v>
      </c>
      <c r="D8" s="730" t="s">
        <v>1594</v>
      </c>
      <c r="E8" s="730" t="s">
        <v>1594</v>
      </c>
      <c r="F8" s="730" t="s">
        <v>1594</v>
      </c>
      <c r="G8" s="730" t="s">
        <v>1594</v>
      </c>
      <c r="H8" s="730" t="s">
        <v>1594</v>
      </c>
    </row>
    <row r="9" spans="1:8" ht="13.2" customHeight="1" thickBot="1">
      <c r="A9" s="1600" t="s">
        <v>643</v>
      </c>
      <c r="B9" s="2021">
        <v>10.15</v>
      </c>
      <c r="C9" s="2021">
        <v>13.13</v>
      </c>
      <c r="D9" s="2021">
        <v>11.32</v>
      </c>
      <c r="E9" s="2021">
        <v>11.98</v>
      </c>
      <c r="F9" s="2021">
        <v>5.33</v>
      </c>
      <c r="G9" s="2021">
        <v>5.07</v>
      </c>
      <c r="H9" s="2021">
        <v>5.99</v>
      </c>
    </row>
    <row r="10" spans="1:8" ht="13.2" customHeight="1">
      <c r="A10" s="355" t="s">
        <v>1130</v>
      </c>
      <c r="B10" s="2022">
        <v>169.55</v>
      </c>
      <c r="C10" s="2022">
        <v>173.16</v>
      </c>
      <c r="D10" s="2022">
        <v>166.95</v>
      </c>
      <c r="E10" s="2022">
        <v>166.57</v>
      </c>
      <c r="F10" s="2022">
        <v>134.16</v>
      </c>
      <c r="G10" s="2022">
        <v>133.26</v>
      </c>
      <c r="H10" s="2022">
        <v>135.9</v>
      </c>
    </row>
    <row r="11" spans="1:8" ht="13.2" customHeight="1">
      <c r="A11" s="409" t="s">
        <v>1058</v>
      </c>
      <c r="B11" s="730">
        <v>-9.98</v>
      </c>
      <c r="C11" s="730">
        <v>-20.11</v>
      </c>
      <c r="D11" s="730">
        <v>-18.149999999999999</v>
      </c>
      <c r="E11" s="730">
        <v>-38.1</v>
      </c>
      <c r="F11" s="730">
        <v>-14.26</v>
      </c>
      <c r="G11" s="730">
        <v>-111.67</v>
      </c>
      <c r="H11" s="730">
        <v>2.23</v>
      </c>
    </row>
    <row r="12" spans="1:8" ht="13.2" customHeight="1">
      <c r="A12" s="728"/>
      <c r="B12" s="728"/>
      <c r="C12" s="733"/>
      <c r="D12" s="733"/>
      <c r="E12" s="733"/>
      <c r="F12" s="733"/>
      <c r="G12" s="733"/>
      <c r="H12" s="733"/>
    </row>
    <row r="13" spans="1:8" ht="13.2" customHeight="1">
      <c r="A13" s="409" t="s">
        <v>673</v>
      </c>
      <c r="B13" s="730">
        <v>1888.19</v>
      </c>
      <c r="C13" s="730">
        <v>1866.43</v>
      </c>
      <c r="D13" s="730">
        <v>2032.87</v>
      </c>
      <c r="E13" s="730">
        <v>2172.34</v>
      </c>
      <c r="F13" s="730">
        <v>1809.55</v>
      </c>
      <c r="G13" s="730">
        <v>1726.98</v>
      </c>
      <c r="H13" s="730">
        <v>1724.04</v>
      </c>
    </row>
    <row r="14" spans="1:8" ht="13.2" customHeight="1">
      <c r="A14" s="731" t="s">
        <v>637</v>
      </c>
      <c r="B14" s="730">
        <v>13045.69</v>
      </c>
      <c r="C14" s="730">
        <v>13046.36</v>
      </c>
      <c r="D14" s="730">
        <v>13335.56</v>
      </c>
      <c r="E14" s="730">
        <v>14548.78</v>
      </c>
      <c r="F14" s="730">
        <v>11868.32</v>
      </c>
      <c r="G14" s="730">
        <v>11831.95</v>
      </c>
      <c r="H14" s="730">
        <v>11554.68</v>
      </c>
    </row>
    <row r="15" spans="1:8" ht="13.2" customHeight="1">
      <c r="A15" s="409" t="s">
        <v>636</v>
      </c>
      <c r="B15" s="730">
        <v>1395.84</v>
      </c>
      <c r="C15" s="730">
        <v>1397.37</v>
      </c>
      <c r="D15" s="730">
        <v>1418.06</v>
      </c>
      <c r="E15" s="730">
        <v>1429.98</v>
      </c>
      <c r="F15" s="730">
        <v>1053.8699999999999</v>
      </c>
      <c r="G15" s="730">
        <v>1096.1099999999999</v>
      </c>
      <c r="H15" s="730">
        <v>1075.1400000000001</v>
      </c>
    </row>
    <row r="16" spans="1:8" ht="13.2" customHeight="1">
      <c r="A16" s="409"/>
      <c r="B16" s="409"/>
      <c r="C16" s="730"/>
      <c r="D16" s="730"/>
      <c r="E16" s="730"/>
      <c r="F16" s="730"/>
      <c r="G16" s="730"/>
      <c r="H16" s="730"/>
    </row>
    <row r="17" spans="1:8" ht="13.2" customHeight="1">
      <c r="A17" s="409"/>
      <c r="B17" s="409"/>
      <c r="C17" s="730"/>
      <c r="D17" s="730"/>
      <c r="E17" s="730"/>
      <c r="F17" s="730"/>
      <c r="G17" s="730"/>
      <c r="H17" s="730"/>
    </row>
    <row r="18" spans="1:8" ht="13.2" customHeight="1">
      <c r="A18" s="2115" t="s">
        <v>1438</v>
      </c>
      <c r="B18" s="2115" t="s">
        <v>48</v>
      </c>
      <c r="C18" s="2115" t="s">
        <v>48</v>
      </c>
      <c r="D18" s="2115" t="s">
        <v>48</v>
      </c>
      <c r="E18" s="2023"/>
      <c r="F18" s="2023"/>
      <c r="G18" s="2023"/>
      <c r="H18" s="2023"/>
    </row>
    <row r="19" spans="1:8" ht="13.2" customHeight="1">
      <c r="A19" s="2024"/>
      <c r="B19" s="2024"/>
      <c r="C19" s="2024"/>
      <c r="D19" s="2024"/>
      <c r="E19" s="2023"/>
      <c r="F19" s="2023"/>
      <c r="G19" s="2023"/>
      <c r="H19" s="2023"/>
    </row>
    <row r="20" spans="1:8" ht="13.2" customHeight="1" thickBot="1">
      <c r="A20" s="1603" t="s">
        <v>629</v>
      </c>
      <c r="B20" s="1602" t="s">
        <v>1432</v>
      </c>
      <c r="C20" s="1602" t="s">
        <v>1219</v>
      </c>
      <c r="D20" s="1602" t="s">
        <v>1126</v>
      </c>
      <c r="E20" s="1602" t="s">
        <v>1056</v>
      </c>
      <c r="F20" s="1602" t="s">
        <v>1006</v>
      </c>
      <c r="G20" s="1602" t="s">
        <v>937</v>
      </c>
      <c r="H20" s="1602" t="s">
        <v>893</v>
      </c>
    </row>
    <row r="21" spans="1:8" ht="13.2" customHeight="1">
      <c r="A21" s="1048" t="s">
        <v>687</v>
      </c>
      <c r="B21" s="1252">
        <v>16.23</v>
      </c>
      <c r="C21" s="1252">
        <v>16.239999999999998</v>
      </c>
      <c r="D21" s="1252">
        <v>16.11</v>
      </c>
      <c r="E21" s="1252">
        <v>15.85</v>
      </c>
      <c r="F21" s="1252">
        <v>11.86</v>
      </c>
      <c r="G21" s="1252">
        <v>11.82</v>
      </c>
      <c r="H21" s="1252">
        <v>11.33</v>
      </c>
    </row>
    <row r="22" spans="1:8" ht="13.2" customHeight="1">
      <c r="A22" s="1053" t="s">
        <v>686</v>
      </c>
      <c r="B22" s="912">
        <v>3.47</v>
      </c>
      <c r="C22" s="957">
        <v>3.38</v>
      </c>
      <c r="D22" s="911">
        <v>3.08</v>
      </c>
      <c r="E22" s="911">
        <v>2.88</v>
      </c>
      <c r="F22" s="911">
        <v>2.56</v>
      </c>
      <c r="G22" s="911">
        <v>2.81</v>
      </c>
      <c r="H22" s="911">
        <v>2.78</v>
      </c>
    </row>
    <row r="23" spans="1:8" ht="13.2" customHeight="1" thickBot="1">
      <c r="A23" s="1600" t="s">
        <v>685</v>
      </c>
      <c r="B23" s="2025">
        <v>2.0299999999999998</v>
      </c>
      <c r="C23" s="2026">
        <v>2.0499999999999998</v>
      </c>
      <c r="D23" s="2027">
        <v>2.0299999999999998</v>
      </c>
      <c r="E23" s="2027">
        <v>2.13</v>
      </c>
      <c r="F23" s="2027">
        <v>2.17</v>
      </c>
      <c r="G23" s="2027">
        <v>2.2000000000000002</v>
      </c>
      <c r="H23" s="2027">
        <v>2.27</v>
      </c>
    </row>
    <row r="24" spans="1:8" ht="13.2" customHeight="1">
      <c r="A24" s="355" t="s">
        <v>679</v>
      </c>
      <c r="B24" s="2028">
        <v>21.73</v>
      </c>
      <c r="C24" s="2029">
        <v>21.67</v>
      </c>
      <c r="D24" s="2030">
        <v>21.23</v>
      </c>
      <c r="E24" s="2030">
        <v>20.86</v>
      </c>
      <c r="F24" s="2030">
        <v>16.59</v>
      </c>
      <c r="G24" s="2030">
        <v>16.829999999999998</v>
      </c>
      <c r="H24" s="2030">
        <v>16.38</v>
      </c>
    </row>
    <row r="25" spans="1:8" ht="13.2" customHeight="1">
      <c r="A25" s="728"/>
      <c r="B25" s="733"/>
      <c r="C25" s="1563"/>
      <c r="D25" s="1563"/>
      <c r="E25" s="1563"/>
      <c r="F25" s="1563"/>
      <c r="G25" s="1563"/>
      <c r="H25" s="1563"/>
    </row>
    <row r="26" spans="1:8" ht="13.2" customHeight="1">
      <c r="A26" s="728"/>
      <c r="B26" s="733"/>
      <c r="C26" s="1563"/>
      <c r="D26" s="1563"/>
      <c r="E26" s="1563"/>
      <c r="F26" s="1563"/>
      <c r="G26" s="1563"/>
      <c r="H26" s="1563"/>
    </row>
    <row r="27" spans="1:8" ht="13.2" customHeight="1">
      <c r="A27" s="2098" t="s">
        <v>1437</v>
      </c>
      <c r="B27" s="2098" t="s">
        <v>48</v>
      </c>
      <c r="C27" s="2098" t="s">
        <v>48</v>
      </c>
      <c r="D27" s="2098" t="s">
        <v>48</v>
      </c>
      <c r="E27" s="1563"/>
      <c r="F27" s="1563"/>
      <c r="G27" s="1563"/>
      <c r="H27" s="1563"/>
    </row>
    <row r="28" spans="1:8" ht="13.2" customHeight="1">
      <c r="A28" s="1559"/>
      <c r="B28" s="1559"/>
      <c r="C28" s="1559"/>
      <c r="D28" s="1559"/>
      <c r="E28" s="1563"/>
      <c r="F28" s="1563"/>
      <c r="G28" s="1563"/>
      <c r="H28" s="1563"/>
    </row>
    <row r="29" spans="1:8" ht="13.2" customHeight="1" thickBot="1">
      <c r="A29" s="1603" t="s">
        <v>613</v>
      </c>
      <c r="B29" s="1602" t="s">
        <v>1432</v>
      </c>
      <c r="C29" s="1602" t="s">
        <v>1219</v>
      </c>
      <c r="D29" s="1602" t="s">
        <v>1126</v>
      </c>
      <c r="E29" s="1602" t="s">
        <v>1056</v>
      </c>
      <c r="F29" s="1602" t="s">
        <v>1006</v>
      </c>
      <c r="G29" s="1602" t="s">
        <v>937</v>
      </c>
      <c r="H29" s="1602" t="s">
        <v>893</v>
      </c>
    </row>
    <row r="30" spans="1:8" ht="13.2" customHeight="1">
      <c r="A30" s="1048" t="s">
        <v>1436</v>
      </c>
      <c r="B30" s="1601"/>
      <c r="C30" s="1601"/>
      <c r="D30" s="1601"/>
      <c r="E30" s="1601"/>
      <c r="F30" s="1601"/>
      <c r="G30" s="1601"/>
      <c r="H30" s="1601"/>
    </row>
    <row r="31" spans="1:8" ht="13.2" customHeight="1">
      <c r="A31" s="1053" t="s">
        <v>684</v>
      </c>
      <c r="B31" s="2031">
        <v>936.16</v>
      </c>
      <c r="C31" s="2031">
        <v>946.55</v>
      </c>
      <c r="D31" s="2031">
        <v>895.4</v>
      </c>
      <c r="E31" s="2031">
        <v>764.93</v>
      </c>
      <c r="F31" s="2031">
        <v>311.82</v>
      </c>
      <c r="G31" s="2031">
        <v>330.99</v>
      </c>
      <c r="H31" s="2031">
        <v>272.83</v>
      </c>
    </row>
    <row r="32" spans="1:8" ht="13.2" customHeight="1">
      <c r="A32" s="1053" t="s">
        <v>683</v>
      </c>
      <c r="B32" s="2031">
        <v>755.79</v>
      </c>
      <c r="C32" s="2031">
        <v>847.05</v>
      </c>
      <c r="D32" s="2031">
        <v>734.5</v>
      </c>
      <c r="E32" s="2031">
        <v>562.94000000000005</v>
      </c>
      <c r="F32" s="2031">
        <v>705.07</v>
      </c>
      <c r="G32" s="2031">
        <v>603.07000000000005</v>
      </c>
      <c r="H32" s="2031">
        <v>522.71</v>
      </c>
    </row>
    <row r="33" spans="1:8" ht="13.2" customHeight="1">
      <c r="A33" s="1053" t="s">
        <v>682</v>
      </c>
      <c r="B33" s="2031">
        <v>438.73</v>
      </c>
      <c r="C33" s="2031">
        <v>412.99</v>
      </c>
      <c r="D33" s="2031">
        <v>344.9</v>
      </c>
      <c r="E33" s="2031">
        <v>397.34</v>
      </c>
      <c r="F33" s="2031">
        <v>402.73</v>
      </c>
      <c r="G33" s="2031">
        <v>360.2</v>
      </c>
      <c r="H33" s="2031">
        <v>425.23</v>
      </c>
    </row>
    <row r="34" spans="1:8" ht="13.2" customHeight="1">
      <c r="A34" s="1053" t="s">
        <v>1435</v>
      </c>
      <c r="B34" s="2031"/>
      <c r="C34" s="2031"/>
      <c r="D34" s="2031"/>
      <c r="E34" s="2031"/>
      <c r="F34" s="2031"/>
      <c r="G34" s="2031"/>
      <c r="H34" s="2031"/>
    </row>
    <row r="35" spans="1:8" ht="13.2" customHeight="1">
      <c r="A35" s="1053" t="s">
        <v>681</v>
      </c>
      <c r="B35" s="2031">
        <v>230.8</v>
      </c>
      <c r="C35" s="2031">
        <v>144.65</v>
      </c>
      <c r="D35" s="2031">
        <v>101.21</v>
      </c>
      <c r="E35" s="2031">
        <v>536.37</v>
      </c>
      <c r="F35" s="2031">
        <v>360.31</v>
      </c>
      <c r="G35" s="2031">
        <v>642.82000000000005</v>
      </c>
      <c r="H35" s="2031">
        <v>787.63</v>
      </c>
    </row>
    <row r="36" spans="1:8" ht="13.2" customHeight="1" thickBot="1">
      <c r="A36" s="1600" t="s">
        <v>680</v>
      </c>
      <c r="B36" s="2032">
        <v>469.83</v>
      </c>
      <c r="C36" s="2033">
        <v>458.99</v>
      </c>
      <c r="D36" s="2034">
        <v>382.38</v>
      </c>
      <c r="E36" s="2034">
        <v>437.98</v>
      </c>
      <c r="F36" s="2034">
        <v>423.05</v>
      </c>
      <c r="G36" s="2034">
        <v>380.52</v>
      </c>
      <c r="H36" s="2034">
        <v>513.36</v>
      </c>
    </row>
    <row r="37" spans="1:8" ht="13.2" customHeight="1">
      <c r="A37" s="355" t="s">
        <v>679</v>
      </c>
      <c r="B37" s="2022">
        <v>2831.26</v>
      </c>
      <c r="C37" s="2035">
        <v>2810.24</v>
      </c>
      <c r="D37" s="2035">
        <v>2458.4</v>
      </c>
      <c r="E37" s="2035">
        <v>2699.55</v>
      </c>
      <c r="F37" s="2035">
        <v>2202.9699999999998</v>
      </c>
      <c r="G37" s="2035">
        <v>2317.6</v>
      </c>
      <c r="H37" s="2035">
        <v>2521.77</v>
      </c>
    </row>
    <row r="38" spans="1:8">
      <c r="A38" s="2094"/>
      <c r="B38" s="2094" t="s">
        <v>48</v>
      </c>
      <c r="C38" s="2094" t="s">
        <v>48</v>
      </c>
      <c r="D38" s="2094" t="s">
        <v>48</v>
      </c>
      <c r="E38" s="2094" t="s">
        <v>48</v>
      </c>
      <c r="F38" s="2094" t="s">
        <v>48</v>
      </c>
      <c r="G38" s="2094" t="s">
        <v>48</v>
      </c>
      <c r="H38" s="2094" t="s">
        <v>48</v>
      </c>
    </row>
  </sheetData>
  <mergeCells count="6">
    <mergeCell ref="A27:D27"/>
    <mergeCell ref="A38:H38"/>
    <mergeCell ref="A1:H1"/>
    <mergeCell ref="A2:H2"/>
    <mergeCell ref="A3:H3"/>
    <mergeCell ref="A18:D18"/>
  </mergeCells>
  <pageMargins left="0.70866141732283505" right="0.70866141732283505" top="0.74803149606299202" bottom="0.74803149606299202" header="0.31496062992126" footer="0.31496062992126"/>
  <pageSetup paperSize="9" scale="85" orientation="portrait" r:id="rId1"/>
  <headerFooter alignWithMargins="0"/>
  <ignoredErrors>
    <ignoredError sqref="A16:H20 A6:A15 B8:H8 A25:H30 A21:A24 A31:A3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41FED-E1BE-434C-8D9C-B00E764DDD1C}">
  <sheetPr codeName="Sheet20">
    <tabColor rgb="FFFFCCCC"/>
  </sheetPr>
  <dimension ref="F3:G3"/>
  <sheetViews>
    <sheetView view="pageLayout" topLeftCell="G54" zoomScale="80" zoomScaleNormal="100" zoomScaleSheetLayoutView="80" zoomScalePageLayoutView="80" workbookViewId="0">
      <selection activeCell="I69" sqref="I69"/>
    </sheetView>
  </sheetViews>
  <sheetFormatPr defaultColWidth="9.109375" defaultRowHeight="14.4"/>
  <cols>
    <col min="1" max="4" width="9.109375" style="1"/>
    <col min="5" max="5" width="3.5546875" style="1" customWidth="1"/>
    <col min="6" max="16384" width="9.109375" style="1"/>
  </cols>
  <sheetData>
    <row r="3" spans="6:7" ht="35.4">
      <c r="F3" s="30"/>
      <c r="G3" s="30"/>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E1B76-4912-4724-80D9-ACD148E89FEA}">
  <sheetPr>
    <tabColor rgb="FFFFCCCC"/>
  </sheetPr>
  <dimension ref="A1:J74"/>
  <sheetViews>
    <sheetView view="pageLayout" topLeftCell="A70" zoomScaleNormal="100" workbookViewId="0">
      <selection activeCell="A33" sqref="A33"/>
    </sheetView>
  </sheetViews>
  <sheetFormatPr defaultRowHeight="13.2"/>
  <cols>
    <col min="1" max="1" width="33.109375" style="176" customWidth="1"/>
    <col min="2" max="8" width="6.109375" style="176" customWidth="1"/>
    <col min="9" max="10" width="7.88671875" style="176" customWidth="1"/>
    <col min="11" max="16384" width="8.88671875" style="176"/>
  </cols>
  <sheetData>
    <row r="1" spans="1:10" ht="12.75" customHeight="1">
      <c r="A1" s="2098" t="s">
        <v>1011</v>
      </c>
      <c r="B1" s="2098" t="s">
        <v>48</v>
      </c>
      <c r="C1" s="2098" t="s">
        <v>48</v>
      </c>
      <c r="D1" s="2098" t="s">
        <v>48</v>
      </c>
      <c r="E1" s="1537"/>
      <c r="F1" s="1537"/>
      <c r="G1" s="1537"/>
      <c r="H1" s="1536"/>
      <c r="I1" s="2116" t="s">
        <v>1221</v>
      </c>
      <c r="J1" s="2117" t="s">
        <v>48</v>
      </c>
    </row>
    <row r="2" spans="1:10" ht="10.5" customHeight="1">
      <c r="A2" s="414"/>
      <c r="B2" s="414"/>
      <c r="C2" s="414"/>
      <c r="D2" s="414"/>
      <c r="E2" s="414"/>
      <c r="F2" s="414"/>
      <c r="G2" s="414"/>
      <c r="H2" s="413"/>
      <c r="I2" s="1628"/>
      <c r="J2" s="1627"/>
    </row>
    <row r="3" spans="1:10" ht="10.199999999999999" customHeight="1" thickBot="1">
      <c r="A3" s="1611" t="s">
        <v>613</v>
      </c>
      <c r="B3" s="1610" t="s">
        <v>1432</v>
      </c>
      <c r="C3" s="1610" t="s">
        <v>1219</v>
      </c>
      <c r="D3" s="1610" t="s">
        <v>1126</v>
      </c>
      <c r="E3" s="1610" t="s">
        <v>1056</v>
      </c>
      <c r="F3" s="1610" t="s">
        <v>1006</v>
      </c>
      <c r="G3" s="1610" t="s">
        <v>937</v>
      </c>
      <c r="H3" s="412" t="s">
        <v>893</v>
      </c>
      <c r="I3" s="1609" t="s">
        <v>1431</v>
      </c>
      <c r="J3" s="1608" t="s">
        <v>1430</v>
      </c>
    </row>
    <row r="4" spans="1:10" ht="11.4" customHeight="1">
      <c r="A4" s="410" t="s">
        <v>646</v>
      </c>
      <c r="B4" s="744">
        <v>226</v>
      </c>
      <c r="C4" s="744">
        <v>230</v>
      </c>
      <c r="D4" s="744">
        <v>238</v>
      </c>
      <c r="E4" s="744">
        <v>226</v>
      </c>
      <c r="F4" s="744">
        <v>225</v>
      </c>
      <c r="G4" s="744">
        <v>213</v>
      </c>
      <c r="H4" s="748">
        <v>219</v>
      </c>
      <c r="I4" s="907" t="s">
        <v>694</v>
      </c>
      <c r="J4" s="908" t="s">
        <v>695</v>
      </c>
    </row>
    <row r="5" spans="1:10" ht="11.4" customHeight="1">
      <c r="A5" s="409" t="s">
        <v>645</v>
      </c>
      <c r="B5" s="730">
        <v>112</v>
      </c>
      <c r="C5" s="730">
        <v>163</v>
      </c>
      <c r="D5" s="730">
        <v>137</v>
      </c>
      <c r="E5" s="730">
        <v>116</v>
      </c>
      <c r="F5" s="730">
        <v>117</v>
      </c>
      <c r="G5" s="730">
        <v>101</v>
      </c>
      <c r="H5" s="729">
        <v>124</v>
      </c>
      <c r="I5" s="1607" t="s">
        <v>781</v>
      </c>
      <c r="J5" s="1606" t="s">
        <v>1222</v>
      </c>
    </row>
    <row r="6" spans="1:10" ht="11.4" customHeight="1">
      <c r="A6" s="409" t="s">
        <v>644</v>
      </c>
      <c r="B6" s="730">
        <v>96</v>
      </c>
      <c r="C6" s="730">
        <v>112</v>
      </c>
      <c r="D6" s="730">
        <v>245</v>
      </c>
      <c r="E6" s="730">
        <v>100</v>
      </c>
      <c r="F6" s="730">
        <v>133</v>
      </c>
      <c r="G6" s="730">
        <v>150</v>
      </c>
      <c r="H6" s="729">
        <v>62</v>
      </c>
      <c r="I6" s="1607" t="s">
        <v>1446</v>
      </c>
      <c r="J6" s="1606" t="s">
        <v>1209</v>
      </c>
    </row>
    <row r="7" spans="1:10" ht="11.4" customHeight="1">
      <c r="A7" s="409" t="s">
        <v>643</v>
      </c>
      <c r="B7" s="730">
        <v>1</v>
      </c>
      <c r="C7" s="730" t="s">
        <v>217</v>
      </c>
      <c r="D7" s="730" t="s">
        <v>217</v>
      </c>
      <c r="E7" s="730">
        <v>1</v>
      </c>
      <c r="F7" s="730" t="s">
        <v>217</v>
      </c>
      <c r="G7" s="730" t="s">
        <v>217</v>
      </c>
      <c r="H7" s="729" t="s">
        <v>217</v>
      </c>
      <c r="I7" s="1607"/>
      <c r="J7" s="1606"/>
    </row>
    <row r="8" spans="1:10" ht="11.4" customHeight="1">
      <c r="A8" s="727" t="s">
        <v>1127</v>
      </c>
      <c r="B8" s="734">
        <v>435</v>
      </c>
      <c r="C8" s="734">
        <v>505</v>
      </c>
      <c r="D8" s="734">
        <v>620</v>
      </c>
      <c r="E8" s="734">
        <v>443</v>
      </c>
      <c r="F8" s="734">
        <v>475</v>
      </c>
      <c r="G8" s="734">
        <v>464</v>
      </c>
      <c r="H8" s="356">
        <v>405</v>
      </c>
      <c r="I8" s="1626" t="s">
        <v>894</v>
      </c>
      <c r="J8" s="1625" t="s">
        <v>1209</v>
      </c>
    </row>
    <row r="9" spans="1:10" ht="11.4" customHeight="1">
      <c r="A9" s="727" t="s">
        <v>642</v>
      </c>
      <c r="B9" s="734">
        <v>-183</v>
      </c>
      <c r="C9" s="734">
        <v>-184</v>
      </c>
      <c r="D9" s="734">
        <v>-285</v>
      </c>
      <c r="E9" s="734">
        <v>-192</v>
      </c>
      <c r="F9" s="734">
        <v>-180</v>
      </c>
      <c r="G9" s="734">
        <v>-191</v>
      </c>
      <c r="H9" s="356">
        <v>-267</v>
      </c>
      <c r="I9" s="1626" t="s">
        <v>784</v>
      </c>
      <c r="J9" s="1625" t="s">
        <v>700</v>
      </c>
    </row>
    <row r="10" spans="1:10" ht="11.4" customHeight="1">
      <c r="A10" s="727" t="s">
        <v>641</v>
      </c>
      <c r="B10" s="734">
        <v>252</v>
      </c>
      <c r="C10" s="734">
        <v>321</v>
      </c>
      <c r="D10" s="734">
        <v>335</v>
      </c>
      <c r="E10" s="734">
        <v>251</v>
      </c>
      <c r="F10" s="734">
        <v>295</v>
      </c>
      <c r="G10" s="734">
        <v>273</v>
      </c>
      <c r="H10" s="356">
        <v>138</v>
      </c>
      <c r="I10" s="1626" t="s">
        <v>1245</v>
      </c>
      <c r="J10" s="1625" t="s">
        <v>1421</v>
      </c>
    </row>
    <row r="11" spans="1:10" ht="11.4" customHeight="1">
      <c r="A11" s="409" t="s">
        <v>1058</v>
      </c>
      <c r="B11" s="730">
        <v>11</v>
      </c>
      <c r="C11" s="730">
        <v>13</v>
      </c>
      <c r="D11" s="730">
        <v>-27</v>
      </c>
      <c r="E11" s="730">
        <v>1</v>
      </c>
      <c r="F11" s="730">
        <v>10</v>
      </c>
      <c r="G11" s="730">
        <v>-228</v>
      </c>
      <c r="H11" s="729">
        <v>-52</v>
      </c>
      <c r="I11" s="1607"/>
      <c r="J11" s="1606"/>
    </row>
    <row r="12" spans="1:10" ht="11.4" customHeight="1">
      <c r="A12" s="727" t="s">
        <v>640</v>
      </c>
      <c r="B12" s="734">
        <v>263</v>
      </c>
      <c r="C12" s="734">
        <v>334</v>
      </c>
      <c r="D12" s="734">
        <v>308</v>
      </c>
      <c r="E12" s="734">
        <v>252</v>
      </c>
      <c r="F12" s="734">
        <v>305</v>
      </c>
      <c r="G12" s="734">
        <v>45</v>
      </c>
      <c r="H12" s="356">
        <v>86</v>
      </c>
      <c r="I12" s="1626" t="s">
        <v>1209</v>
      </c>
      <c r="J12" s="1625" t="s">
        <v>1421</v>
      </c>
    </row>
    <row r="13" spans="1:10" ht="11.4" customHeight="1">
      <c r="A13" s="728"/>
      <c r="B13" s="728"/>
      <c r="C13" s="733"/>
      <c r="D13" s="733"/>
      <c r="E13" s="733"/>
      <c r="F13" s="733"/>
      <c r="G13" s="733"/>
      <c r="H13" s="732"/>
      <c r="I13" s="1624"/>
      <c r="J13" s="1623"/>
    </row>
    <row r="14" spans="1:10" ht="11.4" customHeight="1">
      <c r="A14" s="409" t="s">
        <v>1057</v>
      </c>
      <c r="B14" s="730">
        <v>48</v>
      </c>
      <c r="C14" s="730">
        <v>41</v>
      </c>
      <c r="D14" s="730">
        <v>34</v>
      </c>
      <c r="E14" s="730">
        <v>48</v>
      </c>
      <c r="F14" s="730">
        <v>43</v>
      </c>
      <c r="G14" s="730">
        <v>43</v>
      </c>
      <c r="H14" s="729">
        <v>53</v>
      </c>
      <c r="I14" s="1607"/>
      <c r="J14" s="1606"/>
    </row>
    <row r="15" spans="1:10" ht="11.4" customHeight="1">
      <c r="A15" s="409" t="s">
        <v>1064</v>
      </c>
      <c r="B15" s="1967">
        <v>12.359816616843718</v>
      </c>
      <c r="C15" s="1968">
        <v>16.323298653994041</v>
      </c>
      <c r="D15" s="1968">
        <v>19.284099270358901</v>
      </c>
      <c r="E15" s="1968">
        <v>10.851148476910597</v>
      </c>
      <c r="F15" s="1968">
        <v>12.694859274940336</v>
      </c>
      <c r="G15" s="1968">
        <v>1.4082870055590557</v>
      </c>
      <c r="H15" s="1969">
        <v>5.8269824228129634</v>
      </c>
      <c r="I15" s="1607"/>
      <c r="J15" s="1606"/>
    </row>
    <row r="16" spans="1:10" ht="11.4" customHeight="1">
      <c r="A16" s="409" t="s">
        <v>673</v>
      </c>
      <c r="B16" s="1967">
        <v>5728</v>
      </c>
      <c r="C16" s="1968">
        <v>5802</v>
      </c>
      <c r="D16" s="1968">
        <v>6089</v>
      </c>
      <c r="E16" s="1968">
        <v>6080</v>
      </c>
      <c r="F16" s="1968">
        <v>6606</v>
      </c>
      <c r="G16" s="1968">
        <v>7008</v>
      </c>
      <c r="H16" s="1969">
        <v>7612</v>
      </c>
      <c r="I16" s="1970" t="s">
        <v>1595</v>
      </c>
      <c r="J16" s="1612" t="s">
        <v>700</v>
      </c>
    </row>
    <row r="17" spans="1:10" ht="11.4" customHeight="1">
      <c r="A17" s="731" t="s">
        <v>637</v>
      </c>
      <c r="B17" s="1967">
        <v>40509</v>
      </c>
      <c r="C17" s="1968">
        <v>40518</v>
      </c>
      <c r="D17" s="1968">
        <v>42095</v>
      </c>
      <c r="E17" s="1968">
        <v>42280</v>
      </c>
      <c r="F17" s="1968">
        <v>45027</v>
      </c>
      <c r="G17" s="1968">
        <v>47863</v>
      </c>
      <c r="H17" s="1969">
        <v>46897</v>
      </c>
      <c r="I17" s="1970" t="s">
        <v>698</v>
      </c>
      <c r="J17" s="1612" t="s">
        <v>694</v>
      </c>
    </row>
    <row r="18" spans="1:10" ht="11.4" customHeight="1" thickBot="1">
      <c r="A18" s="409" t="s">
        <v>636</v>
      </c>
      <c r="B18" s="1968">
        <v>1291</v>
      </c>
      <c r="C18" s="1968">
        <v>1326</v>
      </c>
      <c r="D18" s="1968">
        <v>1384</v>
      </c>
      <c r="E18" s="1968">
        <v>1461</v>
      </c>
      <c r="F18" s="1968">
        <v>1614</v>
      </c>
      <c r="G18" s="1968">
        <v>1638</v>
      </c>
      <c r="H18" s="1969">
        <v>1693</v>
      </c>
      <c r="I18" s="1605" t="s">
        <v>1418</v>
      </c>
      <c r="J18" s="1604" t="s">
        <v>702</v>
      </c>
    </row>
    <row r="19" spans="1:10" ht="11.4" customHeight="1">
      <c r="A19" s="1622" t="s">
        <v>1152</v>
      </c>
      <c r="B19" s="409"/>
      <c r="C19" s="730"/>
      <c r="D19" s="730"/>
      <c r="E19" s="730"/>
      <c r="F19" s="730"/>
      <c r="G19" s="730"/>
      <c r="H19" s="730"/>
      <c r="I19" s="1054"/>
      <c r="J19" s="1054"/>
    </row>
    <row r="20" spans="1:10" ht="11.4" customHeight="1" thickBot="1">
      <c r="A20" s="409"/>
      <c r="B20" s="409"/>
      <c r="C20" s="1540"/>
      <c r="D20" s="1540"/>
      <c r="E20" s="1540"/>
      <c r="F20" s="1540"/>
      <c r="G20" s="1540"/>
      <c r="H20" s="1540"/>
      <c r="I20" s="1621"/>
      <c r="J20" s="1621"/>
    </row>
    <row r="21" spans="1:10" ht="11.4" customHeight="1">
      <c r="A21" s="1537" t="s">
        <v>1132</v>
      </c>
      <c r="B21" s="1537"/>
      <c r="C21" s="1537"/>
      <c r="D21" s="1537"/>
      <c r="E21" s="1537"/>
      <c r="F21" s="1537"/>
      <c r="G21" s="1537"/>
      <c r="H21" s="1536"/>
      <c r="I21" s="2116" t="s">
        <v>1221</v>
      </c>
      <c r="J21" s="2117" t="s">
        <v>48</v>
      </c>
    </row>
    <row r="22" spans="1:10" ht="11.4" customHeight="1" thickBot="1">
      <c r="A22" s="1611" t="s">
        <v>629</v>
      </c>
      <c r="B22" s="1610" t="s">
        <v>1432</v>
      </c>
      <c r="C22" s="1610" t="s">
        <v>1219</v>
      </c>
      <c r="D22" s="1610" t="s">
        <v>1126</v>
      </c>
      <c r="E22" s="1610" t="s">
        <v>1056</v>
      </c>
      <c r="F22" s="1610" t="s">
        <v>1006</v>
      </c>
      <c r="G22" s="1610" t="s">
        <v>937</v>
      </c>
      <c r="H22" s="412" t="s">
        <v>893</v>
      </c>
      <c r="I22" s="1609" t="s">
        <v>1431</v>
      </c>
      <c r="J22" s="1608" t="s">
        <v>1430</v>
      </c>
    </row>
    <row r="23" spans="1:10" ht="11.4" customHeight="1">
      <c r="A23" s="742" t="s">
        <v>704</v>
      </c>
      <c r="B23" s="741">
        <v>43.2</v>
      </c>
      <c r="C23" s="741">
        <v>43.5</v>
      </c>
      <c r="D23" s="741">
        <v>44.7</v>
      </c>
      <c r="E23" s="741">
        <v>45.8</v>
      </c>
      <c r="F23" s="741">
        <v>46.5</v>
      </c>
      <c r="G23" s="741">
        <v>48.6</v>
      </c>
      <c r="H23" s="954">
        <v>50.1</v>
      </c>
      <c r="I23" s="907" t="s">
        <v>785</v>
      </c>
      <c r="J23" s="908" t="s">
        <v>700</v>
      </c>
    </row>
    <row r="24" spans="1:10" ht="11.4" customHeight="1" thickBot="1">
      <c r="A24" s="740" t="s">
        <v>703</v>
      </c>
      <c r="B24" s="739">
        <v>49.7</v>
      </c>
      <c r="C24" s="739">
        <v>48.4</v>
      </c>
      <c r="D24" s="739">
        <v>43.5</v>
      </c>
      <c r="E24" s="739">
        <v>40</v>
      </c>
      <c r="F24" s="739">
        <v>43.8</v>
      </c>
      <c r="G24" s="739">
        <v>42.2</v>
      </c>
      <c r="H24" s="909">
        <v>40.700000000000003</v>
      </c>
      <c r="I24" s="1620" t="s">
        <v>692</v>
      </c>
      <c r="J24" s="1604" t="s">
        <v>699</v>
      </c>
    </row>
    <row r="25" spans="1:10" ht="11.4" customHeight="1">
      <c r="A25" s="740"/>
      <c r="B25" s="730"/>
      <c r="C25" s="1273"/>
      <c r="D25" s="1273"/>
      <c r="E25" s="1273"/>
      <c r="F25" s="1273"/>
      <c r="G25" s="1273"/>
      <c r="H25" s="1273"/>
      <c r="I25" s="1619"/>
      <c r="J25" s="1619"/>
    </row>
    <row r="26" spans="1:10" ht="11.4" customHeight="1" thickBot="1">
      <c r="A26" s="745"/>
      <c r="B26" s="745"/>
      <c r="C26" s="745"/>
      <c r="D26" s="745"/>
      <c r="E26" s="745"/>
      <c r="F26" s="745"/>
      <c r="G26" s="745"/>
      <c r="H26" s="745"/>
      <c r="I26" s="746"/>
      <c r="J26" s="746"/>
    </row>
    <row r="27" spans="1:10" ht="11.4" customHeight="1">
      <c r="A27" s="2098" t="s">
        <v>826</v>
      </c>
      <c r="B27" s="2098" t="s">
        <v>48</v>
      </c>
      <c r="C27" s="2098" t="s">
        <v>48</v>
      </c>
      <c r="D27" s="2098" t="s">
        <v>48</v>
      </c>
      <c r="E27" s="1537"/>
      <c r="F27" s="1537"/>
      <c r="G27" s="1537"/>
      <c r="H27" s="1536"/>
      <c r="I27" s="2116" t="s">
        <v>1221</v>
      </c>
      <c r="J27" s="2117" t="s">
        <v>48</v>
      </c>
    </row>
    <row r="28" spans="1:10" ht="11.4" customHeight="1">
      <c r="A28" s="1559"/>
      <c r="B28" s="1559"/>
      <c r="C28" s="1559"/>
      <c r="D28" s="1537"/>
      <c r="E28" s="1537"/>
      <c r="F28" s="1537"/>
      <c r="G28" s="1537"/>
      <c r="H28" s="1536"/>
      <c r="I28" s="1613"/>
      <c r="J28" s="1612"/>
    </row>
    <row r="29" spans="1:10" ht="11.4" customHeight="1" thickBot="1">
      <c r="A29" s="1611" t="s">
        <v>613</v>
      </c>
      <c r="B29" s="1610" t="s">
        <v>1432</v>
      </c>
      <c r="C29" s="1610" t="s">
        <v>1219</v>
      </c>
      <c r="D29" s="1610" t="s">
        <v>1126</v>
      </c>
      <c r="E29" s="1610" t="s">
        <v>1056</v>
      </c>
      <c r="F29" s="1610" t="s">
        <v>1006</v>
      </c>
      <c r="G29" s="1610" t="s">
        <v>937</v>
      </c>
      <c r="H29" s="412" t="s">
        <v>893</v>
      </c>
      <c r="I29" s="1609" t="s">
        <v>1431</v>
      </c>
      <c r="J29" s="1608" t="s">
        <v>1430</v>
      </c>
    </row>
    <row r="30" spans="1:10" ht="11.4" customHeight="1">
      <c r="A30" s="742" t="s">
        <v>635</v>
      </c>
      <c r="B30" s="744">
        <v>35</v>
      </c>
      <c r="C30" s="744">
        <v>36</v>
      </c>
      <c r="D30" s="744">
        <v>35</v>
      </c>
      <c r="E30" s="744">
        <v>37</v>
      </c>
      <c r="F30" s="744">
        <v>37</v>
      </c>
      <c r="G30" s="744">
        <v>37</v>
      </c>
      <c r="H30" s="748">
        <v>35</v>
      </c>
      <c r="I30" s="907" t="s">
        <v>697</v>
      </c>
      <c r="J30" s="908" t="s">
        <v>702</v>
      </c>
    </row>
    <row r="31" spans="1:10" ht="11.4" customHeight="1">
      <c r="A31" s="740" t="s">
        <v>632</v>
      </c>
      <c r="B31" s="730">
        <v>36</v>
      </c>
      <c r="C31" s="730">
        <v>41</v>
      </c>
      <c r="D31" s="730">
        <v>50</v>
      </c>
      <c r="E31" s="730">
        <v>39</v>
      </c>
      <c r="F31" s="730">
        <v>40</v>
      </c>
      <c r="G31" s="730">
        <v>35</v>
      </c>
      <c r="H31" s="729">
        <v>33</v>
      </c>
      <c r="I31" s="1607" t="s">
        <v>698</v>
      </c>
      <c r="J31" s="1606" t="s">
        <v>1217</v>
      </c>
    </row>
    <row r="32" spans="1:10" ht="11.4" customHeight="1">
      <c r="A32" s="740" t="s">
        <v>631</v>
      </c>
      <c r="B32" s="730">
        <v>69</v>
      </c>
      <c r="C32" s="730">
        <v>72</v>
      </c>
      <c r="D32" s="730">
        <v>73</v>
      </c>
      <c r="E32" s="730">
        <v>75</v>
      </c>
      <c r="F32" s="730">
        <v>73</v>
      </c>
      <c r="G32" s="730">
        <v>73</v>
      </c>
      <c r="H32" s="729">
        <v>78</v>
      </c>
      <c r="I32" s="1607" t="s">
        <v>697</v>
      </c>
      <c r="J32" s="1606" t="s">
        <v>781</v>
      </c>
    </row>
    <row r="33" spans="1:10" ht="11.4" customHeight="1">
      <c r="A33" s="740" t="s">
        <v>630</v>
      </c>
      <c r="B33" s="730">
        <v>82</v>
      </c>
      <c r="C33" s="730">
        <v>74</v>
      </c>
      <c r="D33" s="730">
        <v>70</v>
      </c>
      <c r="E33" s="730">
        <v>69</v>
      </c>
      <c r="F33" s="730">
        <v>63</v>
      </c>
      <c r="G33" s="730">
        <v>55</v>
      </c>
      <c r="H33" s="729">
        <v>57</v>
      </c>
      <c r="I33" s="1607" t="s">
        <v>1128</v>
      </c>
      <c r="J33" s="1606" t="s">
        <v>782</v>
      </c>
    </row>
    <row r="34" spans="1:10" ht="11.4" customHeight="1" thickBot="1">
      <c r="A34" s="740" t="s">
        <v>226</v>
      </c>
      <c r="B34" s="730">
        <v>4</v>
      </c>
      <c r="C34" s="730">
        <v>7</v>
      </c>
      <c r="D34" s="730">
        <v>10</v>
      </c>
      <c r="E34" s="730">
        <v>6</v>
      </c>
      <c r="F34" s="730">
        <v>12</v>
      </c>
      <c r="G34" s="730">
        <v>13</v>
      </c>
      <c r="H34" s="729">
        <v>16</v>
      </c>
      <c r="I34" s="1605"/>
      <c r="J34" s="1604"/>
    </row>
    <row r="35" spans="1:10" ht="11.4" customHeight="1" thickBot="1">
      <c r="A35" s="409"/>
      <c r="B35" s="1249"/>
      <c r="C35" s="1618"/>
      <c r="D35" s="1618"/>
      <c r="E35" s="1617"/>
      <c r="F35" s="1617"/>
      <c r="G35" s="1617"/>
      <c r="H35" s="1617"/>
      <c r="I35" s="1616"/>
      <c r="J35" s="1616"/>
    </row>
    <row r="36" spans="1:10" ht="11.4" customHeight="1">
      <c r="A36" s="1559" t="s">
        <v>1445</v>
      </c>
      <c r="B36" s="1559"/>
      <c r="C36" s="1559"/>
      <c r="D36" s="1559"/>
      <c r="E36" s="1559"/>
      <c r="F36" s="1559"/>
      <c r="G36" s="1559"/>
      <c r="H36" s="1575"/>
      <c r="I36" s="2116" t="s">
        <v>1221</v>
      </c>
      <c r="J36" s="2117" t="s">
        <v>48</v>
      </c>
    </row>
    <row r="37" spans="1:10" ht="11.4" customHeight="1">
      <c r="A37" s="1559"/>
      <c r="B37" s="1559"/>
      <c r="C37" s="1559"/>
      <c r="D37" s="1537"/>
      <c r="E37" s="1537"/>
      <c r="F37" s="1537"/>
      <c r="G37" s="1537"/>
      <c r="H37" s="1536"/>
      <c r="I37" s="1613"/>
      <c r="J37" s="1612"/>
    </row>
    <row r="38" spans="1:10" ht="11.4" customHeight="1" thickBot="1">
      <c r="A38" s="1611" t="s">
        <v>613</v>
      </c>
      <c r="B38" s="1610" t="s">
        <v>1432</v>
      </c>
      <c r="C38" s="1610" t="s">
        <v>1219</v>
      </c>
      <c r="D38" s="1610" t="s">
        <v>1126</v>
      </c>
      <c r="E38" s="1610" t="s">
        <v>1056</v>
      </c>
      <c r="F38" s="1610" t="s">
        <v>1006</v>
      </c>
      <c r="G38" s="1610" t="s">
        <v>937</v>
      </c>
      <c r="H38" s="412" t="s">
        <v>893</v>
      </c>
      <c r="I38" s="1609" t="s">
        <v>1431</v>
      </c>
      <c r="J38" s="1608" t="s">
        <v>1430</v>
      </c>
    </row>
    <row r="39" spans="1:10" ht="11.4" customHeight="1">
      <c r="A39" s="742" t="s">
        <v>635</v>
      </c>
      <c r="B39" s="744">
        <v>29</v>
      </c>
      <c r="C39" s="744">
        <v>51</v>
      </c>
      <c r="D39" s="744">
        <v>35</v>
      </c>
      <c r="E39" s="744">
        <v>30</v>
      </c>
      <c r="F39" s="744">
        <v>28</v>
      </c>
      <c r="G39" s="744">
        <v>23</v>
      </c>
      <c r="H39" s="748">
        <v>29</v>
      </c>
      <c r="I39" s="907" t="s">
        <v>690</v>
      </c>
      <c r="J39" s="908" t="s">
        <v>1444</v>
      </c>
    </row>
    <row r="40" spans="1:10" ht="11.4" customHeight="1">
      <c r="A40" s="740" t="s">
        <v>632</v>
      </c>
      <c r="B40" s="730">
        <v>29</v>
      </c>
      <c r="C40" s="730">
        <v>43</v>
      </c>
      <c r="D40" s="730">
        <v>33</v>
      </c>
      <c r="E40" s="730">
        <v>27</v>
      </c>
      <c r="F40" s="730">
        <v>33</v>
      </c>
      <c r="G40" s="730">
        <v>22</v>
      </c>
      <c r="H40" s="729">
        <v>32</v>
      </c>
      <c r="I40" s="1607" t="s">
        <v>1217</v>
      </c>
      <c r="J40" s="1606" t="s">
        <v>1246</v>
      </c>
    </row>
    <row r="41" spans="1:10" ht="11.4" customHeight="1">
      <c r="A41" s="740" t="s">
        <v>631</v>
      </c>
      <c r="B41" s="730">
        <v>24</v>
      </c>
      <c r="C41" s="730">
        <v>31</v>
      </c>
      <c r="D41" s="730">
        <v>35</v>
      </c>
      <c r="E41" s="730">
        <v>25</v>
      </c>
      <c r="F41" s="730">
        <v>29</v>
      </c>
      <c r="G41" s="730">
        <v>25</v>
      </c>
      <c r="H41" s="729">
        <v>30</v>
      </c>
      <c r="I41" s="1607" t="s">
        <v>1216</v>
      </c>
      <c r="J41" s="1606" t="s">
        <v>1443</v>
      </c>
    </row>
    <row r="42" spans="1:10" ht="11.4" customHeight="1">
      <c r="A42" s="740" t="s">
        <v>630</v>
      </c>
      <c r="B42" s="730">
        <v>40</v>
      </c>
      <c r="C42" s="730">
        <v>48</v>
      </c>
      <c r="D42" s="730">
        <v>40</v>
      </c>
      <c r="E42" s="730">
        <v>45</v>
      </c>
      <c r="F42" s="730">
        <v>35</v>
      </c>
      <c r="G42" s="730">
        <v>29</v>
      </c>
      <c r="H42" s="729">
        <v>46</v>
      </c>
      <c r="I42" s="1607" t="s">
        <v>786</v>
      </c>
      <c r="J42" s="1606" t="s">
        <v>1216</v>
      </c>
    </row>
    <row r="43" spans="1:10" ht="11.4" customHeight="1" thickBot="1">
      <c r="A43" s="740" t="s">
        <v>226</v>
      </c>
      <c r="B43" s="730">
        <v>-10</v>
      </c>
      <c r="C43" s="730">
        <v>-10</v>
      </c>
      <c r="D43" s="730">
        <v>-6</v>
      </c>
      <c r="E43" s="730">
        <v>-11</v>
      </c>
      <c r="F43" s="730">
        <v>-8</v>
      </c>
      <c r="G43" s="730">
        <v>2</v>
      </c>
      <c r="H43" s="729">
        <v>-13</v>
      </c>
      <c r="I43" s="1605"/>
      <c r="J43" s="1604"/>
    </row>
    <row r="44" spans="1:10" ht="11.4" customHeight="1">
      <c r="A44" s="1548"/>
      <c r="B44" s="1548"/>
      <c r="C44" s="1548"/>
      <c r="D44" s="1548"/>
      <c r="E44" s="1548"/>
      <c r="F44" s="1548"/>
      <c r="G44" s="1548"/>
      <c r="H44" s="1548"/>
      <c r="I44" s="1547"/>
      <c r="J44" s="1547"/>
    </row>
    <row r="45" spans="1:10" ht="11.4" customHeight="1" thickBot="1">
      <c r="A45" s="728"/>
      <c r="B45" s="733"/>
      <c r="C45" s="1615"/>
      <c r="D45" s="1615"/>
      <c r="E45" s="1615"/>
      <c r="F45" s="1615"/>
      <c r="G45" s="1615"/>
      <c r="H45" s="1615"/>
      <c r="I45" s="1614"/>
      <c r="J45" s="1614"/>
    </row>
    <row r="46" spans="1:10" ht="11.4" customHeight="1">
      <c r="A46" s="1559" t="s">
        <v>1063</v>
      </c>
      <c r="B46" s="1559"/>
      <c r="C46" s="1559"/>
      <c r="D46" s="1559"/>
      <c r="E46" s="1559"/>
      <c r="F46" s="1559"/>
      <c r="G46" s="1559"/>
      <c r="H46" s="1575"/>
      <c r="I46" s="2116"/>
      <c r="J46" s="2117" t="s">
        <v>48</v>
      </c>
    </row>
    <row r="47" spans="1:10" ht="11.4" customHeight="1">
      <c r="A47" s="1559"/>
      <c r="B47" s="1559"/>
      <c r="C47" s="1559"/>
      <c r="D47" s="1537"/>
      <c r="E47" s="1537"/>
      <c r="F47" s="1537"/>
      <c r="G47" s="1537"/>
      <c r="H47" s="1536"/>
      <c r="I47" s="1613"/>
      <c r="J47" s="1612"/>
    </row>
    <row r="48" spans="1:10" s="1042" customFormat="1" ht="11.4" customHeight="1" thickBot="1">
      <c r="A48" s="1611" t="s">
        <v>613</v>
      </c>
      <c r="B48" s="1610" t="s">
        <v>1432</v>
      </c>
      <c r="C48" s="1610" t="s">
        <v>1219</v>
      </c>
      <c r="D48" s="1610" t="s">
        <v>1126</v>
      </c>
      <c r="E48" s="1610" t="s">
        <v>1056</v>
      </c>
      <c r="F48" s="1610" t="s">
        <v>1006</v>
      </c>
      <c r="G48" s="1610" t="s">
        <v>937</v>
      </c>
      <c r="H48" s="412" t="s">
        <v>893</v>
      </c>
      <c r="I48" s="1609"/>
      <c r="J48" s="1608"/>
    </row>
    <row r="49" spans="1:10" s="1042" customFormat="1" ht="11.4" customHeight="1">
      <c r="A49" s="742" t="s">
        <v>635</v>
      </c>
      <c r="B49" s="744">
        <v>6</v>
      </c>
      <c r="C49" s="744">
        <v>3</v>
      </c>
      <c r="D49" s="744">
        <v>11</v>
      </c>
      <c r="E49" s="744">
        <v>1</v>
      </c>
      <c r="F49" s="744">
        <v>5</v>
      </c>
      <c r="G49" s="744">
        <v>-30</v>
      </c>
      <c r="H49" s="748">
        <v>4</v>
      </c>
      <c r="I49" s="907"/>
      <c r="J49" s="908"/>
    </row>
    <row r="50" spans="1:10" s="1042" customFormat="1" ht="11.4" customHeight="1">
      <c r="A50" s="740" t="s">
        <v>632</v>
      </c>
      <c r="B50" s="730">
        <v>6</v>
      </c>
      <c r="C50" s="730">
        <v>-2</v>
      </c>
      <c r="D50" s="730" t="s">
        <v>217</v>
      </c>
      <c r="E50" s="730">
        <v>1</v>
      </c>
      <c r="F50" s="730">
        <v>5</v>
      </c>
      <c r="G50" s="730">
        <v>-26</v>
      </c>
      <c r="H50" s="729">
        <v>-4</v>
      </c>
      <c r="I50" s="1607"/>
      <c r="J50" s="1606"/>
    </row>
    <row r="51" spans="1:10" s="1042" customFormat="1" ht="11.4" customHeight="1">
      <c r="A51" s="740" t="s">
        <v>631</v>
      </c>
      <c r="B51" s="730">
        <v>-1</v>
      </c>
      <c r="C51" s="730">
        <v>2</v>
      </c>
      <c r="D51" s="730">
        <v>-35</v>
      </c>
      <c r="E51" s="730">
        <v>-1</v>
      </c>
      <c r="F51" s="730">
        <v>-35</v>
      </c>
      <c r="G51" s="730">
        <v>-108</v>
      </c>
      <c r="H51" s="729">
        <v>-58</v>
      </c>
      <c r="I51" s="1607"/>
      <c r="J51" s="1606"/>
    </row>
    <row r="52" spans="1:10" s="1042" customFormat="1" ht="11.4" customHeight="1">
      <c r="A52" s="740" t="s">
        <v>630</v>
      </c>
      <c r="B52" s="730">
        <v>-1</v>
      </c>
      <c r="C52" s="730">
        <v>7</v>
      </c>
      <c r="D52" s="730">
        <v>-2</v>
      </c>
      <c r="E52" s="730">
        <v>-8</v>
      </c>
      <c r="F52" s="730">
        <v>38</v>
      </c>
      <c r="G52" s="730">
        <v>-65</v>
      </c>
      <c r="H52" s="729">
        <v>2</v>
      </c>
      <c r="I52" s="1607"/>
      <c r="J52" s="1606"/>
    </row>
    <row r="53" spans="1:10" s="1042" customFormat="1" ht="11.4" customHeight="1" thickBot="1">
      <c r="A53" s="740" t="s">
        <v>226</v>
      </c>
      <c r="B53" s="730">
        <v>1</v>
      </c>
      <c r="C53" s="730">
        <v>3</v>
      </c>
      <c r="D53" s="730">
        <v>-1</v>
      </c>
      <c r="E53" s="730">
        <v>8</v>
      </c>
      <c r="F53" s="730">
        <v>-3</v>
      </c>
      <c r="G53" s="730">
        <v>1</v>
      </c>
      <c r="H53" s="729">
        <v>4</v>
      </c>
      <c r="I53" s="1605"/>
      <c r="J53" s="1604"/>
    </row>
    <row r="54" spans="1:10" ht="11.4" customHeight="1">
      <c r="A54" s="1548"/>
      <c r="B54" s="1548"/>
      <c r="C54" s="1548"/>
      <c r="D54" s="1548"/>
      <c r="E54" s="1548"/>
      <c r="F54" s="1548"/>
      <c r="G54" s="1548"/>
      <c r="H54" s="1548"/>
      <c r="I54" s="1547"/>
      <c r="J54" s="1547"/>
    </row>
    <row r="55" spans="1:10" ht="11.4" customHeight="1" thickBot="1">
      <c r="A55" s="1548"/>
      <c r="B55" s="1548"/>
      <c r="C55" s="1548"/>
      <c r="D55" s="1548"/>
      <c r="E55" s="1548"/>
      <c r="F55" s="1548"/>
      <c r="G55" s="1548"/>
      <c r="H55" s="1548"/>
      <c r="I55" s="1614"/>
      <c r="J55" s="1614"/>
    </row>
    <row r="56" spans="1:10" ht="11.4" customHeight="1">
      <c r="A56" s="2098" t="s">
        <v>1442</v>
      </c>
      <c r="B56" s="2098" t="s">
        <v>48</v>
      </c>
      <c r="C56" s="2098" t="s">
        <v>48</v>
      </c>
      <c r="D56" s="1537"/>
      <c r="E56" s="1537"/>
      <c r="F56" s="1537"/>
      <c r="G56" s="1537"/>
      <c r="H56" s="1536"/>
      <c r="I56" s="2116" t="s">
        <v>1221</v>
      </c>
      <c r="J56" s="2117" t="s">
        <v>48</v>
      </c>
    </row>
    <row r="57" spans="1:10" ht="11.4" customHeight="1">
      <c r="A57" s="1559"/>
      <c r="B57" s="1559"/>
      <c r="C57" s="1559"/>
      <c r="D57" s="1537"/>
      <c r="E57" s="1537"/>
      <c r="F57" s="1537"/>
      <c r="G57" s="1537"/>
      <c r="H57" s="1536"/>
      <c r="I57" s="1613"/>
      <c r="J57" s="1612"/>
    </row>
    <row r="58" spans="1:10" ht="11.4" customHeight="1" thickBot="1">
      <c r="A58" s="1611" t="s">
        <v>629</v>
      </c>
      <c r="B58" s="1610" t="s">
        <v>1432</v>
      </c>
      <c r="C58" s="1610" t="s">
        <v>1219</v>
      </c>
      <c r="D58" s="1610" t="s">
        <v>1126</v>
      </c>
      <c r="E58" s="1610" t="s">
        <v>1056</v>
      </c>
      <c r="F58" s="1610" t="s">
        <v>1006</v>
      </c>
      <c r="G58" s="1610" t="s">
        <v>937</v>
      </c>
      <c r="H58" s="412" t="s">
        <v>893</v>
      </c>
      <c r="I58" s="1609" t="s">
        <v>1431</v>
      </c>
      <c r="J58" s="1608" t="s">
        <v>1430</v>
      </c>
    </row>
    <row r="59" spans="1:10" ht="11.4" customHeight="1">
      <c r="A59" s="742" t="s">
        <v>635</v>
      </c>
      <c r="B59" s="741">
        <v>7.5</v>
      </c>
      <c r="C59" s="741">
        <v>7.4</v>
      </c>
      <c r="D59" s="741">
        <v>7.5</v>
      </c>
      <c r="E59" s="741">
        <v>8.3000000000000007</v>
      </c>
      <c r="F59" s="741">
        <v>8.8000000000000007</v>
      </c>
      <c r="G59" s="741">
        <v>8.9</v>
      </c>
      <c r="H59" s="954">
        <v>10</v>
      </c>
      <c r="I59" s="907" t="s">
        <v>1245</v>
      </c>
      <c r="J59" s="908" t="s">
        <v>696</v>
      </c>
    </row>
    <row r="60" spans="1:10" ht="11.4" customHeight="1">
      <c r="A60" s="740" t="s">
        <v>632</v>
      </c>
      <c r="B60" s="739">
        <v>7.3</v>
      </c>
      <c r="C60" s="739">
        <v>7.8</v>
      </c>
      <c r="D60" s="739">
        <v>8.4</v>
      </c>
      <c r="E60" s="739">
        <v>8.6999999999999993</v>
      </c>
      <c r="F60" s="739">
        <v>9.3000000000000007</v>
      </c>
      <c r="G60" s="739">
        <v>9.5</v>
      </c>
      <c r="H60" s="909">
        <v>8.9</v>
      </c>
      <c r="I60" s="1607" t="s">
        <v>1227</v>
      </c>
      <c r="J60" s="1606" t="s">
        <v>691</v>
      </c>
    </row>
    <row r="61" spans="1:10" ht="11.4" customHeight="1">
      <c r="A61" s="740" t="s">
        <v>631</v>
      </c>
      <c r="B61" s="739">
        <v>11.9</v>
      </c>
      <c r="C61" s="739">
        <v>12.1</v>
      </c>
      <c r="D61" s="739">
        <v>12.9</v>
      </c>
      <c r="E61" s="739">
        <v>12.8</v>
      </c>
      <c r="F61" s="739">
        <v>12.9</v>
      </c>
      <c r="G61" s="739">
        <v>13.6</v>
      </c>
      <c r="H61" s="909">
        <v>14.4</v>
      </c>
      <c r="I61" s="1607" t="s">
        <v>894</v>
      </c>
      <c r="J61" s="1606" t="s">
        <v>695</v>
      </c>
    </row>
    <row r="62" spans="1:10" ht="11.4" customHeight="1">
      <c r="A62" s="740" t="s">
        <v>630</v>
      </c>
      <c r="B62" s="739">
        <v>15</v>
      </c>
      <c r="C62" s="739">
        <v>14.7</v>
      </c>
      <c r="D62" s="739">
        <v>14.4</v>
      </c>
      <c r="E62" s="739">
        <v>14</v>
      </c>
      <c r="F62" s="739">
        <v>13.2</v>
      </c>
      <c r="G62" s="739">
        <v>13.9</v>
      </c>
      <c r="H62" s="909">
        <v>13.7</v>
      </c>
      <c r="I62" s="1607" t="s">
        <v>786</v>
      </c>
      <c r="J62" s="1606" t="s">
        <v>784</v>
      </c>
    </row>
    <row r="63" spans="1:10" ht="11.4" customHeight="1" thickBot="1">
      <c r="A63" s="740" t="s">
        <v>226</v>
      </c>
      <c r="B63" s="739">
        <v>1.5</v>
      </c>
      <c r="C63" s="739">
        <v>1.5</v>
      </c>
      <c r="D63" s="739">
        <v>1.5</v>
      </c>
      <c r="E63" s="739">
        <v>2</v>
      </c>
      <c r="F63" s="739">
        <v>2.2999999999999998</v>
      </c>
      <c r="G63" s="739">
        <v>2.7</v>
      </c>
      <c r="H63" s="909">
        <v>3.1</v>
      </c>
      <c r="I63" s="1605"/>
      <c r="J63" s="1604"/>
    </row>
    <row r="64" spans="1:10" ht="11.4" customHeight="1">
      <c r="A64" s="1548"/>
      <c r="B64" s="1548"/>
      <c r="C64" s="1548"/>
      <c r="D64" s="1548"/>
      <c r="E64" s="1548"/>
      <c r="F64" s="1548"/>
      <c r="G64" s="1548"/>
      <c r="H64" s="1548"/>
      <c r="I64" s="1547"/>
      <c r="J64" s="1547"/>
    </row>
    <row r="65" spans="1:10" ht="11.4" customHeight="1" thickBot="1">
      <c r="A65" s="1548"/>
      <c r="B65" s="1548"/>
      <c r="C65" s="1548"/>
      <c r="D65" s="1548"/>
      <c r="E65" s="1548"/>
      <c r="F65" s="1548"/>
      <c r="G65" s="1548"/>
      <c r="H65" s="1548"/>
      <c r="I65" s="1614"/>
      <c r="J65" s="1614"/>
    </row>
    <row r="66" spans="1:10" ht="11.4" customHeight="1">
      <c r="A66" s="2098" t="s">
        <v>1131</v>
      </c>
      <c r="B66" s="2098" t="s">
        <v>48</v>
      </c>
      <c r="C66" s="2098" t="s">
        <v>48</v>
      </c>
      <c r="D66" s="1537"/>
      <c r="E66" s="1537"/>
      <c r="F66" s="1537"/>
      <c r="G66" s="1537"/>
      <c r="H66" s="1536"/>
      <c r="I66" s="2116" t="s">
        <v>1221</v>
      </c>
      <c r="J66" s="2117" t="s">
        <v>48</v>
      </c>
    </row>
    <row r="67" spans="1:10" ht="11.4" customHeight="1">
      <c r="A67" s="1559"/>
      <c r="B67" s="1559"/>
      <c r="C67" s="1559"/>
      <c r="D67" s="1537"/>
      <c r="E67" s="1537"/>
      <c r="F67" s="1537"/>
      <c r="G67" s="1537"/>
      <c r="H67" s="1536"/>
      <c r="I67" s="1613"/>
      <c r="J67" s="1612"/>
    </row>
    <row r="68" spans="1:10" ht="11.4" customHeight="1" thickBot="1">
      <c r="A68" s="1611" t="s">
        <v>629</v>
      </c>
      <c r="B68" s="1610" t="s">
        <v>1432</v>
      </c>
      <c r="C68" s="1610" t="s">
        <v>1219</v>
      </c>
      <c r="D68" s="1610" t="s">
        <v>1126</v>
      </c>
      <c r="E68" s="1610" t="s">
        <v>1056</v>
      </c>
      <c r="F68" s="1610" t="s">
        <v>1006</v>
      </c>
      <c r="G68" s="1610" t="s">
        <v>937</v>
      </c>
      <c r="H68" s="412" t="s">
        <v>893</v>
      </c>
      <c r="I68" s="1609" t="s">
        <v>1431</v>
      </c>
      <c r="J68" s="1608" t="s">
        <v>1430</v>
      </c>
    </row>
    <row r="69" spans="1:10" ht="11.4" customHeight="1">
      <c r="A69" s="742" t="s">
        <v>635</v>
      </c>
      <c r="B69" s="741">
        <v>8.8000000000000007</v>
      </c>
      <c r="C69" s="741">
        <v>9.4</v>
      </c>
      <c r="D69" s="741">
        <v>7.1</v>
      </c>
      <c r="E69" s="741">
        <v>7.2</v>
      </c>
      <c r="F69" s="741">
        <v>10</v>
      </c>
      <c r="G69" s="741">
        <v>10.1</v>
      </c>
      <c r="H69" s="954">
        <v>7.5</v>
      </c>
      <c r="I69" s="907" t="s">
        <v>1217</v>
      </c>
      <c r="J69" s="908" t="s">
        <v>691</v>
      </c>
    </row>
    <row r="70" spans="1:10" ht="11.4" customHeight="1">
      <c r="A70" s="740" t="s">
        <v>632</v>
      </c>
      <c r="B70" s="739">
        <v>15</v>
      </c>
      <c r="C70" s="739">
        <v>13.4</v>
      </c>
      <c r="D70" s="739">
        <v>12.5</v>
      </c>
      <c r="E70" s="739">
        <v>12.3</v>
      </c>
      <c r="F70" s="739">
        <v>11.9</v>
      </c>
      <c r="G70" s="739">
        <v>11.6</v>
      </c>
      <c r="H70" s="909">
        <v>11.6</v>
      </c>
      <c r="I70" s="1607" t="s">
        <v>1054</v>
      </c>
      <c r="J70" s="1606" t="s">
        <v>788</v>
      </c>
    </row>
    <row r="71" spans="1:10" ht="11.4" customHeight="1">
      <c r="A71" s="740" t="s">
        <v>631</v>
      </c>
      <c r="B71" s="739">
        <v>9.1999999999999993</v>
      </c>
      <c r="C71" s="739">
        <v>10.199999999999999</v>
      </c>
      <c r="D71" s="739">
        <v>8.6999999999999993</v>
      </c>
      <c r="E71" s="739">
        <v>8.1</v>
      </c>
      <c r="F71" s="739">
        <v>8.4</v>
      </c>
      <c r="G71" s="739">
        <v>8</v>
      </c>
      <c r="H71" s="909">
        <v>9.1999999999999993</v>
      </c>
      <c r="I71" s="1607" t="s">
        <v>779</v>
      </c>
      <c r="J71" s="1606" t="s">
        <v>698</v>
      </c>
    </row>
    <row r="72" spans="1:10" ht="11.4" customHeight="1">
      <c r="A72" s="740" t="s">
        <v>630</v>
      </c>
      <c r="B72" s="739">
        <v>16.399999999999999</v>
      </c>
      <c r="C72" s="739">
        <v>15.3</v>
      </c>
      <c r="D72" s="739">
        <v>14.8</v>
      </c>
      <c r="E72" s="739">
        <v>12.3</v>
      </c>
      <c r="F72" s="739">
        <v>13.3</v>
      </c>
      <c r="G72" s="739">
        <v>12</v>
      </c>
      <c r="H72" s="909">
        <v>11</v>
      </c>
      <c r="I72" s="1607" t="s">
        <v>812</v>
      </c>
      <c r="J72" s="1606" t="s">
        <v>780</v>
      </c>
    </row>
    <row r="73" spans="1:10" ht="11.4" customHeight="1" thickBot="1">
      <c r="A73" s="740" t="s">
        <v>226</v>
      </c>
      <c r="B73" s="739">
        <v>0.3</v>
      </c>
      <c r="C73" s="739">
        <v>0.1</v>
      </c>
      <c r="D73" s="739">
        <v>0.4</v>
      </c>
      <c r="E73" s="739">
        <v>0.1</v>
      </c>
      <c r="F73" s="739">
        <v>0.2</v>
      </c>
      <c r="G73" s="739">
        <v>0.5</v>
      </c>
      <c r="H73" s="909">
        <v>1.4</v>
      </c>
      <c r="I73" s="1605"/>
      <c r="J73" s="1604"/>
    </row>
    <row r="74" spans="1:10" ht="11.4" customHeight="1">
      <c r="A74" s="2118" t="s">
        <v>1441</v>
      </c>
      <c r="B74" s="2118" t="s">
        <v>48</v>
      </c>
      <c r="C74" s="2118" t="s">
        <v>48</v>
      </c>
      <c r="D74" s="2118" t="s">
        <v>48</v>
      </c>
      <c r="E74" s="1056"/>
      <c r="F74" s="1056"/>
      <c r="G74" s="1056"/>
      <c r="H74" s="1056"/>
      <c r="I74" s="1055"/>
      <c r="J74" s="1055"/>
    </row>
  </sheetData>
  <mergeCells count="12">
    <mergeCell ref="A74:D74"/>
    <mergeCell ref="I36:J36"/>
    <mergeCell ref="I46:J46"/>
    <mergeCell ref="A56:C56"/>
    <mergeCell ref="I56:J56"/>
    <mergeCell ref="A66:C66"/>
    <mergeCell ref="I66:J66"/>
    <mergeCell ref="A1:D1"/>
    <mergeCell ref="I1:J1"/>
    <mergeCell ref="I21:J21"/>
    <mergeCell ref="A27:D27"/>
    <mergeCell ref="I27:J27"/>
  </mergeCells>
  <pageMargins left="0.70866141732283505" right="0.70866141732283505" top="0.74803149606299202" bottom="0.74803149606299202" header="0.31496062992126" footer="0.31496062992126"/>
  <pageSetup paperSize="9" scale="85" orientation="portrait" r:id="rId1"/>
  <headerFooter alignWithMargins="0"/>
  <ignoredErrors>
    <ignoredError sqref="I4:J6 D50 I8:J15 I7:J7 C7:H7 I18:J73 I16:J17"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5FCBE0-47C6-421A-97C6-00BD6182CDF1}">
  <sheetPr codeName="Sheet18">
    <tabColor rgb="FFFFCCCC"/>
  </sheetPr>
  <dimension ref="F3"/>
  <sheetViews>
    <sheetView view="pageLayout" topLeftCell="A55" zoomScale="80" zoomScaleNormal="100" zoomScalePageLayoutView="80" workbookViewId="0">
      <selection activeCell="I31" sqref="I31"/>
    </sheetView>
  </sheetViews>
  <sheetFormatPr defaultColWidth="9.109375" defaultRowHeight="14.4"/>
  <cols>
    <col min="1" max="4" width="9.109375" style="1"/>
    <col min="5" max="5" width="3.5546875" style="1" customWidth="1"/>
    <col min="6" max="16384" width="9.109375" style="1"/>
  </cols>
  <sheetData>
    <row r="3" spans="6:6" ht="35.4">
      <c r="F3" s="30"/>
    </row>
  </sheetData>
  <printOptions horizontalCentered="1"/>
  <pageMargins left="0.70866141732283472" right="0.70866141732283472" top="0.74803149606299213" bottom="0.74803149606299213" header="0.31496062992125984" footer="0.31496062992125984"/>
  <pageSetup paperSize="9" scale="70" orientation="portrait" r:id="rId1"/>
  <customProperties>
    <customPr name="_pios_id" r:id="rId2"/>
  </customProperties>
  <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1B7D2-9D4B-44A8-A2C0-8D58FBA3980A}">
  <sheetPr>
    <tabColor rgb="FFFFCCCC"/>
  </sheetPr>
  <dimension ref="A1:L44"/>
  <sheetViews>
    <sheetView view="pageLayout" topLeftCell="A61" zoomScaleNormal="100" workbookViewId="0">
      <selection activeCell="A27" sqref="A27:K27"/>
    </sheetView>
  </sheetViews>
  <sheetFormatPr defaultRowHeight="13.2"/>
  <cols>
    <col min="1" max="1" width="42" style="176" customWidth="1"/>
    <col min="2" max="8" width="6.6640625" style="176" customWidth="1"/>
    <col min="9" max="10" width="7.44140625" style="176" customWidth="1"/>
    <col min="11" max="11" width="8" style="176" customWidth="1"/>
    <col min="12" max="12" width="7.44140625" style="176" customWidth="1"/>
    <col min="13" max="16384" width="8.88671875" style="176"/>
  </cols>
  <sheetData>
    <row r="1" spans="1:12" ht="15.75" customHeight="1">
      <c r="A1" s="2098" t="s">
        <v>1014</v>
      </c>
      <c r="B1" s="2098" t="s">
        <v>48</v>
      </c>
      <c r="C1" s="2098" t="s">
        <v>48</v>
      </c>
      <c r="D1" s="2098" t="s">
        <v>48</v>
      </c>
      <c r="E1" s="2098" t="s">
        <v>48</v>
      </c>
      <c r="F1" s="2098" t="s">
        <v>48</v>
      </c>
      <c r="G1" s="2098" t="s">
        <v>48</v>
      </c>
      <c r="H1" s="2113" t="s">
        <v>48</v>
      </c>
      <c r="I1" s="2120" t="s">
        <v>1221</v>
      </c>
      <c r="J1" s="2121" t="s">
        <v>48</v>
      </c>
      <c r="K1" s="2104" t="s">
        <v>1220</v>
      </c>
      <c r="L1" s="2121" t="s">
        <v>48</v>
      </c>
    </row>
    <row r="2" spans="1:12" ht="12.75" customHeight="1">
      <c r="A2" s="414"/>
      <c r="B2" s="414"/>
      <c r="C2" s="414"/>
      <c r="D2" s="414"/>
      <c r="E2" s="414"/>
      <c r="F2" s="414"/>
      <c r="G2" s="414"/>
      <c r="H2" s="413"/>
      <c r="I2" s="1651"/>
      <c r="J2" s="1650"/>
      <c r="K2" s="2106"/>
      <c r="L2" s="2119" t="s">
        <v>48</v>
      </c>
    </row>
    <row r="3" spans="1:12" ht="10.5" customHeight="1" thickBot="1">
      <c r="A3" s="1638" t="s">
        <v>613</v>
      </c>
      <c r="B3" s="1637" t="s">
        <v>1432</v>
      </c>
      <c r="C3" s="1637" t="s">
        <v>1219</v>
      </c>
      <c r="D3" s="1637" t="s">
        <v>1126</v>
      </c>
      <c r="E3" s="1637" t="s">
        <v>1056</v>
      </c>
      <c r="F3" s="1637" t="s">
        <v>1006</v>
      </c>
      <c r="G3" s="1637" t="s">
        <v>937</v>
      </c>
      <c r="H3" s="412" t="s">
        <v>893</v>
      </c>
      <c r="I3" s="1636" t="s">
        <v>1431</v>
      </c>
      <c r="J3" s="1635" t="s">
        <v>1430</v>
      </c>
      <c r="K3" s="411" t="s">
        <v>1431</v>
      </c>
      <c r="L3" s="1635" t="s">
        <v>1430</v>
      </c>
    </row>
    <row r="4" spans="1:12" ht="13.2" customHeight="1">
      <c r="A4" s="410" t="s">
        <v>646</v>
      </c>
      <c r="B4" s="744">
        <v>19</v>
      </c>
      <c r="C4" s="744">
        <v>19</v>
      </c>
      <c r="D4" s="744">
        <v>19</v>
      </c>
      <c r="E4" s="744">
        <v>17</v>
      </c>
      <c r="F4" s="744">
        <v>16</v>
      </c>
      <c r="G4" s="744">
        <v>17</v>
      </c>
      <c r="H4" s="748">
        <v>18</v>
      </c>
      <c r="I4" s="907" t="s">
        <v>814</v>
      </c>
      <c r="J4" s="908" t="s">
        <v>694</v>
      </c>
      <c r="K4" s="907" t="s">
        <v>814</v>
      </c>
      <c r="L4" s="908" t="s">
        <v>694</v>
      </c>
    </row>
    <row r="5" spans="1:12" ht="13.2" customHeight="1">
      <c r="A5" s="409" t="s">
        <v>645</v>
      </c>
      <c r="B5" s="730">
        <v>270</v>
      </c>
      <c r="C5" s="730">
        <v>245</v>
      </c>
      <c r="D5" s="730">
        <v>236</v>
      </c>
      <c r="E5" s="730">
        <v>229</v>
      </c>
      <c r="F5" s="730">
        <v>205</v>
      </c>
      <c r="G5" s="730">
        <v>187</v>
      </c>
      <c r="H5" s="729">
        <v>201</v>
      </c>
      <c r="I5" s="1643" t="s">
        <v>1055</v>
      </c>
      <c r="J5" s="1634" t="s">
        <v>779</v>
      </c>
      <c r="K5" s="953" t="s">
        <v>1009</v>
      </c>
      <c r="L5" s="1634" t="s">
        <v>782</v>
      </c>
    </row>
    <row r="6" spans="1:12" ht="13.2" customHeight="1">
      <c r="A6" s="409" t="s">
        <v>644</v>
      </c>
      <c r="B6" s="730">
        <v>28</v>
      </c>
      <c r="C6" s="730">
        <v>30</v>
      </c>
      <c r="D6" s="730">
        <v>38</v>
      </c>
      <c r="E6" s="730">
        <v>16</v>
      </c>
      <c r="F6" s="730">
        <v>25</v>
      </c>
      <c r="G6" s="730">
        <v>28</v>
      </c>
      <c r="H6" s="729">
        <v>35</v>
      </c>
      <c r="I6" s="1643" t="s">
        <v>788</v>
      </c>
      <c r="J6" s="1634" t="s">
        <v>785</v>
      </c>
      <c r="K6" s="953" t="s">
        <v>692</v>
      </c>
      <c r="L6" s="1634" t="s">
        <v>785</v>
      </c>
    </row>
    <row r="7" spans="1:12" ht="13.2" customHeight="1">
      <c r="A7" s="409" t="s">
        <v>643</v>
      </c>
      <c r="B7" s="730">
        <v>1</v>
      </c>
      <c r="C7" s="730" t="s">
        <v>217</v>
      </c>
      <c r="D7" s="730" t="s">
        <v>217</v>
      </c>
      <c r="E7" s="730">
        <v>3</v>
      </c>
      <c r="F7" s="730">
        <v>3</v>
      </c>
      <c r="G7" s="730">
        <v>-2</v>
      </c>
      <c r="H7" s="729">
        <v>6</v>
      </c>
      <c r="I7" s="1643"/>
      <c r="J7" s="1634"/>
      <c r="K7" s="953"/>
      <c r="L7" s="1649"/>
    </row>
    <row r="8" spans="1:12" ht="13.2" customHeight="1">
      <c r="A8" s="727" t="s">
        <v>1127</v>
      </c>
      <c r="B8" s="734">
        <v>318</v>
      </c>
      <c r="C8" s="734">
        <v>294</v>
      </c>
      <c r="D8" s="734">
        <v>293</v>
      </c>
      <c r="E8" s="734">
        <v>265</v>
      </c>
      <c r="F8" s="734">
        <v>249</v>
      </c>
      <c r="G8" s="734">
        <v>230</v>
      </c>
      <c r="H8" s="356">
        <v>260</v>
      </c>
      <c r="I8" s="1648" t="s">
        <v>1004</v>
      </c>
      <c r="J8" s="1647" t="s">
        <v>783</v>
      </c>
      <c r="K8" s="958" t="s">
        <v>1060</v>
      </c>
      <c r="L8" s="1647" t="s">
        <v>693</v>
      </c>
    </row>
    <row r="9" spans="1:12" ht="13.2" customHeight="1">
      <c r="A9" s="727" t="s">
        <v>642</v>
      </c>
      <c r="B9" s="734">
        <v>-148</v>
      </c>
      <c r="C9" s="734">
        <v>-119</v>
      </c>
      <c r="D9" s="734">
        <v>-126</v>
      </c>
      <c r="E9" s="734">
        <v>-136</v>
      </c>
      <c r="F9" s="734">
        <v>-127</v>
      </c>
      <c r="G9" s="734">
        <v>-128</v>
      </c>
      <c r="H9" s="356">
        <v>-129</v>
      </c>
      <c r="I9" s="1648" t="s">
        <v>939</v>
      </c>
      <c r="J9" s="1647" t="s">
        <v>813</v>
      </c>
      <c r="K9" s="958" t="s">
        <v>939</v>
      </c>
      <c r="L9" s="1647" t="s">
        <v>1062</v>
      </c>
    </row>
    <row r="10" spans="1:12" ht="13.2" customHeight="1">
      <c r="A10" s="727" t="s">
        <v>641</v>
      </c>
      <c r="B10" s="734">
        <v>170</v>
      </c>
      <c r="C10" s="734">
        <v>175</v>
      </c>
      <c r="D10" s="734">
        <v>167</v>
      </c>
      <c r="E10" s="734">
        <v>129</v>
      </c>
      <c r="F10" s="734">
        <v>122</v>
      </c>
      <c r="G10" s="734">
        <v>102</v>
      </c>
      <c r="H10" s="356">
        <v>131</v>
      </c>
      <c r="I10" s="1648" t="s">
        <v>1129</v>
      </c>
      <c r="J10" s="1647" t="s">
        <v>702</v>
      </c>
      <c r="K10" s="958" t="s">
        <v>1012</v>
      </c>
      <c r="L10" s="1647" t="s">
        <v>695</v>
      </c>
    </row>
    <row r="11" spans="1:12" ht="13.2" customHeight="1">
      <c r="A11" s="409" t="s">
        <v>1058</v>
      </c>
      <c r="B11" s="730" t="s">
        <v>217</v>
      </c>
      <c r="C11" s="730">
        <v>3</v>
      </c>
      <c r="D11" s="730">
        <v>-3</v>
      </c>
      <c r="E11" s="730">
        <v>2</v>
      </c>
      <c r="F11" s="730">
        <v>-3</v>
      </c>
      <c r="G11" s="730">
        <v>-2</v>
      </c>
      <c r="H11" s="729" t="s">
        <v>217</v>
      </c>
      <c r="I11" s="1643"/>
      <c r="J11" s="1634"/>
      <c r="K11" s="959"/>
      <c r="L11" s="1634"/>
    </row>
    <row r="12" spans="1:12" ht="13.2" customHeight="1">
      <c r="A12" s="727" t="s">
        <v>640</v>
      </c>
      <c r="B12" s="734">
        <v>170</v>
      </c>
      <c r="C12" s="734">
        <v>178</v>
      </c>
      <c r="D12" s="734">
        <v>164</v>
      </c>
      <c r="E12" s="734">
        <v>131</v>
      </c>
      <c r="F12" s="734">
        <v>119</v>
      </c>
      <c r="G12" s="734">
        <v>100</v>
      </c>
      <c r="H12" s="356">
        <v>131</v>
      </c>
      <c r="I12" s="1648" t="s">
        <v>1448</v>
      </c>
      <c r="J12" s="1647" t="s">
        <v>781</v>
      </c>
      <c r="K12" s="958" t="s">
        <v>1447</v>
      </c>
      <c r="L12" s="1647" t="s">
        <v>781</v>
      </c>
    </row>
    <row r="13" spans="1:12" ht="13.2" customHeight="1">
      <c r="A13" s="728"/>
      <c r="B13" s="728"/>
      <c r="C13" s="733"/>
      <c r="D13" s="733"/>
      <c r="E13" s="733"/>
      <c r="F13" s="733"/>
      <c r="G13" s="733"/>
      <c r="H13" s="732"/>
      <c r="I13" s="1646"/>
      <c r="J13" s="1645"/>
      <c r="K13" s="960"/>
      <c r="L13" s="1645"/>
    </row>
    <row r="14" spans="1:12" ht="13.2" customHeight="1">
      <c r="A14" s="409" t="s">
        <v>1057</v>
      </c>
      <c r="B14" s="730">
        <v>47</v>
      </c>
      <c r="C14" s="730">
        <v>41</v>
      </c>
      <c r="D14" s="730">
        <v>42</v>
      </c>
      <c r="E14" s="730">
        <v>52</v>
      </c>
      <c r="F14" s="730">
        <v>51</v>
      </c>
      <c r="G14" s="730">
        <v>56</v>
      </c>
      <c r="H14" s="729">
        <v>49</v>
      </c>
      <c r="I14" s="1643"/>
      <c r="J14" s="1634"/>
      <c r="K14" s="953"/>
      <c r="L14" s="1634"/>
    </row>
    <row r="15" spans="1:12" ht="13.2" customHeight="1">
      <c r="A15" s="409" t="s">
        <v>1064</v>
      </c>
      <c r="B15" s="730">
        <v>28.698460221175559</v>
      </c>
      <c r="C15" s="730">
        <v>31.940561909445979</v>
      </c>
      <c r="D15" s="730">
        <v>32.882909481770852</v>
      </c>
      <c r="E15" s="730">
        <v>28.342851506861582</v>
      </c>
      <c r="F15" s="730">
        <v>27.614707628946732</v>
      </c>
      <c r="G15" s="730">
        <v>24.350370863025578</v>
      </c>
      <c r="H15" s="729">
        <v>28.584477760224868</v>
      </c>
      <c r="I15" s="1643"/>
      <c r="J15" s="1634"/>
      <c r="K15" s="961"/>
      <c r="L15" s="1644"/>
    </row>
    <row r="16" spans="1:12" ht="13.2" customHeight="1">
      <c r="A16" s="409" t="s">
        <v>673</v>
      </c>
      <c r="B16" s="730">
        <v>1831</v>
      </c>
      <c r="C16" s="730">
        <v>1731</v>
      </c>
      <c r="D16" s="730">
        <v>1639</v>
      </c>
      <c r="E16" s="730">
        <v>1445</v>
      </c>
      <c r="F16" s="730">
        <v>1301</v>
      </c>
      <c r="G16" s="730">
        <v>1249</v>
      </c>
      <c r="H16" s="729">
        <v>1168</v>
      </c>
      <c r="I16" s="1643" t="s">
        <v>938</v>
      </c>
      <c r="J16" s="1634" t="s">
        <v>701</v>
      </c>
      <c r="K16" s="953"/>
      <c r="L16" s="1634"/>
    </row>
    <row r="17" spans="1:12" ht="13.2" customHeight="1">
      <c r="A17" s="731" t="s">
        <v>637</v>
      </c>
      <c r="B17" s="730">
        <v>8841</v>
      </c>
      <c r="C17" s="730">
        <v>8552</v>
      </c>
      <c r="D17" s="730">
        <v>8294</v>
      </c>
      <c r="E17" s="730">
        <v>7401</v>
      </c>
      <c r="F17" s="730">
        <v>5625</v>
      </c>
      <c r="G17" s="730">
        <v>5587</v>
      </c>
      <c r="H17" s="729">
        <v>5450</v>
      </c>
      <c r="I17" s="1643" t="s">
        <v>1230</v>
      </c>
      <c r="J17" s="1634" t="s">
        <v>699</v>
      </c>
      <c r="K17" s="953"/>
      <c r="L17" s="1634"/>
    </row>
    <row r="18" spans="1:12" ht="13.2" customHeight="1" thickBot="1">
      <c r="A18" s="409" t="s">
        <v>636</v>
      </c>
      <c r="B18" s="730">
        <v>2727</v>
      </c>
      <c r="C18" s="730">
        <v>2744</v>
      </c>
      <c r="D18" s="730">
        <v>2717</v>
      </c>
      <c r="E18" s="730">
        <v>2741</v>
      </c>
      <c r="F18" s="730">
        <v>2737</v>
      </c>
      <c r="G18" s="730">
        <v>2735</v>
      </c>
      <c r="H18" s="729">
        <v>2764</v>
      </c>
      <c r="I18" s="1633" t="s">
        <v>694</v>
      </c>
      <c r="J18" s="1632" t="s">
        <v>700</v>
      </c>
      <c r="K18" s="962"/>
      <c r="L18" s="1642"/>
    </row>
    <row r="19" spans="1:12" ht="13.2" customHeight="1">
      <c r="A19" s="1254" t="s">
        <v>1153</v>
      </c>
      <c r="B19" s="730"/>
      <c r="C19" s="730"/>
      <c r="D19" s="730"/>
      <c r="E19" s="730"/>
      <c r="F19" s="730"/>
      <c r="G19" s="730"/>
      <c r="H19" s="730"/>
      <c r="I19" s="1054"/>
      <c r="J19" s="1054"/>
      <c r="K19" s="1106"/>
      <c r="L19" s="1106"/>
    </row>
    <row r="20" spans="1:12" ht="13.2" customHeight="1">
      <c r="A20" s="409"/>
      <c r="B20" s="409"/>
      <c r="C20" s="1540"/>
      <c r="D20" s="1540"/>
      <c r="E20" s="1540"/>
      <c r="F20" s="1540"/>
      <c r="G20" s="1540"/>
      <c r="H20" s="1540"/>
      <c r="I20" s="1641"/>
      <c r="J20" s="1641"/>
      <c r="K20" s="1640"/>
      <c r="L20" s="1640"/>
    </row>
    <row r="21" spans="1:12" ht="13.2" customHeight="1" thickBot="1">
      <c r="A21" s="409"/>
      <c r="B21" s="409"/>
      <c r="C21" s="1540"/>
      <c r="D21" s="1540"/>
      <c r="E21" s="1540"/>
      <c r="F21" s="1540"/>
      <c r="G21" s="1540"/>
      <c r="H21" s="1540"/>
      <c r="I21" s="1621"/>
      <c r="J21" s="1621"/>
      <c r="K21" s="1639"/>
      <c r="L21" s="1639"/>
    </row>
    <row r="22" spans="1:12" ht="13.2" customHeight="1">
      <c r="A22" s="2098" t="s">
        <v>705</v>
      </c>
      <c r="B22" s="2098" t="s">
        <v>48</v>
      </c>
      <c r="C22" s="2098" t="s">
        <v>48</v>
      </c>
      <c r="D22" s="2098" t="s">
        <v>48</v>
      </c>
      <c r="E22" s="1537"/>
      <c r="F22" s="1537"/>
      <c r="G22" s="1537"/>
      <c r="H22" s="1536"/>
      <c r="I22" s="2120" t="s">
        <v>1221</v>
      </c>
      <c r="J22" s="2121" t="s">
        <v>48</v>
      </c>
      <c r="K22" s="2120" t="s">
        <v>1220</v>
      </c>
      <c r="L22" s="2121" t="s">
        <v>48</v>
      </c>
    </row>
    <row r="23" spans="1:12" ht="13.2" customHeight="1" thickBot="1">
      <c r="A23" s="1638" t="s">
        <v>629</v>
      </c>
      <c r="B23" s="1637" t="s">
        <v>1432</v>
      </c>
      <c r="C23" s="1637" t="s">
        <v>1219</v>
      </c>
      <c r="D23" s="1637" t="s">
        <v>1126</v>
      </c>
      <c r="E23" s="1637" t="s">
        <v>1056</v>
      </c>
      <c r="F23" s="1637" t="s">
        <v>1006</v>
      </c>
      <c r="G23" s="1637" t="s">
        <v>937</v>
      </c>
      <c r="H23" s="412" t="s">
        <v>893</v>
      </c>
      <c r="I23" s="1636" t="s">
        <v>1431</v>
      </c>
      <c r="J23" s="1635" t="s">
        <v>1430</v>
      </c>
      <c r="K23" s="1636" t="s">
        <v>1431</v>
      </c>
      <c r="L23" s="1635" t="s">
        <v>1430</v>
      </c>
    </row>
    <row r="24" spans="1:12" ht="13.2" customHeight="1">
      <c r="A24" s="1253" t="s">
        <v>1637</v>
      </c>
      <c r="B24" s="1252">
        <v>392.9</v>
      </c>
      <c r="C24" s="1252">
        <v>384.2</v>
      </c>
      <c r="D24" s="1252">
        <v>368.9</v>
      </c>
      <c r="E24" s="1252">
        <v>351.4</v>
      </c>
      <c r="F24" s="1252">
        <v>324.5</v>
      </c>
      <c r="G24" s="1252">
        <v>309.8</v>
      </c>
      <c r="H24" s="1251">
        <v>279</v>
      </c>
      <c r="I24" s="907" t="s">
        <v>789</v>
      </c>
      <c r="J24" s="908">
        <v>0.02</v>
      </c>
      <c r="K24" s="907"/>
      <c r="L24" s="908"/>
    </row>
    <row r="25" spans="1:12" ht="13.2" customHeight="1">
      <c r="A25" s="1053" t="s">
        <v>1226</v>
      </c>
      <c r="B25" s="912">
        <v>10.9</v>
      </c>
      <c r="C25" s="912">
        <v>10.6</v>
      </c>
      <c r="D25" s="912">
        <v>10.1</v>
      </c>
      <c r="E25" s="912">
        <v>9.6</v>
      </c>
      <c r="F25" s="912">
        <v>9</v>
      </c>
      <c r="G25" s="912">
        <v>8.8000000000000007</v>
      </c>
      <c r="H25" s="1120">
        <v>8.5</v>
      </c>
      <c r="I25" s="1105" t="s">
        <v>789</v>
      </c>
      <c r="J25" s="1634" t="s">
        <v>699</v>
      </c>
      <c r="K25" s="1105" t="s">
        <v>939</v>
      </c>
      <c r="L25" s="1634" t="s">
        <v>699</v>
      </c>
    </row>
    <row r="26" spans="1:12" ht="13.2" customHeight="1" thickBot="1">
      <c r="A26" s="1053" t="s">
        <v>703</v>
      </c>
      <c r="B26" s="912">
        <v>11.3</v>
      </c>
      <c r="C26" s="957">
        <v>11</v>
      </c>
      <c r="D26" s="911">
        <v>10.5</v>
      </c>
      <c r="E26" s="911">
        <v>10.7</v>
      </c>
      <c r="F26" s="911">
        <v>10.9</v>
      </c>
      <c r="G26" s="911">
        <v>11.1</v>
      </c>
      <c r="H26" s="913">
        <v>10.6</v>
      </c>
      <c r="I26" s="1633" t="s">
        <v>690</v>
      </c>
      <c r="J26" s="1632" t="s">
        <v>699</v>
      </c>
      <c r="K26" s="1633" t="s">
        <v>696</v>
      </c>
      <c r="L26" s="1632" t="s">
        <v>699</v>
      </c>
    </row>
    <row r="27" spans="1:12" ht="10.5" customHeight="1">
      <c r="A27" s="2052" t="s">
        <v>1642</v>
      </c>
      <c r="B27" s="2053" t="s">
        <v>48</v>
      </c>
      <c r="C27" s="2053" t="s">
        <v>48</v>
      </c>
      <c r="D27" s="2053" t="s">
        <v>48</v>
      </c>
      <c r="E27" s="2053" t="s">
        <v>48</v>
      </c>
      <c r="F27" s="2053" t="s">
        <v>48</v>
      </c>
      <c r="G27" s="2053" t="s">
        <v>48</v>
      </c>
      <c r="H27" s="2053" t="s">
        <v>48</v>
      </c>
      <c r="I27" s="2053" t="s">
        <v>48</v>
      </c>
      <c r="J27" s="2053" t="s">
        <v>48</v>
      </c>
      <c r="K27" s="2053" t="s">
        <v>48</v>
      </c>
      <c r="L27" s="2045" t="s">
        <v>48</v>
      </c>
    </row>
    <row r="28" spans="1:12" ht="10.5" customHeight="1">
      <c r="A28" s="1548"/>
      <c r="B28" s="1548"/>
      <c r="C28" s="1548"/>
      <c r="D28" s="1548"/>
      <c r="E28" s="1548"/>
      <c r="F28" s="1548"/>
      <c r="G28" s="1548"/>
      <c r="H28" s="1548"/>
      <c r="I28" s="1548"/>
      <c r="J28" s="1548"/>
      <c r="K28" s="1548"/>
      <c r="L28" s="1548"/>
    </row>
    <row r="29" spans="1:12" ht="10.5" customHeight="1">
      <c r="L29" s="1548"/>
    </row>
    <row r="30" spans="1:12" ht="15.6" customHeight="1">
      <c r="A30" s="377"/>
      <c r="B30" s="1056"/>
      <c r="C30" s="376"/>
      <c r="D30" s="376"/>
      <c r="E30" s="376"/>
      <c r="F30" s="376"/>
      <c r="G30" s="376"/>
      <c r="H30" s="376"/>
      <c r="I30" s="1548"/>
      <c r="J30" s="1548"/>
      <c r="K30" s="1548"/>
      <c r="L30" s="1548"/>
    </row>
    <row r="31" spans="1:12" ht="15.6" customHeight="1">
      <c r="A31" s="1631"/>
      <c r="B31" s="747"/>
      <c r="C31" s="1250"/>
      <c r="D31" s="1250"/>
      <c r="E31" s="1104"/>
      <c r="F31" s="747"/>
      <c r="G31" s="747"/>
      <c r="H31" s="747"/>
      <c r="I31" s="1548"/>
      <c r="J31" s="1548"/>
      <c r="K31" s="1548"/>
      <c r="L31" s="1548"/>
    </row>
    <row r="32" spans="1:12" ht="15.6" customHeight="1">
      <c r="A32" s="1630"/>
      <c r="B32" s="747"/>
      <c r="C32" s="747"/>
      <c r="D32" s="747"/>
      <c r="E32" s="747"/>
      <c r="F32" s="747"/>
      <c r="G32" s="747"/>
      <c r="H32" s="747"/>
      <c r="I32" s="1548"/>
      <c r="J32" s="1548"/>
      <c r="K32" s="1548"/>
      <c r="L32" s="1548"/>
    </row>
    <row r="33" spans="1:12" ht="15.75" customHeight="1">
      <c r="A33" s="375"/>
      <c r="B33" s="1102"/>
      <c r="C33" s="1102"/>
      <c r="D33" s="1102"/>
      <c r="E33" s="1102"/>
      <c r="F33" s="1629"/>
      <c r="G33" s="1629"/>
      <c r="H33" s="1629"/>
      <c r="I33" s="1548"/>
      <c r="J33" s="1548"/>
      <c r="K33" s="1548"/>
      <c r="L33" s="1548"/>
    </row>
    <row r="34" spans="1:12" ht="15" customHeight="1">
      <c r="A34" s="375"/>
      <c r="B34" s="1102"/>
      <c r="C34" s="1102"/>
      <c r="D34" s="1102"/>
      <c r="E34" s="1102"/>
      <c r="F34" s="1629"/>
      <c r="G34" s="1629"/>
      <c r="H34" s="1629"/>
      <c r="I34" s="1548"/>
      <c r="J34" s="1548"/>
      <c r="K34" s="1548"/>
      <c r="L34" s="1548"/>
    </row>
    <row r="35" spans="1:12" ht="15" customHeight="1">
      <c r="A35" s="375"/>
      <c r="B35" s="1102"/>
      <c r="C35" s="1102"/>
      <c r="D35" s="1102"/>
      <c r="E35" s="1102"/>
      <c r="F35" s="1629"/>
      <c r="G35" s="1629"/>
      <c r="H35" s="1629"/>
      <c r="I35" s="1548"/>
      <c r="J35" s="1548"/>
      <c r="K35" s="1548"/>
      <c r="L35" s="1548"/>
    </row>
    <row r="36" spans="1:12" ht="15" customHeight="1">
      <c r="A36" s="375"/>
      <c r="B36" s="1102"/>
      <c r="C36" s="1102"/>
      <c r="D36" s="1102"/>
      <c r="E36" s="1102"/>
      <c r="F36" s="1629"/>
      <c r="G36" s="1629"/>
      <c r="H36" s="1629"/>
      <c r="I36" s="1548"/>
      <c r="J36" s="1548"/>
      <c r="K36" s="1548"/>
      <c r="L36" s="1548"/>
    </row>
    <row r="37" spans="1:12" ht="15" customHeight="1">
      <c r="A37" s="1630"/>
      <c r="B37" s="1103"/>
      <c r="C37" s="1103"/>
      <c r="D37" s="1103"/>
      <c r="E37" s="1103"/>
      <c r="F37" s="1629"/>
      <c r="G37" s="1629"/>
      <c r="H37" s="1629"/>
      <c r="I37" s="1548"/>
      <c r="J37" s="1548"/>
      <c r="K37" s="1548"/>
      <c r="L37" s="1548"/>
    </row>
    <row r="38" spans="1:12" ht="15" customHeight="1">
      <c r="A38" s="1630"/>
      <c r="B38" s="1103"/>
      <c r="C38" s="1103"/>
      <c r="D38" s="1103"/>
      <c r="E38" s="1103"/>
      <c r="F38" s="1629"/>
      <c r="G38" s="1629"/>
      <c r="H38" s="1629"/>
      <c r="I38" s="1548"/>
      <c r="J38" s="1548"/>
      <c r="K38" s="1548"/>
      <c r="L38" s="1548"/>
    </row>
    <row r="39" spans="1:12" ht="15" customHeight="1">
      <c r="A39" s="1630"/>
      <c r="B39" s="1103"/>
      <c r="C39" s="1103"/>
      <c r="D39" s="1103"/>
      <c r="E39" s="1103"/>
      <c r="F39" s="1629"/>
      <c r="G39" s="1629"/>
      <c r="H39" s="1629"/>
      <c r="I39" s="1548"/>
      <c r="J39" s="1548"/>
      <c r="K39" s="1548"/>
      <c r="L39" s="1548"/>
    </row>
    <row r="40" spans="1:12" ht="15" customHeight="1">
      <c r="A40" s="375"/>
      <c r="B40" s="1102"/>
      <c r="C40" s="1102"/>
      <c r="D40" s="1102"/>
      <c r="E40" s="1102"/>
      <c r="F40" s="1629"/>
      <c r="G40" s="1629"/>
      <c r="H40" s="1629"/>
      <c r="I40" s="1548"/>
      <c r="J40" s="1548"/>
      <c r="K40" s="1548"/>
      <c r="L40" s="1548"/>
    </row>
    <row r="41" spans="1:12" ht="15" customHeight="1">
      <c r="A41" s="1630"/>
      <c r="B41" s="1103"/>
      <c r="C41" s="1103"/>
      <c r="D41" s="1103"/>
      <c r="E41" s="1103"/>
      <c r="F41" s="1629"/>
      <c r="G41" s="1629"/>
      <c r="H41" s="1629"/>
      <c r="I41" s="1548"/>
      <c r="J41" s="1548"/>
      <c r="K41" s="1548"/>
      <c r="L41" s="1548"/>
    </row>
    <row r="42" spans="1:12" ht="15" customHeight="1">
      <c r="A42" s="375"/>
      <c r="B42" s="1101"/>
      <c r="C42" s="1101"/>
      <c r="D42" s="1102"/>
      <c r="E42" s="1101"/>
      <c r="F42" s="1629"/>
      <c r="G42" s="1629"/>
      <c r="H42" s="1629"/>
      <c r="I42" s="1548"/>
      <c r="J42" s="1548"/>
      <c r="K42" s="1548"/>
      <c r="L42" s="1548"/>
    </row>
    <row r="43" spans="1:12" ht="15" customHeight="1">
      <c r="A43" s="1548"/>
      <c r="B43" s="1548"/>
      <c r="C43" s="1548"/>
      <c r="D43" s="1548"/>
      <c r="E43" s="1548"/>
      <c r="F43" s="1548"/>
      <c r="G43" s="1548"/>
      <c r="H43" s="1548"/>
      <c r="I43" s="1548"/>
      <c r="J43" s="1548"/>
      <c r="K43" s="1548"/>
      <c r="L43" s="1548"/>
    </row>
    <row r="44" spans="1:12" ht="15" customHeight="1"/>
  </sheetData>
  <mergeCells count="8">
    <mergeCell ref="A27:K27"/>
    <mergeCell ref="K2:L2"/>
    <mergeCell ref="A1:H1"/>
    <mergeCell ref="I1:J1"/>
    <mergeCell ref="K1:L1"/>
    <mergeCell ref="A22:D22"/>
    <mergeCell ref="I22:J22"/>
    <mergeCell ref="K22:L22"/>
  </mergeCells>
  <pageMargins left="0.70866141732283505" right="0.70866141732283505" top="0.74803149606299202" bottom="0.74803149606299202" header="0.31496062992126" footer="0.31496062992126"/>
  <pageSetup paperSize="9" scale="73" orientation="portrait" r:id="rId1"/>
  <headerFooter alignWithMargins="0"/>
  <ignoredErrors>
    <ignoredError sqref="I4:L26 C7:D13 B11 H1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8710C-3988-4F1D-A08C-D2BD447777D1}">
  <sheetPr>
    <tabColor rgb="FFFFCCCC"/>
  </sheetPr>
  <dimension ref="A1:J24"/>
  <sheetViews>
    <sheetView view="pageLayout" topLeftCell="A58" zoomScaleNormal="100" workbookViewId="0">
      <selection activeCell="A27" sqref="A27"/>
    </sheetView>
  </sheetViews>
  <sheetFormatPr defaultRowHeight="13.2"/>
  <cols>
    <col min="1" max="1" width="42" style="176" customWidth="1"/>
    <col min="2" max="8" width="7.5546875" style="176" customWidth="1"/>
    <col min="9" max="10" width="7.88671875" style="176" customWidth="1"/>
    <col min="11" max="16384" width="8.88671875" style="176"/>
  </cols>
  <sheetData>
    <row r="1" spans="1:10" ht="15" customHeight="1" thickBot="1">
      <c r="A1" s="2098" t="s">
        <v>1015</v>
      </c>
      <c r="B1" s="2098" t="s">
        <v>48</v>
      </c>
      <c r="C1" s="2098" t="s">
        <v>48</v>
      </c>
      <c r="D1" s="2098" t="s">
        <v>48</v>
      </c>
      <c r="E1" s="2098" t="s">
        <v>48</v>
      </c>
      <c r="F1" s="2098" t="s">
        <v>48</v>
      </c>
      <c r="G1" s="2098" t="s">
        <v>48</v>
      </c>
      <c r="H1" s="2098" t="s">
        <v>48</v>
      </c>
      <c r="I1" s="2099" t="s">
        <v>48</v>
      </c>
      <c r="J1" s="1666"/>
    </row>
    <row r="2" spans="1:10" ht="15.75" customHeight="1">
      <c r="A2" s="1537"/>
      <c r="B2" s="1537"/>
      <c r="C2" s="1537"/>
      <c r="D2" s="1537"/>
      <c r="E2" s="1537"/>
      <c r="F2" s="1537"/>
      <c r="G2" s="1537"/>
      <c r="H2" s="1536"/>
      <c r="I2" s="2122" t="s">
        <v>1221</v>
      </c>
      <c r="J2" s="2123" t="s">
        <v>48</v>
      </c>
    </row>
    <row r="3" spans="1:10" ht="12.75" customHeight="1">
      <c r="A3" s="414"/>
      <c r="B3" s="414"/>
      <c r="C3" s="414"/>
      <c r="D3" s="414"/>
      <c r="E3" s="414"/>
      <c r="F3" s="414"/>
      <c r="G3" s="414"/>
      <c r="H3" s="413"/>
      <c r="I3" s="1665"/>
      <c r="J3" s="1664"/>
    </row>
    <row r="4" spans="1:10" ht="10.5" customHeight="1" thickBot="1">
      <c r="A4" s="1663" t="s">
        <v>613</v>
      </c>
      <c r="B4" s="1662" t="s">
        <v>1432</v>
      </c>
      <c r="C4" s="1662" t="s">
        <v>1219</v>
      </c>
      <c r="D4" s="1662" t="s">
        <v>1126</v>
      </c>
      <c r="E4" s="1662" t="s">
        <v>1056</v>
      </c>
      <c r="F4" s="1662" t="s">
        <v>1006</v>
      </c>
      <c r="G4" s="1662" t="s">
        <v>937</v>
      </c>
      <c r="H4" s="412" t="s">
        <v>893</v>
      </c>
      <c r="I4" s="1661" t="s">
        <v>1431</v>
      </c>
      <c r="J4" s="1660" t="s">
        <v>1430</v>
      </c>
    </row>
    <row r="5" spans="1:10" ht="13.2" customHeight="1">
      <c r="A5" s="410" t="s">
        <v>646</v>
      </c>
      <c r="B5" s="744">
        <v>-1</v>
      </c>
      <c r="C5" s="744">
        <v>-1</v>
      </c>
      <c r="D5" s="744">
        <v>-1</v>
      </c>
      <c r="E5" s="744">
        <v>-1</v>
      </c>
      <c r="F5" s="744">
        <v>-1</v>
      </c>
      <c r="G5" s="744" t="s">
        <v>217</v>
      </c>
      <c r="H5" s="748" t="s">
        <v>217</v>
      </c>
      <c r="I5" s="907"/>
      <c r="J5" s="908"/>
    </row>
    <row r="6" spans="1:10" ht="13.2" customHeight="1">
      <c r="A6" s="409" t="s">
        <v>645</v>
      </c>
      <c r="B6" s="730">
        <v>143</v>
      </c>
      <c r="C6" s="730">
        <v>122</v>
      </c>
      <c r="D6" s="730">
        <v>120</v>
      </c>
      <c r="E6" s="730">
        <v>114</v>
      </c>
      <c r="F6" s="730">
        <v>101</v>
      </c>
      <c r="G6" s="730">
        <v>93</v>
      </c>
      <c r="H6" s="729">
        <v>102</v>
      </c>
      <c r="I6" s="1655" t="s">
        <v>1447</v>
      </c>
      <c r="J6" s="1654" t="s">
        <v>939</v>
      </c>
    </row>
    <row r="7" spans="1:10" ht="13.2" customHeight="1">
      <c r="A7" s="409" t="s">
        <v>644</v>
      </c>
      <c r="B7" s="730">
        <v>1</v>
      </c>
      <c r="C7" s="730">
        <v>-4</v>
      </c>
      <c r="D7" s="730">
        <v>2</v>
      </c>
      <c r="E7" s="730">
        <v>-2</v>
      </c>
      <c r="F7" s="730">
        <v>-1</v>
      </c>
      <c r="G7" s="730">
        <v>-2</v>
      </c>
      <c r="H7" s="729" t="s">
        <v>217</v>
      </c>
      <c r="I7" s="1655"/>
      <c r="J7" s="1654"/>
    </row>
    <row r="8" spans="1:10" ht="13.2" customHeight="1">
      <c r="A8" s="409" t="s">
        <v>643</v>
      </c>
      <c r="B8" s="730">
        <v>1</v>
      </c>
      <c r="C8" s="730">
        <v>1</v>
      </c>
      <c r="D8" s="730" t="s">
        <v>217</v>
      </c>
      <c r="E8" s="730">
        <v>2</v>
      </c>
      <c r="F8" s="730">
        <v>1</v>
      </c>
      <c r="G8" s="730">
        <v>-2</v>
      </c>
      <c r="H8" s="729">
        <v>1</v>
      </c>
      <c r="I8" s="1655"/>
      <c r="J8" s="1654"/>
    </row>
    <row r="9" spans="1:10" ht="13.2" customHeight="1">
      <c r="A9" s="727" t="s">
        <v>1127</v>
      </c>
      <c r="B9" s="734">
        <v>144</v>
      </c>
      <c r="C9" s="734">
        <v>118</v>
      </c>
      <c r="D9" s="734">
        <v>121</v>
      </c>
      <c r="E9" s="734">
        <v>113</v>
      </c>
      <c r="F9" s="734">
        <v>100</v>
      </c>
      <c r="G9" s="734">
        <v>89</v>
      </c>
      <c r="H9" s="356">
        <v>103</v>
      </c>
      <c r="I9" s="1659" t="s">
        <v>1451</v>
      </c>
      <c r="J9" s="1658" t="s">
        <v>1013</v>
      </c>
    </row>
    <row r="10" spans="1:10" ht="13.2" customHeight="1">
      <c r="A10" s="727" t="s">
        <v>642</v>
      </c>
      <c r="B10" s="734">
        <v>-58</v>
      </c>
      <c r="C10" s="734">
        <v>-41</v>
      </c>
      <c r="D10" s="734">
        <v>-42</v>
      </c>
      <c r="E10" s="734">
        <v>-45</v>
      </c>
      <c r="F10" s="734">
        <v>-41</v>
      </c>
      <c r="G10" s="734">
        <v>-40</v>
      </c>
      <c r="H10" s="356">
        <v>-40</v>
      </c>
      <c r="I10" s="1659" t="s">
        <v>938</v>
      </c>
      <c r="J10" s="1658" t="s">
        <v>938</v>
      </c>
    </row>
    <row r="11" spans="1:10" ht="13.2" customHeight="1">
      <c r="A11" s="727" t="s">
        <v>641</v>
      </c>
      <c r="B11" s="734">
        <v>86</v>
      </c>
      <c r="C11" s="734">
        <v>77</v>
      </c>
      <c r="D11" s="734">
        <v>79</v>
      </c>
      <c r="E11" s="734">
        <v>68</v>
      </c>
      <c r="F11" s="734">
        <v>59</v>
      </c>
      <c r="G11" s="734">
        <v>49</v>
      </c>
      <c r="H11" s="356">
        <v>63</v>
      </c>
      <c r="I11" s="1659" t="s">
        <v>1420</v>
      </c>
      <c r="J11" s="1658" t="s">
        <v>788</v>
      </c>
    </row>
    <row r="12" spans="1:10" ht="13.2" customHeight="1">
      <c r="A12" s="409" t="s">
        <v>1058</v>
      </c>
      <c r="B12" s="730" t="s">
        <v>217</v>
      </c>
      <c r="C12" s="730" t="s">
        <v>217</v>
      </c>
      <c r="D12" s="730" t="s">
        <v>217</v>
      </c>
      <c r="E12" s="730" t="s">
        <v>217</v>
      </c>
      <c r="F12" s="730" t="s">
        <v>217</v>
      </c>
      <c r="G12" s="730" t="s">
        <v>217</v>
      </c>
      <c r="H12" s="729" t="s">
        <v>217</v>
      </c>
      <c r="I12" s="1655"/>
      <c r="J12" s="1654"/>
    </row>
    <row r="13" spans="1:10" ht="13.2" customHeight="1">
      <c r="A13" s="727" t="s">
        <v>640</v>
      </c>
      <c r="B13" s="734">
        <v>86</v>
      </c>
      <c r="C13" s="734">
        <v>77</v>
      </c>
      <c r="D13" s="734">
        <v>79</v>
      </c>
      <c r="E13" s="734">
        <v>68</v>
      </c>
      <c r="F13" s="734">
        <v>59</v>
      </c>
      <c r="G13" s="734">
        <v>49</v>
      </c>
      <c r="H13" s="356">
        <v>63</v>
      </c>
      <c r="I13" s="1659" t="s">
        <v>1420</v>
      </c>
      <c r="J13" s="1658" t="s">
        <v>788</v>
      </c>
    </row>
    <row r="14" spans="1:10" ht="13.2" customHeight="1">
      <c r="A14" s="728"/>
      <c r="B14" s="733"/>
      <c r="C14" s="733"/>
      <c r="D14" s="733"/>
      <c r="E14" s="733"/>
      <c r="F14" s="733"/>
      <c r="G14" s="733"/>
      <c r="H14" s="732"/>
      <c r="I14" s="1657"/>
      <c r="J14" s="1656"/>
    </row>
    <row r="15" spans="1:10" ht="13.2" customHeight="1">
      <c r="A15" s="375" t="s">
        <v>1065</v>
      </c>
      <c r="B15" s="730">
        <v>40.277777777777779</v>
      </c>
      <c r="C15" s="730">
        <v>34.745762711864408</v>
      </c>
      <c r="D15" s="730">
        <v>34.710743801652896</v>
      </c>
      <c r="E15" s="730">
        <v>39.823008849557525</v>
      </c>
      <c r="F15" s="730">
        <v>41</v>
      </c>
      <c r="G15" s="730">
        <v>44.943820224719097</v>
      </c>
      <c r="H15" s="729">
        <v>38.834951456310677</v>
      </c>
      <c r="I15" s="1655"/>
      <c r="J15" s="1654"/>
    </row>
    <row r="16" spans="1:10" ht="13.2" customHeight="1">
      <c r="A16" s="375" t="s">
        <v>673</v>
      </c>
      <c r="B16" s="730">
        <v>156</v>
      </c>
      <c r="C16" s="730">
        <v>155</v>
      </c>
      <c r="D16" s="730">
        <v>157</v>
      </c>
      <c r="E16" s="730">
        <v>156</v>
      </c>
      <c r="F16" s="730">
        <v>181</v>
      </c>
      <c r="G16" s="730">
        <v>182</v>
      </c>
      <c r="H16" s="729">
        <v>191</v>
      </c>
      <c r="I16" s="1655" t="s">
        <v>1209</v>
      </c>
      <c r="J16" s="1654" t="s">
        <v>696</v>
      </c>
    </row>
    <row r="17" spans="1:10" ht="13.2" customHeight="1">
      <c r="A17" s="375" t="s">
        <v>637</v>
      </c>
      <c r="B17" s="730">
        <v>1211</v>
      </c>
      <c r="C17" s="730">
        <v>1199</v>
      </c>
      <c r="D17" s="730">
        <v>1215</v>
      </c>
      <c r="E17" s="730">
        <v>924</v>
      </c>
      <c r="F17" s="730">
        <v>915</v>
      </c>
      <c r="G17" s="730">
        <v>914</v>
      </c>
      <c r="H17" s="729">
        <v>899</v>
      </c>
      <c r="I17" s="1655" t="s">
        <v>1055</v>
      </c>
      <c r="J17" s="1654" t="s">
        <v>696</v>
      </c>
    </row>
    <row r="18" spans="1:10" ht="13.2" customHeight="1">
      <c r="A18" s="1255" t="s">
        <v>1229</v>
      </c>
      <c r="B18" s="739">
        <v>153.16499999999999</v>
      </c>
      <c r="C18" s="739">
        <v>149.68299999999999</v>
      </c>
      <c r="D18" s="739">
        <v>141.09899999999999</v>
      </c>
      <c r="E18" s="739">
        <v>131.51</v>
      </c>
      <c r="F18" s="739">
        <v>119.211</v>
      </c>
      <c r="G18" s="739">
        <v>113.67700000000001</v>
      </c>
      <c r="H18" s="909">
        <v>102.315</v>
      </c>
      <c r="I18" s="1655" t="s">
        <v>1004</v>
      </c>
      <c r="J18" s="1654" t="s">
        <v>784</v>
      </c>
    </row>
    <row r="19" spans="1:10" ht="13.2" customHeight="1">
      <c r="A19" s="1255" t="s">
        <v>1450</v>
      </c>
      <c r="B19" s="739">
        <v>128.04300000000001</v>
      </c>
      <c r="C19" s="739">
        <v>124.595</v>
      </c>
      <c r="D19" s="739">
        <v>124.46899999999999</v>
      </c>
      <c r="E19" s="739">
        <v>122.318</v>
      </c>
      <c r="F19" s="739">
        <v>113.59399999999999</v>
      </c>
      <c r="G19" s="739">
        <v>109.432</v>
      </c>
      <c r="H19" s="909">
        <v>101.65900000000001</v>
      </c>
      <c r="I19" s="1655" t="s">
        <v>692</v>
      </c>
      <c r="J19" s="1654" t="s">
        <v>699</v>
      </c>
    </row>
    <row r="20" spans="1:10" ht="13.2" customHeight="1">
      <c r="A20" s="1256" t="s">
        <v>1228</v>
      </c>
      <c r="B20" s="739">
        <v>1.79</v>
      </c>
      <c r="C20" s="739">
        <v>3.036</v>
      </c>
      <c r="D20" s="739">
        <v>2.903</v>
      </c>
      <c r="E20" s="739">
        <v>3.55</v>
      </c>
      <c r="F20" s="739">
        <v>1.5189999999999999</v>
      </c>
      <c r="G20" s="739">
        <v>0.20100000000000001</v>
      </c>
      <c r="H20" s="909">
        <v>-1.9410000000000001</v>
      </c>
      <c r="I20" s="1655"/>
      <c r="J20" s="1654"/>
    </row>
    <row r="21" spans="1:10" ht="13.2" customHeight="1">
      <c r="A21" s="1255" t="s">
        <v>1449</v>
      </c>
      <c r="B21" s="739">
        <v>2.0379999999999998</v>
      </c>
      <c r="C21" s="739">
        <v>-2.1819999999999999</v>
      </c>
      <c r="D21" s="739">
        <v>-1.0329999999999999</v>
      </c>
      <c r="E21" s="739">
        <v>4.3940000000000001</v>
      </c>
      <c r="F21" s="739">
        <v>2.2389999999999999</v>
      </c>
      <c r="G21" s="739">
        <v>1.7190000000000001</v>
      </c>
      <c r="H21" s="909">
        <v>-2.8079999999999998</v>
      </c>
      <c r="I21" s="1655"/>
      <c r="J21" s="1654"/>
    </row>
    <row r="22" spans="1:10" ht="13.2" customHeight="1" thickBot="1">
      <c r="A22" s="375" t="s">
        <v>636</v>
      </c>
      <c r="B22" s="730">
        <v>924</v>
      </c>
      <c r="C22" s="730">
        <v>905</v>
      </c>
      <c r="D22" s="730">
        <v>900</v>
      </c>
      <c r="E22" s="730">
        <v>901</v>
      </c>
      <c r="F22" s="730">
        <v>878</v>
      </c>
      <c r="G22" s="730">
        <v>871</v>
      </c>
      <c r="H22" s="729">
        <v>876</v>
      </c>
      <c r="I22" s="1653" t="s">
        <v>778</v>
      </c>
      <c r="J22" s="1652" t="s">
        <v>784</v>
      </c>
    </row>
    <row r="23" spans="1:10" ht="15" customHeight="1">
      <c r="A23" s="1548"/>
      <c r="B23" s="1548"/>
      <c r="C23" s="1548"/>
      <c r="D23" s="1548"/>
      <c r="E23" s="1548"/>
      <c r="F23" s="1548"/>
      <c r="G23" s="1548"/>
      <c r="H23" s="1548"/>
      <c r="I23" s="1547"/>
      <c r="J23" s="1547"/>
    </row>
    <row r="24" spans="1:10" ht="15" customHeight="1"/>
  </sheetData>
  <mergeCells count="2">
    <mergeCell ref="A1:I1"/>
    <mergeCell ref="I2:J2"/>
  </mergeCells>
  <pageMargins left="0.70866141732283505" right="0.70866141732283505" top="0.74803149606299202" bottom="0.74803149606299202" header="0.31496062992126" footer="0.31496062992126"/>
  <pageSetup paperSize="9" scale="79" orientation="portrait" r:id="rId1"/>
  <headerFooter alignWithMargins="0"/>
  <ignoredErrors>
    <ignoredError sqref="G5:J7 I8:J23 G8:H23 D8:F23 B12:C12"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F2B95-439F-4BCA-B92F-4E16BA674541}">
  <sheetPr>
    <tabColor rgb="FFFFCCCC"/>
  </sheetPr>
  <dimension ref="A1:J28"/>
  <sheetViews>
    <sheetView view="pageLayout" topLeftCell="A58" zoomScaleNormal="100" workbookViewId="0">
      <selection activeCell="H62" sqref="H62"/>
    </sheetView>
  </sheetViews>
  <sheetFormatPr defaultRowHeight="13.2"/>
  <cols>
    <col min="1" max="1" width="31.5546875" style="176" customWidth="1"/>
    <col min="2" max="8" width="5.6640625" style="176" customWidth="1"/>
    <col min="9" max="10" width="7.109375" style="176" customWidth="1"/>
    <col min="11" max="16384" width="8.88671875" style="176"/>
  </cols>
  <sheetData>
    <row r="1" spans="1:10" ht="15.75" customHeight="1">
      <c r="A1" s="2098" t="s">
        <v>902</v>
      </c>
      <c r="B1" s="2098" t="s">
        <v>48</v>
      </c>
      <c r="C1" s="2098" t="s">
        <v>48</v>
      </c>
      <c r="D1" s="2098" t="s">
        <v>48</v>
      </c>
      <c r="E1" s="2098" t="s">
        <v>48</v>
      </c>
      <c r="F1" s="2098" t="s">
        <v>48</v>
      </c>
      <c r="G1" s="2098" t="s">
        <v>48</v>
      </c>
      <c r="H1" s="2113" t="s">
        <v>48</v>
      </c>
      <c r="I1" s="2124" t="s">
        <v>1221</v>
      </c>
      <c r="J1" s="2125" t="s">
        <v>48</v>
      </c>
    </row>
    <row r="2" spans="1:10" ht="12.75" customHeight="1">
      <c r="A2" s="414"/>
      <c r="B2" s="414"/>
      <c r="C2" s="414"/>
      <c r="D2" s="414"/>
      <c r="E2" s="414"/>
      <c r="F2" s="414"/>
      <c r="G2" s="414"/>
      <c r="H2" s="413"/>
      <c r="I2" s="1679"/>
      <c r="J2" s="1678"/>
    </row>
    <row r="3" spans="1:10" ht="10.5" customHeight="1" thickBot="1">
      <c r="A3" s="1677" t="s">
        <v>613</v>
      </c>
      <c r="B3" s="1676" t="s">
        <v>1432</v>
      </c>
      <c r="C3" s="1676" t="s">
        <v>1219</v>
      </c>
      <c r="D3" s="1676" t="s">
        <v>1126</v>
      </c>
      <c r="E3" s="1676" t="s">
        <v>1056</v>
      </c>
      <c r="F3" s="1676" t="s">
        <v>1006</v>
      </c>
      <c r="G3" s="1676" t="s">
        <v>937</v>
      </c>
      <c r="H3" s="412" t="s">
        <v>893</v>
      </c>
      <c r="I3" s="1675" t="s">
        <v>1431</v>
      </c>
      <c r="J3" s="1674" t="s">
        <v>1430</v>
      </c>
    </row>
    <row r="4" spans="1:10" ht="13.2" customHeight="1">
      <c r="A4" s="410" t="s">
        <v>899</v>
      </c>
      <c r="B4" s="744">
        <v>49</v>
      </c>
      <c r="C4" s="744">
        <v>52</v>
      </c>
      <c r="D4" s="744">
        <v>48</v>
      </c>
      <c r="E4" s="744">
        <v>50</v>
      </c>
      <c r="F4" s="744">
        <v>40</v>
      </c>
      <c r="G4" s="744">
        <v>43</v>
      </c>
      <c r="H4" s="748">
        <v>43</v>
      </c>
      <c r="I4" s="907" t="s">
        <v>812</v>
      </c>
      <c r="J4" s="908" t="s">
        <v>691</v>
      </c>
    </row>
    <row r="5" spans="1:10" ht="13.2" customHeight="1">
      <c r="A5" s="409" t="s">
        <v>898</v>
      </c>
      <c r="B5" s="730">
        <v>48</v>
      </c>
      <c r="C5" s="730">
        <v>46</v>
      </c>
      <c r="D5" s="730">
        <v>44</v>
      </c>
      <c r="E5" s="730">
        <v>42</v>
      </c>
      <c r="F5" s="730">
        <v>40</v>
      </c>
      <c r="G5" s="730">
        <v>37</v>
      </c>
      <c r="H5" s="729">
        <v>39</v>
      </c>
      <c r="I5" s="1673" t="s">
        <v>964</v>
      </c>
      <c r="J5" s="1672" t="s">
        <v>690</v>
      </c>
    </row>
    <row r="6" spans="1:10" ht="13.2" customHeight="1">
      <c r="A6" s="409" t="s">
        <v>897</v>
      </c>
      <c r="B6" s="730">
        <v>11</v>
      </c>
      <c r="C6" s="730">
        <v>9</v>
      </c>
      <c r="D6" s="730">
        <v>10</v>
      </c>
      <c r="E6" s="730">
        <v>8</v>
      </c>
      <c r="F6" s="730">
        <v>8</v>
      </c>
      <c r="G6" s="730">
        <v>5</v>
      </c>
      <c r="H6" s="729">
        <v>8</v>
      </c>
      <c r="I6" s="1673" t="s">
        <v>1012</v>
      </c>
      <c r="J6" s="1672" t="s">
        <v>1013</v>
      </c>
    </row>
    <row r="7" spans="1:10" ht="13.2" customHeight="1">
      <c r="A7" s="409" t="s">
        <v>896</v>
      </c>
      <c r="B7" s="730">
        <v>29</v>
      </c>
      <c r="C7" s="730">
        <v>27</v>
      </c>
      <c r="D7" s="730">
        <v>26</v>
      </c>
      <c r="E7" s="730">
        <v>22</v>
      </c>
      <c r="F7" s="730">
        <v>22</v>
      </c>
      <c r="G7" s="730">
        <v>19</v>
      </c>
      <c r="H7" s="729">
        <v>22</v>
      </c>
      <c r="I7" s="1673" t="s">
        <v>1055</v>
      </c>
      <c r="J7" s="1672" t="s">
        <v>780</v>
      </c>
    </row>
    <row r="8" spans="1:10" ht="13.2" customHeight="1" thickBot="1">
      <c r="A8" s="1671" t="s">
        <v>1231</v>
      </c>
      <c r="B8" s="1681">
        <v>137</v>
      </c>
      <c r="C8" s="1681">
        <v>134</v>
      </c>
      <c r="D8" s="1681">
        <v>128</v>
      </c>
      <c r="E8" s="1681">
        <v>122</v>
      </c>
      <c r="F8" s="1681">
        <v>110</v>
      </c>
      <c r="G8" s="1681">
        <v>104</v>
      </c>
      <c r="H8" s="1680">
        <v>112</v>
      </c>
      <c r="I8" s="1668" t="s">
        <v>1062</v>
      </c>
      <c r="J8" s="1667" t="s">
        <v>784</v>
      </c>
    </row>
    <row r="9" spans="1:10" ht="13.2" customHeight="1" thickBot="1">
      <c r="A9" s="409"/>
      <c r="B9" s="409"/>
      <c r="C9" s="1540"/>
      <c r="D9" s="1540"/>
      <c r="E9" s="1540"/>
      <c r="F9" s="1540"/>
      <c r="G9" s="1540"/>
      <c r="H9" s="1540"/>
      <c r="I9" s="1539"/>
      <c r="J9" s="1539"/>
    </row>
    <row r="10" spans="1:10" ht="13.2" customHeight="1">
      <c r="A10" s="2098" t="s">
        <v>901</v>
      </c>
      <c r="B10" s="2098" t="s">
        <v>48</v>
      </c>
      <c r="C10" s="2098" t="s">
        <v>48</v>
      </c>
      <c r="D10" s="2098" t="s">
        <v>48</v>
      </c>
      <c r="E10" s="2098" t="s">
        <v>48</v>
      </c>
      <c r="F10" s="2098" t="s">
        <v>48</v>
      </c>
      <c r="G10" s="2098" t="s">
        <v>48</v>
      </c>
      <c r="H10" s="2113" t="s">
        <v>48</v>
      </c>
      <c r="I10" s="2124" t="s">
        <v>1221</v>
      </c>
      <c r="J10" s="2125" t="s">
        <v>48</v>
      </c>
    </row>
    <row r="11" spans="1:10" ht="13.2" customHeight="1">
      <c r="A11" s="414"/>
      <c r="B11" s="414"/>
      <c r="C11" s="414"/>
      <c r="D11" s="414"/>
      <c r="E11" s="414"/>
      <c r="F11" s="414"/>
      <c r="G11" s="414"/>
      <c r="H11" s="413"/>
      <c r="I11" s="1679"/>
      <c r="J11" s="1678"/>
    </row>
    <row r="12" spans="1:10" ht="13.2" customHeight="1" thickBot="1">
      <c r="A12" s="1677" t="s">
        <v>629</v>
      </c>
      <c r="B12" s="1676" t="s">
        <v>1432</v>
      </c>
      <c r="C12" s="1676" t="s">
        <v>1219</v>
      </c>
      <c r="D12" s="1676" t="s">
        <v>1126</v>
      </c>
      <c r="E12" s="1676" t="s">
        <v>1056</v>
      </c>
      <c r="F12" s="1676" t="s">
        <v>1006</v>
      </c>
      <c r="G12" s="1676" t="s">
        <v>937</v>
      </c>
      <c r="H12" s="412" t="s">
        <v>893</v>
      </c>
      <c r="I12" s="1675" t="s">
        <v>1431</v>
      </c>
      <c r="J12" s="1674" t="s">
        <v>1430</v>
      </c>
    </row>
    <row r="13" spans="1:10" ht="13.2" customHeight="1">
      <c r="A13" s="410" t="s">
        <v>899</v>
      </c>
      <c r="B13" s="741">
        <v>34.293437331898872</v>
      </c>
      <c r="C13" s="741">
        <v>33.962030916951882</v>
      </c>
      <c r="D13" s="741">
        <v>32.381010258547668</v>
      </c>
      <c r="E13" s="741">
        <v>30.788930851421274</v>
      </c>
      <c r="F13" s="741">
        <v>28.973987926375099</v>
      </c>
      <c r="G13" s="741">
        <v>27.892653642927197</v>
      </c>
      <c r="H13" s="954">
        <v>25.406885193003198</v>
      </c>
      <c r="I13" s="907" t="s">
        <v>940</v>
      </c>
      <c r="J13" s="908" t="s">
        <v>696</v>
      </c>
    </row>
    <row r="14" spans="1:10" ht="13.2" customHeight="1">
      <c r="A14" s="409" t="s">
        <v>898</v>
      </c>
      <c r="B14" s="739">
        <v>38.590000000000003</v>
      </c>
      <c r="C14" s="739">
        <v>38.414000000000001</v>
      </c>
      <c r="D14" s="739">
        <v>35.963000000000001</v>
      </c>
      <c r="E14" s="739">
        <v>34.207999999999998</v>
      </c>
      <c r="F14" s="739">
        <v>31.818999999999999</v>
      </c>
      <c r="G14" s="739">
        <v>29.841000000000001</v>
      </c>
      <c r="H14" s="909">
        <v>26.459</v>
      </c>
      <c r="I14" s="1673" t="s">
        <v>789</v>
      </c>
      <c r="J14" s="1672" t="s">
        <v>694</v>
      </c>
    </row>
    <row r="15" spans="1:10" ht="13.2" customHeight="1">
      <c r="A15" s="409" t="s">
        <v>897</v>
      </c>
      <c r="B15" s="739">
        <v>10.033080035527487</v>
      </c>
      <c r="C15" s="739">
        <v>9.7566644567219161</v>
      </c>
      <c r="D15" s="739">
        <v>9.3332960726583174</v>
      </c>
      <c r="E15" s="739">
        <v>8.315667725221461</v>
      </c>
      <c r="F15" s="739">
        <v>7.2071061311164328</v>
      </c>
      <c r="G15" s="739">
        <v>7.003692844997933</v>
      </c>
      <c r="H15" s="909">
        <v>5.6000485247606253</v>
      </c>
      <c r="I15" s="1673" t="s">
        <v>1129</v>
      </c>
      <c r="J15" s="1672" t="s">
        <v>699</v>
      </c>
    </row>
    <row r="16" spans="1:10" ht="13.2" customHeight="1">
      <c r="A16" s="409" t="s">
        <v>896</v>
      </c>
      <c r="B16" s="739">
        <v>33.223905761994935</v>
      </c>
      <c r="C16" s="739">
        <v>32.104084851781337</v>
      </c>
      <c r="D16" s="739">
        <v>29.48984009960208</v>
      </c>
      <c r="E16" s="739">
        <v>27.464697665136701</v>
      </c>
      <c r="F16" s="739">
        <v>24.743611749922948</v>
      </c>
      <c r="G16" s="739">
        <v>23.066818756711612</v>
      </c>
      <c r="H16" s="909">
        <v>19.533923174949933</v>
      </c>
      <c r="I16" s="1673" t="s">
        <v>1133</v>
      </c>
      <c r="J16" s="1672" t="s">
        <v>699</v>
      </c>
    </row>
    <row r="17" spans="1:10" ht="13.2" customHeight="1" thickBot="1">
      <c r="A17" s="1671" t="s">
        <v>1231</v>
      </c>
      <c r="B17" s="1670">
        <v>116.14042312942129</v>
      </c>
      <c r="C17" s="1670">
        <v>114.23678022545515</v>
      </c>
      <c r="D17" s="1670">
        <v>107.16714643080806</v>
      </c>
      <c r="E17" s="1670">
        <v>100.77729624177942</v>
      </c>
      <c r="F17" s="1670">
        <v>92.743705807414486</v>
      </c>
      <c r="G17" s="1670">
        <v>87.804165244636735</v>
      </c>
      <c r="H17" s="1669">
        <v>76.999856892713751</v>
      </c>
      <c r="I17" s="1668" t="s">
        <v>1062</v>
      </c>
      <c r="J17" s="1667" t="s">
        <v>784</v>
      </c>
    </row>
    <row r="18" spans="1:10" ht="13.2" customHeight="1" thickBot="1">
      <c r="A18" s="409"/>
      <c r="B18" s="1540"/>
      <c r="C18" s="1540"/>
      <c r="D18" s="1540"/>
      <c r="E18" s="1540"/>
      <c r="F18" s="1540"/>
      <c r="G18" s="1540"/>
      <c r="H18" s="1540"/>
      <c r="I18" s="415"/>
      <c r="J18" s="415"/>
    </row>
    <row r="19" spans="1:10" ht="13.2" customHeight="1">
      <c r="A19" s="2098" t="s">
        <v>900</v>
      </c>
      <c r="B19" s="2098" t="s">
        <v>48</v>
      </c>
      <c r="C19" s="2098" t="s">
        <v>48</v>
      </c>
      <c r="D19" s="2098" t="s">
        <v>48</v>
      </c>
      <c r="E19" s="2098" t="s">
        <v>48</v>
      </c>
      <c r="F19" s="2098" t="s">
        <v>48</v>
      </c>
      <c r="G19" s="2098" t="s">
        <v>48</v>
      </c>
      <c r="H19" s="2113" t="s">
        <v>48</v>
      </c>
      <c r="I19" s="2124" t="s">
        <v>1221</v>
      </c>
      <c r="J19" s="2125" t="s">
        <v>48</v>
      </c>
    </row>
    <row r="20" spans="1:10" ht="13.2" customHeight="1">
      <c r="A20" s="414"/>
      <c r="B20" s="414"/>
      <c r="C20" s="414"/>
      <c r="D20" s="414"/>
      <c r="E20" s="414"/>
      <c r="F20" s="414"/>
      <c r="G20" s="414"/>
      <c r="H20" s="413"/>
      <c r="I20" s="1679"/>
      <c r="J20" s="1678"/>
    </row>
    <row r="21" spans="1:10" ht="13.2" customHeight="1" thickBot="1">
      <c r="A21" s="1677" t="s">
        <v>629</v>
      </c>
      <c r="B21" s="1676" t="s">
        <v>1432</v>
      </c>
      <c r="C21" s="1676" t="s">
        <v>1219</v>
      </c>
      <c r="D21" s="1676" t="s">
        <v>1126</v>
      </c>
      <c r="E21" s="1676" t="s">
        <v>1056</v>
      </c>
      <c r="F21" s="1676" t="s">
        <v>1006</v>
      </c>
      <c r="G21" s="1676" t="s">
        <v>937</v>
      </c>
      <c r="H21" s="412" t="s">
        <v>893</v>
      </c>
      <c r="I21" s="1675" t="s">
        <v>1431</v>
      </c>
      <c r="J21" s="1674" t="s">
        <v>1430</v>
      </c>
    </row>
    <row r="22" spans="1:10" ht="13.2" customHeight="1">
      <c r="A22" s="410" t="s">
        <v>899</v>
      </c>
      <c r="B22" s="741">
        <v>3.9</v>
      </c>
      <c r="C22" s="741">
        <v>3.8</v>
      </c>
      <c r="D22" s="741">
        <v>3.8</v>
      </c>
      <c r="E22" s="741">
        <v>3.7</v>
      </c>
      <c r="F22" s="741">
        <v>3.6</v>
      </c>
      <c r="G22" s="741">
        <v>3.5</v>
      </c>
      <c r="H22" s="954">
        <v>3.4</v>
      </c>
      <c r="I22" s="907" t="s">
        <v>783</v>
      </c>
      <c r="J22" s="908" t="s">
        <v>699</v>
      </c>
    </row>
    <row r="23" spans="1:10" ht="13.2" customHeight="1">
      <c r="A23" s="409" t="s">
        <v>898</v>
      </c>
      <c r="B23" s="739">
        <v>2.5</v>
      </c>
      <c r="C23" s="739">
        <v>2.5</v>
      </c>
      <c r="D23" s="739">
        <v>2.2999999999999998</v>
      </c>
      <c r="E23" s="739">
        <v>2.2999999999999998</v>
      </c>
      <c r="F23" s="739">
        <v>2.2000000000000002</v>
      </c>
      <c r="G23" s="739">
        <v>2.1</v>
      </c>
      <c r="H23" s="909">
        <v>2.1</v>
      </c>
      <c r="I23" s="1673" t="s">
        <v>786</v>
      </c>
      <c r="J23" s="1672" t="s">
        <v>694</v>
      </c>
    </row>
    <row r="24" spans="1:10" ht="13.2" customHeight="1">
      <c r="A24" s="409" t="s">
        <v>897</v>
      </c>
      <c r="B24" s="739">
        <v>1.7000000000000002</v>
      </c>
      <c r="C24" s="739">
        <v>1.6999999999999997</v>
      </c>
      <c r="D24" s="739">
        <v>1.6</v>
      </c>
      <c r="E24" s="739">
        <v>1.2999999999999998</v>
      </c>
      <c r="F24" s="739">
        <v>1.2000000000000002</v>
      </c>
      <c r="G24" s="739">
        <v>1.2000000000000006</v>
      </c>
      <c r="H24" s="909">
        <v>1.1999999999999995</v>
      </c>
      <c r="I24" s="1673" t="s">
        <v>1447</v>
      </c>
      <c r="J24" s="1672" t="s">
        <v>694</v>
      </c>
    </row>
    <row r="25" spans="1:10" ht="13.2" customHeight="1">
      <c r="A25" s="409" t="s">
        <v>896</v>
      </c>
      <c r="B25" s="739">
        <v>2.8</v>
      </c>
      <c r="C25" s="739">
        <v>2.6</v>
      </c>
      <c r="D25" s="739">
        <v>2.4</v>
      </c>
      <c r="E25" s="739">
        <v>2.2999999999999998</v>
      </c>
      <c r="F25" s="739">
        <v>2</v>
      </c>
      <c r="G25" s="739">
        <v>2</v>
      </c>
      <c r="H25" s="909">
        <v>1.8</v>
      </c>
      <c r="I25" s="1673" t="s">
        <v>1452</v>
      </c>
      <c r="J25" s="1672" t="s">
        <v>783</v>
      </c>
    </row>
    <row r="26" spans="1:10" ht="13.2" customHeight="1" thickBot="1">
      <c r="A26" s="1671" t="s">
        <v>1231</v>
      </c>
      <c r="B26" s="1670">
        <v>10.900000000000002</v>
      </c>
      <c r="C26" s="1670">
        <v>10.6</v>
      </c>
      <c r="D26" s="1670">
        <v>10.1</v>
      </c>
      <c r="E26" s="1670">
        <v>9.6</v>
      </c>
      <c r="F26" s="1670">
        <v>9</v>
      </c>
      <c r="G26" s="1670">
        <v>8.8000000000000007</v>
      </c>
      <c r="H26" s="1669">
        <v>8.5</v>
      </c>
      <c r="I26" s="1668" t="s">
        <v>789</v>
      </c>
      <c r="J26" s="1667" t="s">
        <v>699</v>
      </c>
    </row>
    <row r="27" spans="1:10" ht="10.5" customHeight="1">
      <c r="A27" s="409"/>
      <c r="B27" s="1540"/>
      <c r="C27" s="1540"/>
      <c r="D27" s="1540"/>
      <c r="E27" s="1540"/>
      <c r="F27" s="1540"/>
      <c r="G27" s="1540"/>
      <c r="H27" s="1540"/>
      <c r="I27" s="753"/>
      <c r="J27" s="753"/>
    </row>
    <row r="28" spans="1:10" ht="10.5" customHeight="1"/>
  </sheetData>
  <mergeCells count="6">
    <mergeCell ref="A1:H1"/>
    <mergeCell ref="I1:J1"/>
    <mergeCell ref="A10:H10"/>
    <mergeCell ref="I10:J10"/>
    <mergeCell ref="A19:H19"/>
    <mergeCell ref="I19:J19"/>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I4:J26"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8B1EE-1C88-4670-B7E1-9469EAEE0363}">
  <sheetPr>
    <tabColor rgb="FFFFCCCC"/>
  </sheetPr>
  <dimension ref="A1:J61"/>
  <sheetViews>
    <sheetView view="pageLayout" topLeftCell="A67" zoomScaleNormal="100" workbookViewId="0">
      <selection activeCell="E74" sqref="E74"/>
    </sheetView>
  </sheetViews>
  <sheetFormatPr defaultRowHeight="13.2"/>
  <cols>
    <col min="1" max="1" width="40.33203125" style="176" customWidth="1"/>
    <col min="2" max="8" width="7.109375" style="176" customWidth="1"/>
    <col min="9" max="9" width="7.5546875" style="176" customWidth="1"/>
    <col min="10" max="10" width="7.88671875" style="176" customWidth="1"/>
    <col min="11" max="16384" width="8.88671875" style="176"/>
  </cols>
  <sheetData>
    <row r="1" spans="1:10" ht="15.75" customHeight="1">
      <c r="A1" s="2098" t="s">
        <v>1160</v>
      </c>
      <c r="B1" s="2098" t="s">
        <v>48</v>
      </c>
      <c r="C1" s="2098" t="s">
        <v>48</v>
      </c>
      <c r="D1" s="2098" t="s">
        <v>48</v>
      </c>
      <c r="E1" s="2098" t="s">
        <v>48</v>
      </c>
      <c r="F1" s="2098" t="s">
        <v>48</v>
      </c>
      <c r="G1" s="2098" t="s">
        <v>48</v>
      </c>
      <c r="H1" s="2113" t="s">
        <v>48</v>
      </c>
      <c r="I1" s="1701" t="s">
        <v>1221</v>
      </c>
      <c r="J1" s="1700"/>
    </row>
    <row r="2" spans="1:10" ht="12.75" customHeight="1">
      <c r="A2" s="414"/>
      <c r="B2" s="414"/>
      <c r="C2" s="414"/>
      <c r="D2" s="414"/>
      <c r="E2" s="414"/>
      <c r="F2" s="414"/>
      <c r="G2" s="414"/>
      <c r="H2" s="413"/>
      <c r="I2" s="1699"/>
      <c r="J2" s="1698"/>
    </row>
    <row r="3" spans="1:10" ht="10.5" customHeight="1" thickBot="1">
      <c r="A3" s="1686" t="s">
        <v>613</v>
      </c>
      <c r="B3" s="1685" t="s">
        <v>1432</v>
      </c>
      <c r="C3" s="1685" t="s">
        <v>1219</v>
      </c>
      <c r="D3" s="1685" t="s">
        <v>1126</v>
      </c>
      <c r="E3" s="1685" t="s">
        <v>1056</v>
      </c>
      <c r="F3" s="1685" t="s">
        <v>1006</v>
      </c>
      <c r="G3" s="1685" t="s">
        <v>937</v>
      </c>
      <c r="H3" s="412" t="s">
        <v>893</v>
      </c>
      <c r="I3" s="1697" t="s">
        <v>1431</v>
      </c>
      <c r="J3" s="1696" t="s">
        <v>1430</v>
      </c>
    </row>
    <row r="4" spans="1:10" ht="10.5" customHeight="1">
      <c r="A4" s="410" t="s">
        <v>639</v>
      </c>
      <c r="B4" s="741">
        <v>61.6</v>
      </c>
      <c r="C4" s="741">
        <v>60.1</v>
      </c>
      <c r="D4" s="741">
        <v>57</v>
      </c>
      <c r="E4" s="741">
        <v>53.228000000000002</v>
      </c>
      <c r="F4" s="741">
        <v>48.771999999999998</v>
      </c>
      <c r="G4" s="741">
        <v>46.9</v>
      </c>
      <c r="H4" s="954">
        <v>41.9</v>
      </c>
      <c r="I4" s="907" t="s">
        <v>1054</v>
      </c>
      <c r="J4" s="908" t="s">
        <v>784</v>
      </c>
    </row>
    <row r="5" spans="1:10" ht="10.5" customHeight="1">
      <c r="A5" s="409" t="s">
        <v>638</v>
      </c>
      <c r="B5" s="730">
        <v>1763.8</v>
      </c>
      <c r="C5" s="730">
        <v>2081.1999999999998</v>
      </c>
      <c r="D5" s="730">
        <v>1919.4</v>
      </c>
      <c r="E5" s="730">
        <v>1852.4</v>
      </c>
      <c r="F5" s="730">
        <v>1097.580952</v>
      </c>
      <c r="G5" s="730">
        <v>1102.0728250000002</v>
      </c>
      <c r="H5" s="729">
        <v>1644.3</v>
      </c>
      <c r="I5" s="1695" t="s">
        <v>1225</v>
      </c>
      <c r="J5" s="1694" t="s">
        <v>1245</v>
      </c>
    </row>
    <row r="6" spans="1:10" ht="10.5" customHeight="1">
      <c r="A6" s="414" t="s">
        <v>903</v>
      </c>
      <c r="B6" s="730"/>
      <c r="C6" s="730"/>
      <c r="D6" s="730"/>
      <c r="E6" s="730"/>
      <c r="F6" s="730"/>
      <c r="G6" s="730"/>
      <c r="H6" s="729"/>
      <c r="I6" s="1695"/>
      <c r="J6" s="1694"/>
    </row>
    <row r="7" spans="1:10" ht="10.5" customHeight="1">
      <c r="A7" s="409" t="s">
        <v>1068</v>
      </c>
      <c r="B7" s="730">
        <v>6.8620000000000001</v>
      </c>
      <c r="C7" s="730">
        <v>6.4</v>
      </c>
      <c r="D7" s="730">
        <v>7.1</v>
      </c>
      <c r="E7" s="730">
        <v>10.8</v>
      </c>
      <c r="F7" s="730">
        <v>7.8201229999999997</v>
      </c>
      <c r="G7" s="730">
        <v>4.7369349999999999</v>
      </c>
      <c r="H7" s="729">
        <v>4.3284229999999999</v>
      </c>
      <c r="I7" s="1695" t="s">
        <v>1217</v>
      </c>
      <c r="J7" s="1694" t="s">
        <v>780</v>
      </c>
    </row>
    <row r="8" spans="1:10" ht="10.5" customHeight="1">
      <c r="A8" s="409" t="s">
        <v>1067</v>
      </c>
      <c r="B8" s="730">
        <v>65.881</v>
      </c>
      <c r="C8" s="730">
        <v>65.900000000000006</v>
      </c>
      <c r="D8" s="730">
        <v>62.9</v>
      </c>
      <c r="E8" s="730">
        <v>54.3</v>
      </c>
      <c r="F8" s="730">
        <v>52.549852000000001</v>
      </c>
      <c r="G8" s="730">
        <v>51.309019999999997</v>
      </c>
      <c r="H8" s="729">
        <v>55.722647000000002</v>
      </c>
      <c r="I8" s="1695" t="s">
        <v>1062</v>
      </c>
      <c r="J8" s="1694" t="s">
        <v>694</v>
      </c>
    </row>
    <row r="9" spans="1:10" ht="10.5" customHeight="1">
      <c r="A9" s="409" t="s">
        <v>1066</v>
      </c>
      <c r="B9" s="730">
        <v>20.388000000000002</v>
      </c>
      <c r="C9" s="730">
        <v>22</v>
      </c>
      <c r="D9" s="730">
        <v>20.7</v>
      </c>
      <c r="E9" s="730">
        <v>15.4</v>
      </c>
      <c r="F9" s="730">
        <v>20.170741</v>
      </c>
      <c r="G9" s="730">
        <v>16.594457999999999</v>
      </c>
      <c r="H9" s="729">
        <v>18.613941000000001</v>
      </c>
      <c r="I9" s="1695" t="s">
        <v>696</v>
      </c>
      <c r="J9" s="1694" t="s">
        <v>785</v>
      </c>
    </row>
    <row r="10" spans="1:10" ht="10.5" customHeight="1" thickBot="1">
      <c r="A10" s="727" t="s">
        <v>665</v>
      </c>
      <c r="B10" s="734">
        <v>93.131</v>
      </c>
      <c r="C10" s="734">
        <v>94.4</v>
      </c>
      <c r="D10" s="734">
        <v>90.7</v>
      </c>
      <c r="E10" s="734">
        <v>80.599999999999994</v>
      </c>
      <c r="F10" s="734">
        <v>80.540716000000003</v>
      </c>
      <c r="G10" s="734">
        <v>72.640412999999995</v>
      </c>
      <c r="H10" s="356">
        <v>78.665011000000007</v>
      </c>
      <c r="I10" s="1693" t="s">
        <v>1005</v>
      </c>
      <c r="J10" s="1692" t="s">
        <v>700</v>
      </c>
    </row>
    <row r="11" spans="1:10" ht="10.5" customHeight="1">
      <c r="A11" s="728"/>
      <c r="B11" s="1615"/>
      <c r="C11" s="1615"/>
      <c r="D11" s="1615"/>
      <c r="E11" s="1615"/>
      <c r="F11" s="1615"/>
      <c r="G11" s="1615"/>
      <c r="H11" s="1615"/>
      <c r="I11" s="1691"/>
      <c r="J11" s="1690"/>
    </row>
    <row r="12" spans="1:10" ht="10.5" customHeight="1">
      <c r="A12" s="1689" t="s">
        <v>1455</v>
      </c>
      <c r="B12" s="1615"/>
      <c r="C12" s="1615"/>
      <c r="D12" s="1615"/>
      <c r="E12" s="1615"/>
      <c r="F12" s="1615"/>
      <c r="G12" s="1615"/>
      <c r="H12" s="1615"/>
      <c r="I12" s="1688"/>
      <c r="J12" s="1688"/>
    </row>
    <row r="13" spans="1:10" ht="10.5" customHeight="1">
      <c r="A13" s="757" t="s">
        <v>664</v>
      </c>
      <c r="B13" s="2126" t="s">
        <v>663</v>
      </c>
      <c r="C13" s="2126" t="s">
        <v>48</v>
      </c>
      <c r="D13" s="2126" t="s">
        <v>48</v>
      </c>
      <c r="E13" s="2126" t="s">
        <v>48</v>
      </c>
      <c r="F13" s="2126" t="s">
        <v>48</v>
      </c>
      <c r="G13" s="2126" t="s">
        <v>48</v>
      </c>
      <c r="H13" s="2126" t="s">
        <v>48</v>
      </c>
      <c r="I13" s="2126" t="s">
        <v>48</v>
      </c>
      <c r="J13" s="2126" t="s">
        <v>48</v>
      </c>
    </row>
    <row r="14" spans="1:10" ht="10.5" customHeight="1">
      <c r="A14" s="728"/>
      <c r="B14" s="2126" t="s">
        <v>48</v>
      </c>
      <c r="C14" s="2126" t="s">
        <v>48</v>
      </c>
      <c r="D14" s="2126" t="s">
        <v>48</v>
      </c>
      <c r="E14" s="2126" t="s">
        <v>48</v>
      </c>
      <c r="F14" s="2126" t="s">
        <v>48</v>
      </c>
      <c r="G14" s="2126" t="s">
        <v>48</v>
      </c>
      <c r="H14" s="2126" t="s">
        <v>48</v>
      </c>
      <c r="I14" s="2126" t="s">
        <v>48</v>
      </c>
      <c r="J14" s="2126" t="s">
        <v>48</v>
      </c>
    </row>
    <row r="15" spans="1:10" ht="10.5" customHeight="1">
      <c r="A15" s="728"/>
      <c r="B15" s="1615"/>
      <c r="C15" s="1615"/>
      <c r="D15" s="1615"/>
      <c r="E15" s="1615"/>
      <c r="F15" s="1615"/>
      <c r="G15" s="1615"/>
      <c r="H15" s="1615"/>
      <c r="I15" s="1688"/>
      <c r="J15" s="1688"/>
    </row>
    <row r="16" spans="1:10" ht="10.5" customHeight="1">
      <c r="A16" s="757" t="s">
        <v>662</v>
      </c>
      <c r="B16" s="2126" t="s">
        <v>661</v>
      </c>
      <c r="C16" s="2126" t="s">
        <v>48</v>
      </c>
      <c r="D16" s="2126" t="s">
        <v>48</v>
      </c>
      <c r="E16" s="2126" t="s">
        <v>48</v>
      </c>
      <c r="F16" s="2126" t="s">
        <v>48</v>
      </c>
      <c r="G16" s="2126" t="s">
        <v>48</v>
      </c>
      <c r="H16" s="2126" t="s">
        <v>48</v>
      </c>
      <c r="I16" s="2126" t="s">
        <v>48</v>
      </c>
      <c r="J16" s="2126" t="s">
        <v>48</v>
      </c>
    </row>
    <row r="17" spans="1:10" ht="10.5" customHeight="1">
      <c r="A17" s="728"/>
      <c r="B17" s="2126" t="s">
        <v>48</v>
      </c>
      <c r="C17" s="2126" t="s">
        <v>48</v>
      </c>
      <c r="D17" s="2126" t="s">
        <v>48</v>
      </c>
      <c r="E17" s="2126" t="s">
        <v>48</v>
      </c>
      <c r="F17" s="2126" t="s">
        <v>48</v>
      </c>
      <c r="G17" s="2126" t="s">
        <v>48</v>
      </c>
      <c r="H17" s="2126" t="s">
        <v>48</v>
      </c>
      <c r="I17" s="2126" t="s">
        <v>48</v>
      </c>
      <c r="J17" s="2126" t="s">
        <v>48</v>
      </c>
    </row>
    <row r="18" spans="1:10" ht="10.5" customHeight="1">
      <c r="A18" s="728"/>
      <c r="B18" s="1615"/>
      <c r="C18" s="1615"/>
      <c r="D18" s="1615"/>
      <c r="E18" s="1615"/>
      <c r="F18" s="1615"/>
      <c r="G18" s="1615"/>
      <c r="H18" s="1615"/>
      <c r="I18" s="1688"/>
      <c r="J18" s="1688"/>
    </row>
    <row r="19" spans="1:10" ht="10.5" customHeight="1">
      <c r="A19" s="757" t="s">
        <v>660</v>
      </c>
      <c r="B19" s="2126" t="s">
        <v>659</v>
      </c>
      <c r="C19" s="2126" t="s">
        <v>48</v>
      </c>
      <c r="D19" s="2126" t="s">
        <v>48</v>
      </c>
      <c r="E19" s="2126" t="s">
        <v>48</v>
      </c>
      <c r="F19" s="2126" t="s">
        <v>48</v>
      </c>
      <c r="G19" s="2126" t="s">
        <v>48</v>
      </c>
      <c r="H19" s="2126" t="s">
        <v>48</v>
      </c>
      <c r="I19" s="2126" t="s">
        <v>48</v>
      </c>
      <c r="J19" s="2126" t="s">
        <v>48</v>
      </c>
    </row>
    <row r="20" spans="1:10" ht="10.5" customHeight="1">
      <c r="A20" s="728"/>
      <c r="B20" s="2126" t="s">
        <v>48</v>
      </c>
      <c r="C20" s="2126" t="s">
        <v>48</v>
      </c>
      <c r="D20" s="2126" t="s">
        <v>48</v>
      </c>
      <c r="E20" s="2126" t="s">
        <v>48</v>
      </c>
      <c r="F20" s="2126" t="s">
        <v>48</v>
      </c>
      <c r="G20" s="2126" t="s">
        <v>48</v>
      </c>
      <c r="H20" s="2126" t="s">
        <v>48</v>
      </c>
      <c r="I20" s="2126" t="s">
        <v>48</v>
      </c>
      <c r="J20" s="2126" t="s">
        <v>48</v>
      </c>
    </row>
    <row r="21" spans="1:10" ht="10.5" customHeight="1">
      <c r="A21" s="728"/>
      <c r="B21" s="1615"/>
      <c r="C21" s="1615"/>
      <c r="D21" s="1615"/>
      <c r="E21" s="1615"/>
      <c r="F21" s="1615"/>
      <c r="G21" s="1615"/>
      <c r="H21" s="1615"/>
      <c r="I21" s="1688"/>
      <c r="J21" s="1688"/>
    </row>
    <row r="22" spans="1:10" ht="10.5" customHeight="1">
      <c r="A22" s="757" t="s">
        <v>658</v>
      </c>
      <c r="B22" s="2126" t="s">
        <v>657</v>
      </c>
      <c r="C22" s="2126" t="s">
        <v>48</v>
      </c>
      <c r="D22" s="2126" t="s">
        <v>48</v>
      </c>
      <c r="E22" s="2126" t="s">
        <v>48</v>
      </c>
      <c r="F22" s="2126" t="s">
        <v>48</v>
      </c>
      <c r="G22" s="2126" t="s">
        <v>48</v>
      </c>
      <c r="H22" s="2126" t="s">
        <v>48</v>
      </c>
      <c r="I22" s="2126" t="s">
        <v>48</v>
      </c>
      <c r="J22" s="2126" t="s">
        <v>48</v>
      </c>
    </row>
    <row r="23" spans="1:10" ht="10.5" customHeight="1">
      <c r="A23" s="728"/>
      <c r="B23" s="2126" t="s">
        <v>48</v>
      </c>
      <c r="C23" s="2126" t="s">
        <v>48</v>
      </c>
      <c r="D23" s="2126" t="s">
        <v>48</v>
      </c>
      <c r="E23" s="2126" t="s">
        <v>48</v>
      </c>
      <c r="F23" s="2126" t="s">
        <v>48</v>
      </c>
      <c r="G23" s="2126" t="s">
        <v>48</v>
      </c>
      <c r="H23" s="2126" t="s">
        <v>48</v>
      </c>
      <c r="I23" s="2126" t="s">
        <v>48</v>
      </c>
      <c r="J23" s="2126" t="s">
        <v>48</v>
      </c>
    </row>
    <row r="24" spans="1:10" ht="10.5" customHeight="1">
      <c r="A24" s="728"/>
      <c r="B24" s="2126" t="s">
        <v>48</v>
      </c>
      <c r="C24" s="2126" t="s">
        <v>48</v>
      </c>
      <c r="D24" s="2126" t="s">
        <v>48</v>
      </c>
      <c r="E24" s="2126" t="s">
        <v>48</v>
      </c>
      <c r="F24" s="2126" t="s">
        <v>48</v>
      </c>
      <c r="G24" s="2126" t="s">
        <v>48</v>
      </c>
      <c r="H24" s="2126" t="s">
        <v>48</v>
      </c>
      <c r="I24" s="2126" t="s">
        <v>48</v>
      </c>
      <c r="J24" s="2126" t="s">
        <v>48</v>
      </c>
    </row>
    <row r="25" spans="1:10" ht="10.5" customHeight="1">
      <c r="A25" s="728"/>
      <c r="B25" s="1357"/>
      <c r="C25" s="1357"/>
      <c r="D25" s="1357"/>
      <c r="E25" s="1357"/>
      <c r="F25" s="1357"/>
      <c r="G25" s="1357"/>
      <c r="H25" s="1357"/>
      <c r="I25" s="1357"/>
      <c r="J25" s="1357"/>
    </row>
    <row r="26" spans="1:10" ht="10.5" customHeight="1">
      <c r="A26" s="728" t="s">
        <v>667</v>
      </c>
      <c r="B26" s="2126" t="s">
        <v>656</v>
      </c>
      <c r="C26" s="2126" t="s">
        <v>48</v>
      </c>
      <c r="D26" s="2126" t="s">
        <v>48</v>
      </c>
      <c r="E26" s="2126" t="s">
        <v>48</v>
      </c>
      <c r="F26" s="2126" t="s">
        <v>48</v>
      </c>
      <c r="G26" s="2126" t="s">
        <v>48</v>
      </c>
      <c r="H26" s="2126" t="s">
        <v>48</v>
      </c>
      <c r="I26" s="2126" t="s">
        <v>48</v>
      </c>
      <c r="J26" s="2126" t="s">
        <v>48</v>
      </c>
    </row>
    <row r="27" spans="1:10" ht="10.5" customHeight="1">
      <c r="A27" s="728"/>
      <c r="B27" s="2126" t="s">
        <v>48</v>
      </c>
      <c r="C27" s="2126" t="s">
        <v>48</v>
      </c>
      <c r="D27" s="2126" t="s">
        <v>48</v>
      </c>
      <c r="E27" s="2126" t="s">
        <v>48</v>
      </c>
      <c r="F27" s="2126" t="s">
        <v>48</v>
      </c>
      <c r="G27" s="2126" t="s">
        <v>48</v>
      </c>
      <c r="H27" s="2126" t="s">
        <v>48</v>
      </c>
      <c r="I27" s="2126" t="s">
        <v>48</v>
      </c>
      <c r="J27" s="2126" t="s">
        <v>48</v>
      </c>
    </row>
    <row r="28" spans="1:10" ht="10.5" customHeight="1">
      <c r="A28" s="728"/>
      <c r="B28" s="1357"/>
      <c r="C28" s="1357"/>
      <c r="D28" s="1357"/>
      <c r="E28" s="1357"/>
      <c r="F28" s="1357"/>
      <c r="G28" s="1357"/>
      <c r="H28" s="1357"/>
      <c r="I28" s="1357"/>
      <c r="J28" s="1357"/>
    </row>
    <row r="29" spans="1:10" ht="10.5" customHeight="1">
      <c r="A29" s="414" t="s">
        <v>666</v>
      </c>
      <c r="B29" s="2127" t="s">
        <v>655</v>
      </c>
      <c r="C29" s="2127" t="s">
        <v>48</v>
      </c>
      <c r="D29" s="2127" t="s">
        <v>48</v>
      </c>
      <c r="E29" s="2127" t="s">
        <v>48</v>
      </c>
      <c r="F29" s="2127" t="s">
        <v>48</v>
      </c>
      <c r="G29" s="2127" t="s">
        <v>48</v>
      </c>
      <c r="H29" s="2127" t="s">
        <v>48</v>
      </c>
      <c r="I29" s="2127" t="s">
        <v>48</v>
      </c>
      <c r="J29" s="2127" t="s">
        <v>48</v>
      </c>
    </row>
    <row r="30" spans="1:10" ht="12.75" customHeight="1">
      <c r="A30" s="409"/>
      <c r="B30" s="2127" t="s">
        <v>48</v>
      </c>
      <c r="C30" s="2127" t="s">
        <v>48</v>
      </c>
      <c r="D30" s="2127" t="s">
        <v>48</v>
      </c>
      <c r="E30" s="2127" t="s">
        <v>48</v>
      </c>
      <c r="F30" s="2127" t="s">
        <v>48</v>
      </c>
      <c r="G30" s="2127" t="s">
        <v>48</v>
      </c>
      <c r="H30" s="2127" t="s">
        <v>48</v>
      </c>
      <c r="I30" s="2127" t="s">
        <v>48</v>
      </c>
      <c r="J30" s="2127" t="s">
        <v>48</v>
      </c>
    </row>
    <row r="31" spans="1:10" ht="10.5" customHeight="1">
      <c r="A31" s="409"/>
      <c r="B31" s="1358"/>
      <c r="C31" s="1358"/>
      <c r="D31" s="1358"/>
      <c r="E31" s="1358"/>
      <c r="F31" s="1358"/>
      <c r="G31" s="1358"/>
      <c r="H31" s="1358"/>
      <c r="I31" s="1358"/>
      <c r="J31" s="1358"/>
    </row>
    <row r="32" spans="1:10" ht="10.5" customHeight="1">
      <c r="A32" s="409"/>
      <c r="B32" s="1358"/>
      <c r="C32" s="1358"/>
      <c r="D32" s="1358"/>
      <c r="E32" s="1358"/>
      <c r="F32" s="1358"/>
      <c r="G32" s="1358"/>
      <c r="H32" s="1358"/>
      <c r="I32" s="1358"/>
      <c r="J32" s="1358"/>
    </row>
    <row r="33" spans="1:10" ht="12" customHeight="1">
      <c r="A33" s="2098" t="s">
        <v>1161</v>
      </c>
      <c r="B33" s="2098" t="s">
        <v>48</v>
      </c>
      <c r="C33" s="2098" t="s">
        <v>48</v>
      </c>
      <c r="D33" s="2098" t="s">
        <v>48</v>
      </c>
      <c r="E33" s="1537"/>
      <c r="F33" s="1537"/>
      <c r="G33" s="1537"/>
      <c r="H33" s="1537"/>
      <c r="I33" s="1537"/>
      <c r="J33" s="1559"/>
    </row>
    <row r="34" spans="1:10" ht="15" customHeight="1" thickBot="1">
      <c r="A34" s="1686" t="s">
        <v>613</v>
      </c>
      <c r="B34" s="1685" t="s">
        <v>1432</v>
      </c>
      <c r="C34" s="1685" t="s">
        <v>1219</v>
      </c>
      <c r="D34" s="1685" t="s">
        <v>1126</v>
      </c>
      <c r="E34" s="1685" t="s">
        <v>1056</v>
      </c>
      <c r="F34" s="1685" t="s">
        <v>1006</v>
      </c>
      <c r="G34" s="1685" t="s">
        <v>937</v>
      </c>
      <c r="H34" s="1685" t="s">
        <v>893</v>
      </c>
      <c r="I34" s="754"/>
      <c r="J34" s="743"/>
    </row>
    <row r="35" spans="1:10" ht="10.5" customHeight="1">
      <c r="A35" s="752" t="s">
        <v>635</v>
      </c>
      <c r="B35" s="756"/>
      <c r="C35" s="756"/>
      <c r="D35" s="756"/>
      <c r="E35" s="756"/>
      <c r="F35" s="756"/>
      <c r="G35" s="756"/>
      <c r="H35" s="756"/>
      <c r="I35" s="755"/>
      <c r="J35" s="743"/>
    </row>
    <row r="36" spans="1:10" ht="10.5" customHeight="1">
      <c r="A36" s="1971" t="s">
        <v>632</v>
      </c>
      <c r="B36" s="1972">
        <v>321.7</v>
      </c>
      <c r="C36" s="1972">
        <v>427.5</v>
      </c>
      <c r="D36" s="1972">
        <v>447.63845500000002</v>
      </c>
      <c r="E36" s="1972">
        <v>340</v>
      </c>
      <c r="F36" s="1972">
        <v>260.84025300000002</v>
      </c>
      <c r="G36" s="1972">
        <v>212.216711</v>
      </c>
      <c r="H36" s="1972">
        <v>320.10000000000002</v>
      </c>
      <c r="I36" s="1972"/>
      <c r="J36" s="1973"/>
    </row>
    <row r="37" spans="1:10" ht="10.5" customHeight="1">
      <c r="A37" s="1971" t="s">
        <v>631</v>
      </c>
      <c r="B37" s="1972">
        <v>794.7</v>
      </c>
      <c r="C37" s="1972">
        <v>828.7</v>
      </c>
      <c r="D37" s="1972">
        <v>668.28148799999997</v>
      </c>
      <c r="E37" s="1972">
        <v>920</v>
      </c>
      <c r="F37" s="1972">
        <v>405.55804899999998</v>
      </c>
      <c r="G37" s="1972">
        <v>395.77070400000002</v>
      </c>
      <c r="H37" s="1972">
        <v>580.79999999999995</v>
      </c>
      <c r="I37" s="1972"/>
      <c r="J37" s="1973"/>
    </row>
    <row r="38" spans="1:10" ht="10.5" customHeight="1">
      <c r="A38" s="1971" t="s">
        <v>630</v>
      </c>
      <c r="B38" s="1972">
        <v>647.4</v>
      </c>
      <c r="C38" s="1972">
        <v>825</v>
      </c>
      <c r="D38" s="1972">
        <v>803.51831600000003</v>
      </c>
      <c r="E38" s="1972">
        <v>592</v>
      </c>
      <c r="F38" s="1972">
        <v>431.18265000000002</v>
      </c>
      <c r="G38" s="1972">
        <v>494.08541000000002</v>
      </c>
      <c r="H38" s="1972">
        <v>743.4</v>
      </c>
      <c r="I38" s="1972"/>
      <c r="J38" s="1973"/>
    </row>
    <row r="39" spans="1:10" ht="10.5" customHeight="1">
      <c r="A39" s="1974" t="s">
        <v>220</v>
      </c>
      <c r="B39" s="1976">
        <v>1764</v>
      </c>
      <c r="C39" s="1976">
        <v>2081.1999999999998</v>
      </c>
      <c r="D39" s="1976">
        <v>1919.438259</v>
      </c>
      <c r="E39" s="1976">
        <v>1852</v>
      </c>
      <c r="F39" s="1976">
        <v>1097.580952</v>
      </c>
      <c r="G39" s="1976">
        <v>1102.0728250000002</v>
      </c>
      <c r="H39" s="1976">
        <v>1644.3</v>
      </c>
      <c r="I39" s="1975"/>
      <c r="J39" s="1641"/>
    </row>
    <row r="40" spans="1:10" ht="10.5" customHeight="1">
      <c r="A40" s="2128"/>
      <c r="B40" s="2128" t="s">
        <v>48</v>
      </c>
      <c r="C40" s="2128" t="s">
        <v>48</v>
      </c>
      <c r="D40" s="2128" t="s">
        <v>48</v>
      </c>
      <c r="E40" s="2128" t="s">
        <v>48</v>
      </c>
      <c r="F40" s="2128" t="s">
        <v>48</v>
      </c>
      <c r="G40" s="2128" t="s">
        <v>48</v>
      </c>
      <c r="H40" s="2128" t="s">
        <v>48</v>
      </c>
      <c r="I40" s="2128" t="s">
        <v>48</v>
      </c>
      <c r="J40" s="2128" t="s">
        <v>48</v>
      </c>
    </row>
    <row r="41" spans="1:10" ht="10.5" customHeight="1">
      <c r="A41" s="1977"/>
      <c r="B41" s="1977"/>
      <c r="C41" s="1977"/>
      <c r="D41" s="1977"/>
      <c r="E41" s="1977"/>
      <c r="F41" s="1977"/>
      <c r="G41" s="1977"/>
      <c r="H41" s="1977"/>
      <c r="I41" s="1977"/>
      <c r="J41" s="1977"/>
    </row>
    <row r="42" spans="1:10" ht="12" customHeight="1" thickBot="1">
      <c r="A42" s="1978" t="s">
        <v>1162</v>
      </c>
      <c r="B42" s="2129" t="s">
        <v>634</v>
      </c>
      <c r="C42" s="2129" t="s">
        <v>48</v>
      </c>
      <c r="D42" s="2129" t="s">
        <v>48</v>
      </c>
      <c r="E42" s="2129" t="s">
        <v>633</v>
      </c>
      <c r="F42" s="2129" t="s">
        <v>48</v>
      </c>
      <c r="G42" s="2129" t="s">
        <v>48</v>
      </c>
      <c r="H42" s="2129" t="s">
        <v>48</v>
      </c>
      <c r="I42" s="1979"/>
      <c r="J42" s="1980"/>
    </row>
    <row r="43" spans="1:10" ht="23.25" customHeight="1" thickBot="1">
      <c r="A43" s="1981" t="s">
        <v>629</v>
      </c>
      <c r="B43" s="1982" t="s">
        <v>1432</v>
      </c>
      <c r="C43" s="1982" t="s">
        <v>1219</v>
      </c>
      <c r="D43" s="1982" t="s">
        <v>1126</v>
      </c>
      <c r="E43" s="1982" t="s">
        <v>1432</v>
      </c>
      <c r="F43" s="1982" t="s">
        <v>1219</v>
      </c>
      <c r="G43" s="1982" t="s">
        <v>1126</v>
      </c>
      <c r="H43" s="1983"/>
      <c r="I43" s="1977"/>
      <c r="J43" s="1973"/>
    </row>
    <row r="44" spans="1:10" ht="12" customHeight="1">
      <c r="A44" s="1971" t="s">
        <v>632</v>
      </c>
      <c r="B44" s="1984">
        <v>20.967500000000001</v>
      </c>
      <c r="C44" s="1984">
        <v>20.661999999999999</v>
      </c>
      <c r="D44" s="1984">
        <v>19.805099999999999</v>
      </c>
      <c r="E44" s="1984">
        <v>5.58</v>
      </c>
      <c r="F44" s="1984">
        <v>5.68</v>
      </c>
      <c r="G44" s="1984">
        <v>8</v>
      </c>
      <c r="H44" s="1977"/>
      <c r="I44" s="1977"/>
      <c r="J44" s="1973"/>
    </row>
    <row r="45" spans="1:10" ht="10.5" customHeight="1">
      <c r="A45" s="1971" t="s">
        <v>631</v>
      </c>
      <c r="B45" s="1984">
        <v>18.3874</v>
      </c>
      <c r="C45" s="1984">
        <v>17.911000000000001</v>
      </c>
      <c r="D45" s="1984">
        <v>17.2529</v>
      </c>
      <c r="E45" s="1984">
        <v>8.25</v>
      </c>
      <c r="F45" s="1984">
        <v>7.91</v>
      </c>
      <c r="G45" s="1984">
        <v>7.65</v>
      </c>
      <c r="H45" s="1977"/>
      <c r="I45" s="1977"/>
      <c r="J45" s="1973"/>
    </row>
    <row r="46" spans="1:10" ht="10.5" customHeight="1">
      <c r="A46" s="1971" t="s">
        <v>630</v>
      </c>
      <c r="B46" s="1984">
        <v>22.301300000000001</v>
      </c>
      <c r="C46" s="1984">
        <v>21.609000000000002</v>
      </c>
      <c r="D46" s="1984">
        <v>19.983599999999999</v>
      </c>
      <c r="E46" s="1984">
        <v>7.07</v>
      </c>
      <c r="F46" s="1984">
        <v>6.46</v>
      </c>
      <c r="G46" s="1984">
        <v>8.98</v>
      </c>
      <c r="H46" s="1977"/>
      <c r="I46" s="1977"/>
      <c r="J46" s="1973"/>
    </row>
    <row r="47" spans="1:10" ht="10.5" customHeight="1">
      <c r="A47" s="1974" t="s">
        <v>220</v>
      </c>
      <c r="B47" s="1985">
        <v>61.596800000000002</v>
      </c>
      <c r="C47" s="1985">
        <v>60.082000000000001</v>
      </c>
      <c r="D47" s="1985">
        <v>57.040999999999997</v>
      </c>
      <c r="E47" s="1976"/>
      <c r="F47" s="1976"/>
      <c r="G47" s="1976"/>
      <c r="H47" s="1977"/>
      <c r="I47" s="1977"/>
      <c r="J47" s="1641"/>
    </row>
    <row r="48" spans="1:10" ht="10.5" customHeight="1">
      <c r="A48" s="728"/>
      <c r="B48" s="1615"/>
      <c r="C48" s="1615"/>
      <c r="D48" s="1615"/>
      <c r="E48" s="1615"/>
      <c r="F48" s="1615"/>
      <c r="G48" s="1615"/>
      <c r="H48" s="1615"/>
      <c r="I48" s="1615"/>
      <c r="J48" s="1641"/>
    </row>
    <row r="49" spans="1:10" ht="10.5" customHeight="1">
      <c r="A49" s="728"/>
      <c r="B49" s="1615"/>
      <c r="C49" s="1615"/>
      <c r="D49" s="1615"/>
      <c r="E49" s="1615"/>
      <c r="F49" s="1615"/>
      <c r="G49" s="1615"/>
      <c r="H49" s="1615"/>
      <c r="I49" s="1615"/>
      <c r="J49" s="1688"/>
    </row>
    <row r="50" spans="1:10" ht="12" customHeight="1">
      <c r="A50" s="2098" t="s">
        <v>1247</v>
      </c>
      <c r="B50" s="2098" t="s">
        <v>48</v>
      </c>
      <c r="C50" s="2098" t="s">
        <v>48</v>
      </c>
      <c r="D50" s="2098" t="s">
        <v>48</v>
      </c>
      <c r="E50" s="2098" t="s">
        <v>48</v>
      </c>
      <c r="F50" s="2098" t="s">
        <v>48</v>
      </c>
      <c r="G50" s="2098" t="s">
        <v>48</v>
      </c>
      <c r="H50" s="2098" t="s">
        <v>48</v>
      </c>
      <c r="I50" s="1687"/>
      <c r="J50" s="1559"/>
    </row>
    <row r="51" spans="1:10" ht="12" customHeight="1" thickBot="1">
      <c r="A51" s="1686" t="s">
        <v>629</v>
      </c>
      <c r="B51" s="1685" t="s">
        <v>628</v>
      </c>
      <c r="C51" s="1685" t="s">
        <v>627</v>
      </c>
      <c r="D51" s="1685" t="s">
        <v>626</v>
      </c>
      <c r="E51" s="1685" t="s">
        <v>625</v>
      </c>
      <c r="F51" s="1685" t="s">
        <v>624</v>
      </c>
      <c r="G51" s="754"/>
      <c r="H51" s="1548"/>
      <c r="I51" s="754"/>
      <c r="J51" s="743"/>
    </row>
    <row r="52" spans="1:10" ht="12" customHeight="1">
      <c r="A52" s="2036" t="s">
        <v>623</v>
      </c>
      <c r="B52" s="2037">
        <v>2.4</v>
      </c>
      <c r="C52" s="2037">
        <v>6.8</v>
      </c>
      <c r="D52" s="2037">
        <v>1.4</v>
      </c>
      <c r="E52" s="2037">
        <v>0</v>
      </c>
      <c r="F52" s="2037">
        <v>-0.1</v>
      </c>
      <c r="G52" s="754"/>
      <c r="H52" s="1257"/>
      <c r="I52" s="749"/>
      <c r="J52" s="743"/>
    </row>
    <row r="53" spans="1:10" ht="15" customHeight="1">
      <c r="A53" s="750" t="s">
        <v>622</v>
      </c>
      <c r="B53" s="1986">
        <v>0</v>
      </c>
      <c r="C53" s="1986">
        <v>0</v>
      </c>
      <c r="D53" s="1986">
        <v>0</v>
      </c>
      <c r="E53" s="1986">
        <v>0</v>
      </c>
      <c r="F53" s="1986">
        <v>0</v>
      </c>
      <c r="G53" s="754"/>
      <c r="H53" s="1548"/>
      <c r="I53" s="749"/>
      <c r="J53" s="743"/>
    </row>
    <row r="54" spans="1:10" ht="14.4">
      <c r="A54" s="750" t="s">
        <v>621</v>
      </c>
      <c r="B54" s="1986">
        <v>1.5</v>
      </c>
      <c r="C54" s="1986">
        <v>2.2000000000000002</v>
      </c>
      <c r="D54" s="1986">
        <v>0</v>
      </c>
      <c r="E54" s="1986">
        <v>0</v>
      </c>
      <c r="F54" s="1986">
        <v>0</v>
      </c>
      <c r="G54" s="754"/>
      <c r="H54" s="1548"/>
      <c r="I54" s="749"/>
      <c r="J54" s="743"/>
    </row>
    <row r="55" spans="1:10" ht="14.4">
      <c r="A55" s="750" t="s">
        <v>620</v>
      </c>
      <c r="B55" s="1986">
        <v>0</v>
      </c>
      <c r="C55" s="1986">
        <v>3.7</v>
      </c>
      <c r="D55" s="1986">
        <v>1.3</v>
      </c>
      <c r="E55" s="1986">
        <v>0</v>
      </c>
      <c r="F55" s="1986">
        <v>0</v>
      </c>
      <c r="G55" s="754"/>
      <c r="H55" s="1548"/>
      <c r="I55" s="749"/>
      <c r="J55" s="743"/>
    </row>
    <row r="56" spans="1:10" ht="14.4">
      <c r="A56" s="750" t="s">
        <v>942</v>
      </c>
      <c r="B56" s="1986">
        <v>0.4</v>
      </c>
      <c r="C56" s="1986">
        <v>0</v>
      </c>
      <c r="D56" s="1986">
        <v>0</v>
      </c>
      <c r="E56" s="1986">
        <v>0</v>
      </c>
      <c r="F56" s="1986">
        <v>0</v>
      </c>
      <c r="G56" s="754"/>
      <c r="H56" s="1548"/>
      <c r="I56" s="749"/>
      <c r="J56" s="743"/>
    </row>
    <row r="57" spans="1:10" ht="14.4">
      <c r="A57" s="750" t="s">
        <v>941</v>
      </c>
      <c r="B57" s="1987">
        <v>0.6</v>
      </c>
      <c r="C57" s="1987">
        <v>0.8</v>
      </c>
      <c r="D57" s="1987">
        <v>0.1</v>
      </c>
      <c r="E57" s="1986">
        <v>0</v>
      </c>
      <c r="F57" s="1987">
        <v>-0.1</v>
      </c>
      <c r="G57" s="754"/>
      <c r="H57" s="1548"/>
      <c r="I57" s="1684"/>
      <c r="J57" s="1641"/>
    </row>
    <row r="58" spans="1:10" ht="14.4">
      <c r="A58" s="1682" t="s">
        <v>1454</v>
      </c>
      <c r="B58" s="2038">
        <v>18.5</v>
      </c>
      <c r="C58" s="2038">
        <v>11.6</v>
      </c>
      <c r="D58" s="2038">
        <v>20.9</v>
      </c>
      <c r="E58" s="2039">
        <v>0</v>
      </c>
      <c r="F58" s="2038">
        <v>0</v>
      </c>
      <c r="G58" s="754"/>
      <c r="H58" s="1548"/>
      <c r="I58" s="754"/>
      <c r="J58" s="743"/>
    </row>
    <row r="59" spans="1:10" ht="14.4">
      <c r="A59" s="750" t="s">
        <v>619</v>
      </c>
      <c r="B59" s="1986">
        <v>0</v>
      </c>
      <c r="C59" s="1986">
        <v>0</v>
      </c>
      <c r="D59" s="1986">
        <v>1.2</v>
      </c>
      <c r="E59" s="1986">
        <v>0</v>
      </c>
      <c r="F59" s="1986">
        <v>0</v>
      </c>
      <c r="G59" s="754"/>
      <c r="H59" s="1548"/>
      <c r="I59" s="1684"/>
      <c r="J59" s="1641"/>
    </row>
    <row r="60" spans="1:10" ht="14.4">
      <c r="A60" s="750" t="s">
        <v>618</v>
      </c>
      <c r="B60" s="1987">
        <v>18.5</v>
      </c>
      <c r="C60" s="1987">
        <v>11.6</v>
      </c>
      <c r="D60" s="1987">
        <v>19.7</v>
      </c>
      <c r="E60" s="1986">
        <v>0</v>
      </c>
      <c r="F60" s="1986">
        <v>0</v>
      </c>
      <c r="G60" s="754"/>
      <c r="H60" s="1548"/>
      <c r="I60" s="1683"/>
      <c r="J60" s="1641"/>
    </row>
    <row r="61" spans="1:10" ht="14.4">
      <c r="A61" s="1682" t="s">
        <v>1453</v>
      </c>
      <c r="B61" s="2038">
        <v>21</v>
      </c>
      <c r="C61" s="2038">
        <v>18.399999999999999</v>
      </c>
      <c r="D61" s="2038">
        <v>22.3</v>
      </c>
      <c r="E61" s="2039">
        <v>0</v>
      </c>
      <c r="F61" s="2038">
        <v>-0.1</v>
      </c>
      <c r="G61" s="754"/>
      <c r="H61" s="1548"/>
      <c r="I61" s="1548"/>
      <c r="J61" s="1548"/>
    </row>
  </sheetData>
  <mergeCells count="12">
    <mergeCell ref="A50:H50"/>
    <mergeCell ref="B26:J27"/>
    <mergeCell ref="B29:J30"/>
    <mergeCell ref="A33:D33"/>
    <mergeCell ref="A40:J40"/>
    <mergeCell ref="B42:D42"/>
    <mergeCell ref="E42:H42"/>
    <mergeCell ref="A1:H1"/>
    <mergeCell ref="B13:J14"/>
    <mergeCell ref="B16:J17"/>
    <mergeCell ref="B19:J20"/>
    <mergeCell ref="B22:J24"/>
  </mergeCells>
  <pageMargins left="0.70866141732283505" right="0.71259842519685002" top="0.74803149606299202" bottom="0.74803149606299202" header="0.31496062992126" footer="0.31496062992126"/>
  <pageSetup paperSize="9" scale="82" orientation="portrait" r:id="rId1"/>
  <headerFooter alignWithMargins="0"/>
  <ignoredErrors>
    <ignoredError sqref="I4:J10 A40:J43 A36:A39 C36:J39 A48:J51 A44:A47 C47:J47 C44:D46 F44:J46 A52:A61 G52:J61 B54:C54 B60:D60 B58:D58 B62:F62 B61:D61 F61 B57:D57 C55:D55 B56 D59"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4DAF9-C420-4655-8799-170BEF189843}">
  <sheetPr>
    <tabColor rgb="FFFFCCCC"/>
  </sheetPr>
  <dimension ref="A1:G25"/>
  <sheetViews>
    <sheetView view="pageLayout" topLeftCell="A46" zoomScaleNormal="100" workbookViewId="0">
      <selection activeCell="B57" sqref="B57"/>
    </sheetView>
  </sheetViews>
  <sheetFormatPr defaultRowHeight="13.2"/>
  <cols>
    <col min="1" max="1" width="42" style="176" customWidth="1"/>
    <col min="2" max="7" width="8.21875" style="176" customWidth="1"/>
    <col min="8" max="16384" width="8.88671875" style="176"/>
  </cols>
  <sheetData>
    <row r="1" spans="1:7" ht="15" customHeight="1" thickBot="1">
      <c r="A1" s="2098" t="s">
        <v>654</v>
      </c>
      <c r="B1" s="2130" t="s">
        <v>48</v>
      </c>
      <c r="C1" s="2130" t="s">
        <v>48</v>
      </c>
      <c r="D1" s="2130" t="s">
        <v>48</v>
      </c>
      <c r="E1" s="1715"/>
      <c r="F1" s="1715"/>
      <c r="G1" s="1715"/>
    </row>
    <row r="2" spans="1:7" ht="19.2" customHeight="1" thickBot="1">
      <c r="A2" s="1259"/>
      <c r="B2" s="1154"/>
      <c r="C2" s="1153" t="s">
        <v>613</v>
      </c>
      <c r="D2" s="1152"/>
      <c r="E2" s="1152"/>
      <c r="F2" s="1152" t="s">
        <v>1167</v>
      </c>
      <c r="G2" s="1151"/>
    </row>
    <row r="3" spans="1:7" ht="12" customHeight="1" thickBot="1">
      <c r="A3" s="1258" t="s">
        <v>613</v>
      </c>
      <c r="B3" s="1712" t="s">
        <v>1432</v>
      </c>
      <c r="C3" s="1714" t="s">
        <v>1219</v>
      </c>
      <c r="D3" s="1713" t="s">
        <v>1126</v>
      </c>
      <c r="E3" s="1712" t="s">
        <v>1432</v>
      </c>
      <c r="F3" s="1712" t="s">
        <v>1219</v>
      </c>
      <c r="G3" s="1712" t="s">
        <v>1126</v>
      </c>
    </row>
    <row r="4" spans="1:7" ht="12" customHeight="1">
      <c r="A4" s="1260" t="s">
        <v>632</v>
      </c>
      <c r="B4" s="1988">
        <v>1273.5999999999999</v>
      </c>
      <c r="C4" s="1988">
        <v>1266.5</v>
      </c>
      <c r="D4" s="1988">
        <v>1126.7</v>
      </c>
      <c r="E4" s="1988">
        <v>62.6</v>
      </c>
      <c r="F4" s="1988">
        <v>62.3</v>
      </c>
      <c r="G4" s="1988">
        <v>55.6</v>
      </c>
    </row>
    <row r="5" spans="1:7" ht="12" customHeight="1">
      <c r="A5" s="1260" t="s">
        <v>631</v>
      </c>
      <c r="B5" s="1988">
        <v>548.9</v>
      </c>
      <c r="C5" s="1988">
        <v>512</v>
      </c>
      <c r="D5" s="1988">
        <v>501.2</v>
      </c>
      <c r="E5" s="1988">
        <v>11.3</v>
      </c>
      <c r="F5" s="1988">
        <v>10.6</v>
      </c>
      <c r="G5" s="1988">
        <v>10.3</v>
      </c>
    </row>
    <row r="6" spans="1:7" ht="12" customHeight="1">
      <c r="A6" s="1260" t="s">
        <v>630</v>
      </c>
      <c r="B6" s="1988">
        <v>1409.5</v>
      </c>
      <c r="C6" s="1988">
        <v>1369.9</v>
      </c>
      <c r="D6" s="1988">
        <v>1291.5999999999999</v>
      </c>
      <c r="E6" s="1988">
        <v>63.7</v>
      </c>
      <c r="F6" s="1988">
        <v>60.6</v>
      </c>
      <c r="G6" s="1988">
        <v>57.6</v>
      </c>
    </row>
    <row r="7" spans="1:7" ht="12" customHeight="1">
      <c r="A7" s="727" t="s">
        <v>220</v>
      </c>
      <c r="B7" s="2040">
        <v>3232</v>
      </c>
      <c r="C7" s="2040">
        <v>3148.4</v>
      </c>
      <c r="D7" s="2040">
        <v>2919.5</v>
      </c>
      <c r="E7" s="2040">
        <v>35.6</v>
      </c>
      <c r="F7" s="2040">
        <v>34.5</v>
      </c>
      <c r="G7" s="2040">
        <v>31.9</v>
      </c>
    </row>
    <row r="8" spans="1:7" ht="10.5" customHeight="1">
      <c r="A8" s="1711"/>
      <c r="B8" s="1710"/>
      <c r="C8" s="1710"/>
      <c r="D8" s="1710"/>
      <c r="E8" s="1548"/>
      <c r="F8" s="1548"/>
      <c r="G8" s="1548"/>
    </row>
    <row r="9" spans="1:7" ht="9" customHeight="1">
      <c r="A9" s="1711"/>
      <c r="B9" s="1710"/>
      <c r="C9" s="1710"/>
      <c r="D9" s="1710"/>
      <c r="E9" s="1548"/>
      <c r="F9" s="1548"/>
      <c r="G9" s="1548"/>
    </row>
    <row r="10" spans="1:7" ht="12" customHeight="1">
      <c r="A10" s="2098" t="s">
        <v>1457</v>
      </c>
      <c r="B10" s="2098" t="s">
        <v>48</v>
      </c>
      <c r="C10" s="2098" t="s">
        <v>48</v>
      </c>
      <c r="D10" s="2098" t="s">
        <v>48</v>
      </c>
      <c r="E10" s="1537"/>
      <c r="F10" s="1537"/>
      <c r="G10" s="1537"/>
    </row>
    <row r="11" spans="1:7" ht="16.5" customHeight="1" thickBot="1">
      <c r="A11" s="1706"/>
      <c r="B11" s="760"/>
      <c r="C11" s="760"/>
      <c r="D11" s="760"/>
      <c r="E11" s="760"/>
      <c r="F11" s="760"/>
      <c r="G11" s="760"/>
    </row>
    <row r="12" spans="1:7" ht="12" customHeight="1" thickBot="1">
      <c r="A12" s="1258" t="s">
        <v>613</v>
      </c>
      <c r="B12" s="1705" t="s">
        <v>628</v>
      </c>
      <c r="C12" s="1704" t="s">
        <v>627</v>
      </c>
      <c r="D12" s="1703" t="s">
        <v>626</v>
      </c>
      <c r="E12" s="1709" t="s">
        <v>1166</v>
      </c>
      <c r="F12" s="760"/>
      <c r="G12" s="1708"/>
    </row>
    <row r="13" spans="1:7" ht="12" customHeight="1">
      <c r="A13" s="759" t="s">
        <v>653</v>
      </c>
      <c r="B13" s="1989">
        <v>908</v>
      </c>
      <c r="C13" s="1989">
        <v>675.41695450508246</v>
      </c>
      <c r="D13" s="1989">
        <v>615.39974915771097</v>
      </c>
      <c r="E13" s="1989">
        <v>2359</v>
      </c>
      <c r="F13" s="963"/>
      <c r="G13" s="1707"/>
    </row>
    <row r="14" spans="1:7" ht="12" customHeight="1">
      <c r="A14" s="758" t="s">
        <v>652</v>
      </c>
      <c r="B14" s="1988">
        <v>1471</v>
      </c>
      <c r="C14" s="1988">
        <v>1274.5485048850292</v>
      </c>
      <c r="D14" s="1988">
        <v>924.08331898777772</v>
      </c>
      <c r="E14" s="1988">
        <v>3582</v>
      </c>
      <c r="F14" s="963"/>
      <c r="G14" s="1707"/>
    </row>
    <row r="15" spans="1:7" ht="12" customHeight="1">
      <c r="A15" s="758" t="s">
        <v>651</v>
      </c>
      <c r="B15" s="1988">
        <v>563</v>
      </c>
      <c r="C15" s="1988">
        <v>599.1315503799467</v>
      </c>
      <c r="D15" s="1988">
        <v>308.68356983006674</v>
      </c>
      <c r="E15" s="1988">
        <v>1223</v>
      </c>
      <c r="F15" s="963"/>
      <c r="G15" s="1707"/>
    </row>
    <row r="16" spans="1:7" ht="12" customHeight="1">
      <c r="A16" s="758" t="s">
        <v>650</v>
      </c>
      <c r="B16" s="1990" t="s">
        <v>1596</v>
      </c>
      <c r="C16" s="1990" t="s">
        <v>1597</v>
      </c>
      <c r="D16" s="1990" t="s">
        <v>1598</v>
      </c>
      <c r="E16" s="1990" t="s">
        <v>1599</v>
      </c>
      <c r="F16" s="963"/>
      <c r="G16" s="1707"/>
    </row>
    <row r="17" spans="1:7" ht="10.5" customHeight="1">
      <c r="A17" s="1548"/>
      <c r="B17" s="1548"/>
      <c r="C17" s="1548"/>
      <c r="D17" s="1548"/>
      <c r="E17" s="1548"/>
      <c r="F17" s="1548"/>
      <c r="G17" s="1548"/>
    </row>
    <row r="18" spans="1:7" ht="10.5" customHeight="1">
      <c r="A18" s="1548"/>
      <c r="B18" s="1548"/>
      <c r="C18" s="1548"/>
      <c r="D18" s="1548"/>
      <c r="E18" s="1548"/>
      <c r="F18" s="1548"/>
      <c r="G18" s="1548"/>
    </row>
    <row r="19" spans="1:7" ht="15" customHeight="1">
      <c r="A19" s="2098" t="s">
        <v>1456</v>
      </c>
      <c r="B19" s="2098" t="s">
        <v>48</v>
      </c>
      <c r="C19" s="2098" t="s">
        <v>48</v>
      </c>
      <c r="D19" s="2098" t="s">
        <v>48</v>
      </c>
      <c r="E19" s="1537"/>
      <c r="F19" s="1537"/>
      <c r="G19" s="1548"/>
    </row>
    <row r="20" spans="1:7" ht="15" thickBot="1">
      <c r="A20" s="1706"/>
      <c r="B20" s="760"/>
      <c r="C20" s="760"/>
      <c r="D20" s="760"/>
      <c r="E20" s="760"/>
      <c r="F20" s="760"/>
      <c r="G20" s="1548"/>
    </row>
    <row r="21" spans="1:7" ht="12" customHeight="1" thickBot="1">
      <c r="A21" s="1258" t="s">
        <v>613</v>
      </c>
      <c r="B21" s="1705" t="s">
        <v>628</v>
      </c>
      <c r="C21" s="1704" t="s">
        <v>627</v>
      </c>
      <c r="D21" s="1703" t="s">
        <v>626</v>
      </c>
      <c r="E21" s="1702" t="s">
        <v>1166</v>
      </c>
      <c r="F21" s="760" t="s">
        <v>48</v>
      </c>
      <c r="G21" s="1548"/>
    </row>
    <row r="22" spans="1:7" ht="12" customHeight="1">
      <c r="A22" s="759" t="s">
        <v>650</v>
      </c>
      <c r="B22" s="1991" t="s">
        <v>1596</v>
      </c>
      <c r="C22" s="1991" t="s">
        <v>1597</v>
      </c>
      <c r="D22" s="1991" t="s">
        <v>1598</v>
      </c>
      <c r="E22" s="1991" t="s">
        <v>1599</v>
      </c>
      <c r="F22" s="963"/>
      <c r="G22" s="1548"/>
    </row>
    <row r="23" spans="1:7" ht="12" customHeight="1">
      <c r="A23" s="758" t="s">
        <v>649</v>
      </c>
      <c r="B23" s="1990" t="s">
        <v>1600</v>
      </c>
      <c r="C23" s="1990" t="s">
        <v>1601</v>
      </c>
      <c r="D23" s="1990" t="s">
        <v>1602</v>
      </c>
      <c r="E23" s="1990" t="s">
        <v>1603</v>
      </c>
      <c r="F23" s="963"/>
      <c r="G23" s="1548"/>
    </row>
    <row r="24" spans="1:7" ht="12" customHeight="1">
      <c r="A24" s="758" t="s">
        <v>648</v>
      </c>
      <c r="B24" s="1990" t="s">
        <v>1604</v>
      </c>
      <c r="C24" s="1990" t="s">
        <v>1605</v>
      </c>
      <c r="D24" s="1990" t="s">
        <v>1599</v>
      </c>
      <c r="E24" s="1990" t="s">
        <v>1606</v>
      </c>
      <c r="F24" s="963"/>
      <c r="G24" s="1548"/>
    </row>
    <row r="25" spans="1:7" ht="12" customHeight="1">
      <c r="A25" s="758" t="s">
        <v>647</v>
      </c>
      <c r="B25" s="1990" t="s">
        <v>1607</v>
      </c>
      <c r="C25" s="1990" t="s">
        <v>1608</v>
      </c>
      <c r="D25" s="1990" t="s">
        <v>1609</v>
      </c>
      <c r="E25" s="1990" t="s">
        <v>1610</v>
      </c>
      <c r="F25" s="963"/>
      <c r="G25" s="1548"/>
    </row>
  </sheetData>
  <mergeCells count="3">
    <mergeCell ref="A1:D1"/>
    <mergeCell ref="A10:D10"/>
    <mergeCell ref="A19:D19"/>
  </mergeCells>
  <pageMargins left="0.70866141732283505" right="0.70866141732283505" top="0.74803149606299202" bottom="0.74803149606299202" header="0.31496062992126" footer="0.31496062992126"/>
  <pageSetup paperSize="9" scale="95" orientation="portrait" r:id="rId1"/>
  <headerFooter alignWithMargins="0"/>
  <ignoredErrors>
    <ignoredError sqref="A8:E12 A4:A7 A17:E21 A13:A16 B16:E16 A22:A25 B22:E25"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2C4F3-319E-4DD9-A6D2-283D30EA2C17}">
  <sheetPr>
    <tabColor rgb="FFFFCCCC"/>
  </sheetPr>
  <dimension ref="A1:K50"/>
  <sheetViews>
    <sheetView view="pageLayout" topLeftCell="A64" zoomScaleNormal="100" workbookViewId="0">
      <selection activeCell="A25" sqref="A25:K25"/>
    </sheetView>
  </sheetViews>
  <sheetFormatPr defaultRowHeight="13.2"/>
  <cols>
    <col min="1" max="1" width="32.21875" style="176" customWidth="1"/>
    <col min="2" max="11" width="7.5546875" style="176" customWidth="1"/>
    <col min="12" max="16384" width="8.88671875" style="176"/>
  </cols>
  <sheetData>
    <row r="1" spans="1:11" ht="12.75" customHeight="1">
      <c r="A1" s="2098" t="s">
        <v>1466</v>
      </c>
      <c r="B1" s="2098" t="s">
        <v>48</v>
      </c>
      <c r="C1" s="2098" t="s">
        <v>48</v>
      </c>
      <c r="D1" s="2098" t="s">
        <v>48</v>
      </c>
      <c r="E1" s="2098" t="s">
        <v>48</v>
      </c>
      <c r="F1" s="2098" t="s">
        <v>48</v>
      </c>
      <c r="G1" s="1537"/>
      <c r="H1" s="1537"/>
      <c r="I1" s="1537"/>
      <c r="J1" s="1537"/>
      <c r="K1" s="1537"/>
    </row>
    <row r="2" spans="1:11" ht="10.5" customHeight="1">
      <c r="A2" s="414"/>
      <c r="B2" s="414"/>
      <c r="C2" s="414"/>
      <c r="D2" s="414"/>
      <c r="E2" s="414"/>
      <c r="F2" s="414"/>
      <c r="G2" s="414"/>
      <c r="H2" s="414"/>
      <c r="I2" s="414"/>
      <c r="J2" s="414"/>
      <c r="K2" s="414"/>
    </row>
    <row r="3" spans="1:11" ht="10.5" customHeight="1" thickBot="1">
      <c r="A3" s="1262" t="s">
        <v>613</v>
      </c>
      <c r="B3" s="1261" t="s">
        <v>1458</v>
      </c>
      <c r="C3" s="1261" t="s">
        <v>1636</v>
      </c>
      <c r="D3" s="1261" t="s">
        <v>1134</v>
      </c>
      <c r="E3" s="1261" t="s">
        <v>1069</v>
      </c>
      <c r="F3" s="1261" t="s">
        <v>1016</v>
      </c>
      <c r="G3" s="1261" t="s">
        <v>943</v>
      </c>
      <c r="H3" s="1261" t="s">
        <v>1635</v>
      </c>
      <c r="I3" s="1261" t="s">
        <v>827</v>
      </c>
      <c r="J3" s="1261" t="s">
        <v>790</v>
      </c>
      <c r="K3" s="1261" t="s">
        <v>715</v>
      </c>
    </row>
    <row r="4" spans="1:11" ht="10.5" customHeight="1">
      <c r="A4" s="410" t="s">
        <v>722</v>
      </c>
      <c r="B4" s="744">
        <v>392.86842312942133</v>
      </c>
      <c r="C4" s="744">
        <v>384.1797802254552</v>
      </c>
      <c r="D4" s="744">
        <v>368.88014643080805</v>
      </c>
      <c r="E4" s="744">
        <v>351.36429624177947</v>
      </c>
      <c r="F4" s="744">
        <v>324.45270580741453</v>
      </c>
      <c r="G4" s="744">
        <v>309.8381652446368</v>
      </c>
      <c r="H4" s="744">
        <v>279.03285689271377</v>
      </c>
      <c r="I4" s="744">
        <v>324.7</v>
      </c>
      <c r="J4" s="744">
        <v>314.3</v>
      </c>
      <c r="K4" s="744">
        <v>306.5</v>
      </c>
    </row>
    <row r="5" spans="1:11" ht="10.5" customHeight="1">
      <c r="A5" s="409" t="s">
        <v>1465</v>
      </c>
      <c r="B5" s="739">
        <v>4.1109999999999998</v>
      </c>
      <c r="C5" s="739">
        <v>2.2650000000000001</v>
      </c>
      <c r="D5" s="739">
        <v>3.0129999999999999</v>
      </c>
      <c r="E5" s="739">
        <v>7.702</v>
      </c>
      <c r="F5" s="739">
        <v>4.4870000000000001</v>
      </c>
      <c r="G5" s="739">
        <v>3.484</v>
      </c>
      <c r="H5" s="739">
        <v>-3.1549999999999998</v>
      </c>
      <c r="I5" s="739">
        <v>0.5</v>
      </c>
      <c r="J5" s="739">
        <v>3.7</v>
      </c>
      <c r="K5" s="739">
        <v>3.8</v>
      </c>
    </row>
    <row r="6" spans="1:11" ht="10.5" customHeight="1">
      <c r="A6" s="409"/>
      <c r="B6" s="730"/>
      <c r="C6" s="730"/>
      <c r="D6" s="730"/>
      <c r="E6" s="730"/>
      <c r="F6" s="730"/>
      <c r="G6" s="730"/>
      <c r="H6" s="730"/>
      <c r="I6" s="730"/>
      <c r="J6" s="730"/>
      <c r="K6" s="730"/>
    </row>
    <row r="7" spans="1:11" ht="10.5" customHeight="1" thickBot="1">
      <c r="A7" s="1262" t="s">
        <v>613</v>
      </c>
      <c r="B7" s="1261" t="s">
        <v>714</v>
      </c>
      <c r="C7" s="1261" t="s">
        <v>748</v>
      </c>
      <c r="D7" s="1261" t="s">
        <v>713</v>
      </c>
      <c r="E7" s="1261" t="s">
        <v>747</v>
      </c>
      <c r="F7" s="1261" t="s">
        <v>712</v>
      </c>
      <c r="G7" s="1261" t="s">
        <v>711</v>
      </c>
      <c r="H7" s="1261" t="s">
        <v>710</v>
      </c>
      <c r="I7" s="1261" t="s">
        <v>709</v>
      </c>
      <c r="J7" s="1261" t="s">
        <v>708</v>
      </c>
      <c r="K7" s="1261" t="s">
        <v>746</v>
      </c>
    </row>
    <row r="8" spans="1:11" ht="10.5" customHeight="1">
      <c r="A8" s="410" t="s">
        <v>722</v>
      </c>
      <c r="B8" s="744">
        <v>300.2</v>
      </c>
      <c r="C8" s="744">
        <v>280.10000000000002</v>
      </c>
      <c r="D8" s="744">
        <v>309</v>
      </c>
      <c r="E8" s="744">
        <v>304.39999999999998</v>
      </c>
      <c r="F8" s="744">
        <v>317</v>
      </c>
      <c r="G8" s="744">
        <v>328.3</v>
      </c>
      <c r="H8" s="744">
        <v>328.8</v>
      </c>
      <c r="I8" s="744">
        <v>330</v>
      </c>
      <c r="J8" s="744">
        <v>329.2</v>
      </c>
      <c r="K8" s="744">
        <v>321.8</v>
      </c>
    </row>
    <row r="9" spans="1:11" ht="10.5" customHeight="1">
      <c r="A9" s="409" t="s">
        <v>1465</v>
      </c>
      <c r="B9" s="739">
        <v>1</v>
      </c>
      <c r="C9" s="739">
        <v>-2.8</v>
      </c>
      <c r="D9" s="739">
        <v>-0.6</v>
      </c>
      <c r="E9" s="739">
        <v>-5.3</v>
      </c>
      <c r="F9" s="739">
        <v>-3.8</v>
      </c>
      <c r="G9" s="739">
        <v>-1</v>
      </c>
      <c r="H9" s="739">
        <v>0.3</v>
      </c>
      <c r="I9" s="739">
        <v>1.9</v>
      </c>
      <c r="J9" s="739">
        <v>1.3</v>
      </c>
      <c r="K9" s="739">
        <v>-0.2</v>
      </c>
    </row>
    <row r="10" spans="1:11" ht="10.5" customHeight="1">
      <c r="A10" s="728"/>
      <c r="B10" s="733"/>
      <c r="C10" s="733"/>
      <c r="D10" s="733"/>
      <c r="E10" s="733"/>
      <c r="F10" s="733"/>
      <c r="G10" s="733"/>
      <c r="H10" s="733"/>
      <c r="I10" s="733"/>
      <c r="J10" s="733"/>
      <c r="K10" s="733"/>
    </row>
    <row r="11" spans="1:11" ht="10.5" customHeight="1" thickBot="1">
      <c r="A11" s="1262" t="s">
        <v>613</v>
      </c>
      <c r="B11" s="1261" t="s">
        <v>745</v>
      </c>
      <c r="C11" s="1261" t="s">
        <v>744</v>
      </c>
      <c r="D11" s="1261" t="s">
        <v>743</v>
      </c>
      <c r="E11" s="1261" t="s">
        <v>742</v>
      </c>
      <c r="F11" s="1261" t="s">
        <v>741</v>
      </c>
      <c r="G11" s="1261" t="s">
        <v>740</v>
      </c>
      <c r="H11" s="1261" t="s">
        <v>739</v>
      </c>
      <c r="I11" s="1261" t="s">
        <v>738</v>
      </c>
      <c r="J11" s="1261" t="s">
        <v>737</v>
      </c>
      <c r="K11" s="1261" t="s">
        <v>736</v>
      </c>
    </row>
    <row r="12" spans="1:11" ht="10.5" customHeight="1">
      <c r="A12" s="410" t="s">
        <v>722</v>
      </c>
      <c r="B12" s="744">
        <v>316.5</v>
      </c>
      <c r="C12" s="744">
        <v>299.3</v>
      </c>
      <c r="D12" s="744">
        <v>290</v>
      </c>
      <c r="E12" s="744">
        <v>288.39999999999998</v>
      </c>
      <c r="F12" s="744">
        <v>273.89999999999998</v>
      </c>
      <c r="G12" s="744">
        <v>285.89999999999998</v>
      </c>
      <c r="H12" s="744">
        <v>290.3</v>
      </c>
      <c r="I12" s="744">
        <v>262.3</v>
      </c>
      <c r="J12" s="744">
        <v>253.7</v>
      </c>
      <c r="K12" s="744">
        <v>247.8</v>
      </c>
    </row>
    <row r="13" spans="1:11" ht="10.5" customHeight="1">
      <c r="A13" s="409" t="s">
        <v>1465</v>
      </c>
      <c r="B13" s="739">
        <v>9.6999999999999993</v>
      </c>
      <c r="C13" s="739">
        <v>5.8</v>
      </c>
      <c r="D13" s="739">
        <v>4.0999999999999996</v>
      </c>
      <c r="E13" s="739">
        <v>1.8</v>
      </c>
      <c r="F13" s="739">
        <v>2.8</v>
      </c>
      <c r="G13" s="739">
        <v>3.1</v>
      </c>
      <c r="H13" s="739">
        <v>7.1</v>
      </c>
      <c r="I13" s="739">
        <v>6.6</v>
      </c>
      <c r="J13" s="739">
        <v>3.2</v>
      </c>
      <c r="K13" s="739">
        <v>4.9000000000000004</v>
      </c>
    </row>
    <row r="14" spans="1:11" ht="10.5" customHeight="1">
      <c r="A14" s="728"/>
      <c r="B14" s="733"/>
      <c r="C14" s="733"/>
      <c r="D14" s="733"/>
      <c r="E14" s="733"/>
      <c r="F14" s="733"/>
      <c r="G14" s="733"/>
      <c r="H14" s="733"/>
      <c r="I14" s="733"/>
      <c r="J14" s="733"/>
      <c r="K14" s="733"/>
    </row>
    <row r="15" spans="1:11" ht="10.5" customHeight="1" thickBot="1">
      <c r="A15" s="1262" t="s">
        <v>613</v>
      </c>
      <c r="B15" s="1261" t="s">
        <v>735</v>
      </c>
      <c r="C15" s="1261" t="s">
        <v>734</v>
      </c>
      <c r="D15" s="1261" t="s">
        <v>733</v>
      </c>
      <c r="E15" s="1261" t="s">
        <v>732</v>
      </c>
      <c r="F15" s="1261" t="s">
        <v>731</v>
      </c>
      <c r="G15" s="1261" t="s">
        <v>730</v>
      </c>
      <c r="H15" s="1261" t="s">
        <v>729</v>
      </c>
      <c r="I15" s="1261" t="s">
        <v>728</v>
      </c>
      <c r="J15" s="1261" t="s">
        <v>727</v>
      </c>
      <c r="K15" s="1261" t="s">
        <v>726</v>
      </c>
    </row>
    <row r="16" spans="1:11" ht="10.5" customHeight="1">
      <c r="A16" s="410" t="s">
        <v>722</v>
      </c>
      <c r="B16" s="744">
        <v>237.9</v>
      </c>
      <c r="C16" s="744">
        <v>231.5</v>
      </c>
      <c r="D16" s="744">
        <v>225.6</v>
      </c>
      <c r="E16" s="744">
        <v>216.8</v>
      </c>
      <c r="F16" s="744">
        <v>220.4</v>
      </c>
      <c r="G16" s="744">
        <v>217.3</v>
      </c>
      <c r="H16" s="744">
        <v>209.8</v>
      </c>
      <c r="I16" s="744">
        <v>199.2</v>
      </c>
      <c r="J16" s="744">
        <v>196.7</v>
      </c>
      <c r="K16" s="744">
        <v>187.2</v>
      </c>
    </row>
    <row r="17" spans="1:11" ht="10.5" customHeight="1">
      <c r="A17" s="409" t="s">
        <v>1465</v>
      </c>
      <c r="B17" s="739">
        <v>3.9</v>
      </c>
      <c r="C17" s="739">
        <v>2.1</v>
      </c>
      <c r="D17" s="739">
        <v>2.2999999999999998</v>
      </c>
      <c r="E17" s="739">
        <v>2.6</v>
      </c>
      <c r="F17" s="739">
        <v>-0.4</v>
      </c>
      <c r="G17" s="739">
        <v>3.1</v>
      </c>
      <c r="H17" s="739">
        <v>2.6</v>
      </c>
      <c r="I17" s="739">
        <v>2.2000000000000002</v>
      </c>
      <c r="J17" s="739">
        <v>1.2</v>
      </c>
      <c r="K17" s="739">
        <v>1.7</v>
      </c>
    </row>
    <row r="18" spans="1:11" ht="10.5" customHeight="1">
      <c r="A18" s="728"/>
      <c r="B18" s="733"/>
      <c r="C18" s="733"/>
      <c r="D18" s="733"/>
      <c r="E18" s="733"/>
      <c r="F18" s="733"/>
      <c r="G18" s="733"/>
      <c r="H18" s="733"/>
      <c r="I18" s="733"/>
      <c r="J18" s="733"/>
      <c r="K18" s="733"/>
    </row>
    <row r="19" spans="1:11" ht="10.5" customHeight="1" thickBot="1">
      <c r="A19" s="1262" t="s">
        <v>613</v>
      </c>
      <c r="B19" s="1261" t="s">
        <v>725</v>
      </c>
      <c r="C19" s="1261" t="s">
        <v>724</v>
      </c>
      <c r="D19" s="1261" t="s">
        <v>723</v>
      </c>
      <c r="E19" s="754"/>
      <c r="F19" s="754"/>
      <c r="G19" s="754"/>
      <c r="H19" s="754"/>
      <c r="I19" s="754"/>
      <c r="J19" s="754"/>
      <c r="K19" s="754"/>
    </row>
    <row r="20" spans="1:11" ht="10.5" customHeight="1">
      <c r="A20" s="410" t="s">
        <v>722</v>
      </c>
      <c r="B20" s="744">
        <v>178.2</v>
      </c>
      <c r="C20" s="744">
        <v>190</v>
      </c>
      <c r="D20" s="744">
        <v>189.8</v>
      </c>
      <c r="E20" s="730"/>
      <c r="F20" s="730"/>
      <c r="G20" s="730"/>
      <c r="H20" s="730"/>
      <c r="I20" s="730"/>
      <c r="J20" s="730"/>
      <c r="K20" s="730"/>
    </row>
    <row r="21" spans="1:11" ht="10.5" customHeight="1">
      <c r="A21" s="409" t="s">
        <v>1465</v>
      </c>
      <c r="B21" s="739">
        <v>-0.7</v>
      </c>
      <c r="C21" s="739">
        <v>1.7</v>
      </c>
      <c r="D21" s="739">
        <v>2.2999999999999998</v>
      </c>
      <c r="E21" s="730"/>
      <c r="F21" s="730"/>
      <c r="G21" s="730"/>
      <c r="H21" s="730"/>
      <c r="I21" s="730"/>
      <c r="J21" s="730"/>
      <c r="K21" s="730"/>
    </row>
    <row r="22" spans="1:11" ht="10.5" customHeight="1">
      <c r="A22" s="409"/>
      <c r="B22" s="409"/>
      <c r="C22" s="730"/>
      <c r="D22" s="730"/>
      <c r="E22" s="730"/>
      <c r="F22" s="730"/>
      <c r="G22" s="730"/>
      <c r="H22" s="730"/>
      <c r="I22" s="730"/>
      <c r="J22" s="730"/>
      <c r="K22" s="730"/>
    </row>
    <row r="23" spans="1:11" ht="10.5" customHeight="1">
      <c r="A23" s="2052" t="s">
        <v>1464</v>
      </c>
      <c r="B23" s="2053" t="s">
        <v>48</v>
      </c>
      <c r="C23" s="2053" t="s">
        <v>48</v>
      </c>
      <c r="D23" s="2053" t="s">
        <v>48</v>
      </c>
      <c r="E23" s="2053" t="s">
        <v>48</v>
      </c>
      <c r="F23" s="2053" t="s">
        <v>48</v>
      </c>
      <c r="G23" s="2053" t="s">
        <v>48</v>
      </c>
      <c r="H23" s="2053" t="s">
        <v>48</v>
      </c>
      <c r="I23" s="2053" t="s">
        <v>48</v>
      </c>
      <c r="J23" s="2053" t="s">
        <v>48</v>
      </c>
      <c r="K23" s="2053" t="s">
        <v>48</v>
      </c>
    </row>
    <row r="24" spans="1:11" ht="10.5" customHeight="1">
      <c r="A24" s="2052" t="s">
        <v>1463</v>
      </c>
      <c r="B24" s="2053" t="s">
        <v>48</v>
      </c>
      <c r="C24" s="2053" t="s">
        <v>48</v>
      </c>
      <c r="D24" s="2053" t="s">
        <v>48</v>
      </c>
      <c r="E24" s="2053" t="s">
        <v>48</v>
      </c>
      <c r="F24" s="2053" t="s">
        <v>48</v>
      </c>
      <c r="G24" s="2053" t="s">
        <v>48</v>
      </c>
      <c r="H24" s="2053" t="s">
        <v>48</v>
      </c>
      <c r="I24" s="2053" t="s">
        <v>48</v>
      </c>
      <c r="J24" s="2053" t="s">
        <v>48</v>
      </c>
      <c r="K24" s="2053" t="s">
        <v>48</v>
      </c>
    </row>
    <row r="25" spans="1:11" ht="10.5" customHeight="1">
      <c r="A25" s="2052" t="s">
        <v>1654</v>
      </c>
      <c r="B25" s="2053" t="s">
        <v>48</v>
      </c>
      <c r="C25" s="2053" t="s">
        <v>48</v>
      </c>
      <c r="D25" s="2053" t="s">
        <v>48</v>
      </c>
      <c r="E25" s="2053" t="s">
        <v>48</v>
      </c>
      <c r="F25" s="2053" t="s">
        <v>48</v>
      </c>
      <c r="G25" s="2053" t="s">
        <v>48</v>
      </c>
      <c r="H25" s="2053" t="s">
        <v>48</v>
      </c>
      <c r="I25" s="2053" t="s">
        <v>48</v>
      </c>
      <c r="J25" s="2053" t="s">
        <v>48</v>
      </c>
      <c r="K25" s="2053" t="s">
        <v>48</v>
      </c>
    </row>
    <row r="26" spans="1:11" ht="10.5" customHeight="1">
      <c r="A26" s="409"/>
      <c r="B26" s="409"/>
      <c r="C26" s="1540"/>
      <c r="D26" s="1540"/>
      <c r="E26" s="1540"/>
      <c r="F26" s="1540"/>
      <c r="G26" s="1540"/>
      <c r="H26" s="1540"/>
      <c r="I26" s="1540"/>
      <c r="J26" s="1540"/>
      <c r="K26" s="1540"/>
    </row>
    <row r="27" spans="1:11" ht="15" customHeight="1">
      <c r="A27" s="2098" t="s">
        <v>1618</v>
      </c>
      <c r="B27" s="2098" t="s">
        <v>48</v>
      </c>
      <c r="C27" s="2098" t="s">
        <v>48</v>
      </c>
      <c r="D27" s="2098" t="s">
        <v>48</v>
      </c>
      <c r="E27" s="1537"/>
      <c r="F27" s="1537"/>
      <c r="G27" s="1537"/>
      <c r="H27" s="1537"/>
      <c r="I27" s="1537"/>
      <c r="J27" s="1537"/>
      <c r="K27" s="1537"/>
    </row>
    <row r="28" spans="1:11" ht="21" customHeight="1" thickBot="1">
      <c r="A28" s="1263" t="s">
        <v>1458</v>
      </c>
      <c r="B28" s="1716" t="s">
        <v>1462</v>
      </c>
      <c r="C28" s="2041" t="s">
        <v>1617</v>
      </c>
      <c r="D28" s="1716" t="s">
        <v>1461</v>
      </c>
      <c r="E28" s="2041" t="s">
        <v>1163</v>
      </c>
      <c r="F28" s="1716" t="s">
        <v>1460</v>
      </c>
      <c r="G28" s="754"/>
      <c r="H28" s="754"/>
      <c r="I28" s="754"/>
      <c r="J28" s="754"/>
      <c r="K28" s="754"/>
    </row>
    <row r="29" spans="1:11" ht="10.5" customHeight="1">
      <c r="A29" s="752" t="s">
        <v>635</v>
      </c>
      <c r="B29" s="751">
        <v>24.440999999999999</v>
      </c>
      <c r="C29" s="751">
        <v>34.293437331898872</v>
      </c>
      <c r="D29" s="751">
        <v>30.972999999999999</v>
      </c>
      <c r="E29" s="751">
        <v>4.6749999999999998</v>
      </c>
      <c r="F29" s="751">
        <v>94.382437331898871</v>
      </c>
      <c r="G29" s="754"/>
      <c r="H29" s="754"/>
      <c r="I29" s="754"/>
      <c r="J29" s="754"/>
      <c r="K29" s="754"/>
    </row>
    <row r="30" spans="1:11" ht="10.5" customHeight="1">
      <c r="A30" s="750" t="s">
        <v>632</v>
      </c>
      <c r="B30" s="749">
        <v>12.885999999999999</v>
      </c>
      <c r="C30" s="749">
        <v>38.590000000000003</v>
      </c>
      <c r="D30" s="749">
        <v>5.6050000000000004</v>
      </c>
      <c r="E30" s="749">
        <v>20.966999999999999</v>
      </c>
      <c r="F30" s="749">
        <v>78.048000000000002</v>
      </c>
      <c r="G30" s="749"/>
      <c r="H30" s="749"/>
      <c r="I30" s="749"/>
      <c r="J30" s="749"/>
      <c r="K30" s="749"/>
    </row>
    <row r="31" spans="1:11" ht="10.5" customHeight="1">
      <c r="A31" s="1053" t="s">
        <v>631</v>
      </c>
      <c r="B31" s="910">
        <v>4.3719999999999999</v>
      </c>
      <c r="C31" s="910">
        <v>10.033080035527487</v>
      </c>
      <c r="D31" s="910">
        <v>6.3179999999999996</v>
      </c>
      <c r="E31" s="910">
        <v>18.387</v>
      </c>
      <c r="F31" s="910">
        <v>39.110080035527488</v>
      </c>
      <c r="G31" s="1684"/>
      <c r="H31" s="1684"/>
      <c r="I31" s="1684"/>
      <c r="J31" s="1684"/>
      <c r="K31" s="1684"/>
    </row>
    <row r="32" spans="1:11" ht="10.5" customHeight="1">
      <c r="A32" s="1053" t="s">
        <v>630</v>
      </c>
      <c r="B32" s="910">
        <v>40.451000000000001</v>
      </c>
      <c r="C32" s="957">
        <v>33.223905761994935</v>
      </c>
      <c r="D32" s="911">
        <v>10.317</v>
      </c>
      <c r="E32" s="911">
        <v>22.300999999999998</v>
      </c>
      <c r="F32" s="911">
        <v>106.29290576199493</v>
      </c>
      <c r="G32" s="1683"/>
      <c r="H32" s="1683"/>
      <c r="I32" s="1683"/>
      <c r="J32" s="1683"/>
      <c r="K32" s="1683"/>
    </row>
    <row r="33" spans="1:11" ht="10.5" customHeight="1">
      <c r="A33" s="750" t="s">
        <v>721</v>
      </c>
      <c r="B33" s="749">
        <v>0.26500000000000001</v>
      </c>
      <c r="C33" s="749">
        <v>0</v>
      </c>
      <c r="D33" s="749">
        <v>74.828999999999994</v>
      </c>
      <c r="E33" s="749">
        <v>-5.8999999999999997E-2</v>
      </c>
      <c r="F33" s="749">
        <v>75.034999999999997</v>
      </c>
      <c r="G33" s="1683"/>
      <c r="H33" s="1683"/>
      <c r="I33" s="1683"/>
      <c r="J33" s="1683"/>
      <c r="K33" s="1683"/>
    </row>
    <row r="34" spans="1:11" ht="10.5" customHeight="1">
      <c r="A34" s="727" t="s">
        <v>720</v>
      </c>
      <c r="B34" s="964">
        <v>82.415000000000006</v>
      </c>
      <c r="C34" s="964">
        <v>116.14042312942129</v>
      </c>
      <c r="D34" s="964">
        <v>128.042</v>
      </c>
      <c r="E34" s="964">
        <v>66.271000000000001</v>
      </c>
      <c r="F34" s="964">
        <v>392.86842312942133</v>
      </c>
      <c r="G34" s="1683"/>
      <c r="H34" s="1683"/>
      <c r="I34" s="1683"/>
      <c r="J34" s="1683"/>
      <c r="K34" s="1683"/>
    </row>
    <row r="35" spans="1:11" ht="10.5" customHeight="1">
      <c r="A35" s="2094"/>
      <c r="B35" s="2094" t="s">
        <v>48</v>
      </c>
      <c r="C35" s="2094" t="s">
        <v>48</v>
      </c>
      <c r="D35" s="2094" t="s">
        <v>48</v>
      </c>
      <c r="E35" s="2094" t="s">
        <v>48</v>
      </c>
      <c r="F35" s="2094" t="s">
        <v>48</v>
      </c>
      <c r="G35" s="2094" t="s">
        <v>48</v>
      </c>
      <c r="H35" s="2094" t="s">
        <v>48</v>
      </c>
      <c r="I35" s="2094" t="s">
        <v>48</v>
      </c>
      <c r="J35" s="2094" t="s">
        <v>48</v>
      </c>
      <c r="K35" s="2094" t="s">
        <v>48</v>
      </c>
    </row>
    <row r="36" spans="1:11" ht="10.5" customHeight="1">
      <c r="A36" s="1548"/>
      <c r="B36" s="1548"/>
      <c r="C36" s="1548"/>
      <c r="D36" s="1548"/>
      <c r="E36" s="1548"/>
      <c r="F36" s="1548"/>
      <c r="G36" s="1548"/>
      <c r="H36" s="1548"/>
      <c r="I36" s="1548"/>
      <c r="J36" s="1548"/>
      <c r="K36" s="1548"/>
    </row>
    <row r="37" spans="1:11" ht="15" customHeight="1">
      <c r="A37" s="2098" t="s">
        <v>1070</v>
      </c>
      <c r="B37" s="2098" t="s">
        <v>48</v>
      </c>
      <c r="C37" s="2098" t="s">
        <v>48</v>
      </c>
      <c r="D37" s="2098" t="s">
        <v>48</v>
      </c>
      <c r="E37" s="1548"/>
      <c r="F37" s="1548"/>
      <c r="G37" s="1548"/>
      <c r="H37" s="1548"/>
      <c r="I37" s="1548"/>
      <c r="J37" s="1548"/>
      <c r="K37" s="1548"/>
    </row>
    <row r="38" spans="1:11" ht="10.5" customHeight="1" thickBot="1">
      <c r="A38" s="1262" t="s">
        <v>629</v>
      </c>
      <c r="B38" s="1261" t="s">
        <v>1458</v>
      </c>
      <c r="C38" s="1261" t="s">
        <v>1232</v>
      </c>
      <c r="D38" s="1261" t="s">
        <v>1134</v>
      </c>
      <c r="E38" s="1261" t="s">
        <v>1069</v>
      </c>
      <c r="F38" s="1261" t="s">
        <v>1016</v>
      </c>
      <c r="G38" s="1261" t="s">
        <v>943</v>
      </c>
      <c r="H38" s="1261" t="s">
        <v>904</v>
      </c>
      <c r="I38" s="1261" t="s">
        <v>827</v>
      </c>
      <c r="J38" s="1261" t="s">
        <v>790</v>
      </c>
      <c r="K38" s="1261" t="s">
        <v>715</v>
      </c>
    </row>
    <row r="39" spans="1:11" ht="10.5" customHeight="1">
      <c r="A39" s="1276" t="s">
        <v>1459</v>
      </c>
      <c r="B39" s="741">
        <v>0.76600000000000001</v>
      </c>
      <c r="C39" s="741">
        <v>1.444</v>
      </c>
      <c r="D39" s="741">
        <v>1.3939999999999999</v>
      </c>
      <c r="E39" s="741">
        <v>1.734</v>
      </c>
      <c r="F39" s="741">
        <v>0.93</v>
      </c>
      <c r="G39" s="741">
        <v>-0.16700000000000001</v>
      </c>
      <c r="H39" s="741">
        <v>-1.4219999999999999</v>
      </c>
      <c r="I39" s="741">
        <v>0.4</v>
      </c>
      <c r="J39" s="741">
        <v>0.2</v>
      </c>
      <c r="K39" s="741">
        <v>0.1</v>
      </c>
    </row>
    <row r="40" spans="1:11" ht="10.5" customHeight="1">
      <c r="A40" s="409" t="s">
        <v>719</v>
      </c>
      <c r="B40" s="739">
        <v>0.65700000000000003</v>
      </c>
      <c r="C40" s="739">
        <v>2.032</v>
      </c>
      <c r="D40" s="739">
        <v>1.6259999999999999</v>
      </c>
      <c r="E40" s="739">
        <v>0.45200000000000001</v>
      </c>
      <c r="F40" s="739">
        <v>0.84099999999999997</v>
      </c>
      <c r="G40" s="739">
        <v>1.4410000000000001</v>
      </c>
      <c r="H40" s="739">
        <v>0.63300000000000001</v>
      </c>
      <c r="I40" s="739">
        <v>0.3</v>
      </c>
      <c r="J40" s="739">
        <v>0.2</v>
      </c>
      <c r="K40" s="739">
        <v>1.4</v>
      </c>
    </row>
    <row r="41" spans="1:11" ht="10.5" customHeight="1">
      <c r="A41" s="409" t="s">
        <v>718</v>
      </c>
      <c r="B41" s="739">
        <v>2.0379999999999998</v>
      </c>
      <c r="C41" s="739">
        <v>-2.1819999999999999</v>
      </c>
      <c r="D41" s="739">
        <v>-1.0329999999999999</v>
      </c>
      <c r="E41" s="739">
        <v>4.3940000000000001</v>
      </c>
      <c r="F41" s="739">
        <v>2.2389999999999999</v>
      </c>
      <c r="G41" s="739">
        <v>1.7190000000000001</v>
      </c>
      <c r="H41" s="739">
        <v>-2.8069999999999999</v>
      </c>
      <c r="I41" s="739">
        <v>-0.3</v>
      </c>
      <c r="J41" s="739">
        <v>3.1</v>
      </c>
      <c r="K41" s="739">
        <v>2</v>
      </c>
    </row>
    <row r="42" spans="1:11" ht="10.5" customHeight="1">
      <c r="A42" s="1272" t="s">
        <v>1163</v>
      </c>
      <c r="B42" s="739">
        <v>0.65100000000000002</v>
      </c>
      <c r="C42" s="739">
        <v>0.97199999999999998</v>
      </c>
      <c r="D42" s="739">
        <v>1.026</v>
      </c>
      <c r="E42" s="739">
        <v>1.123</v>
      </c>
      <c r="F42" s="739">
        <v>0.47699999999999998</v>
      </c>
      <c r="G42" s="739">
        <v>0.49</v>
      </c>
      <c r="H42" s="739">
        <v>0.442</v>
      </c>
      <c r="I42" s="739">
        <v>0.1</v>
      </c>
      <c r="J42" s="739">
        <v>0.2</v>
      </c>
      <c r="K42" s="739">
        <v>0.3</v>
      </c>
    </row>
    <row r="43" spans="1:11" ht="10.5" customHeight="1">
      <c r="A43" s="727" t="s">
        <v>220</v>
      </c>
      <c r="B43" s="726">
        <v>4.1120000000000001</v>
      </c>
      <c r="C43" s="726">
        <v>2.266</v>
      </c>
      <c r="D43" s="726">
        <v>3.0129999999999999</v>
      </c>
      <c r="E43" s="726">
        <v>7.7030000000000003</v>
      </c>
      <c r="F43" s="726">
        <v>4.4870000000000001</v>
      </c>
      <c r="G43" s="726">
        <v>3.4830000000000005</v>
      </c>
      <c r="H43" s="726">
        <v>-3.1539999999999999</v>
      </c>
      <c r="I43" s="726">
        <v>0.5</v>
      </c>
      <c r="J43" s="726">
        <v>3.7</v>
      </c>
      <c r="K43" s="726">
        <v>3.8</v>
      </c>
    </row>
    <row r="44" spans="1:11" ht="10.5" customHeight="1">
      <c r="A44" s="728"/>
      <c r="B44" s="728"/>
      <c r="C44" s="1615"/>
      <c r="D44" s="1615"/>
      <c r="E44" s="1615"/>
      <c r="F44" s="1615"/>
      <c r="G44" s="1615"/>
      <c r="H44" s="1615"/>
      <c r="I44" s="1615"/>
      <c r="J44" s="1615"/>
      <c r="K44" s="1615"/>
    </row>
    <row r="45" spans="1:11" ht="10.5" customHeight="1">
      <c r="A45" s="728"/>
      <c r="B45" s="728"/>
      <c r="C45" s="1615"/>
      <c r="D45" s="1615"/>
      <c r="E45" s="1615"/>
      <c r="F45" s="1615"/>
      <c r="G45" s="1615"/>
      <c r="H45" s="1615"/>
      <c r="I45" s="1615"/>
      <c r="J45" s="1615"/>
      <c r="K45" s="1615"/>
    </row>
    <row r="46" spans="1:11" ht="15" customHeight="1">
      <c r="A46" s="2098" t="s">
        <v>717</v>
      </c>
      <c r="B46" s="2098" t="s">
        <v>48</v>
      </c>
      <c r="C46" s="2098" t="s">
        <v>48</v>
      </c>
      <c r="D46" s="2098" t="s">
        <v>48</v>
      </c>
      <c r="E46" s="1548"/>
      <c r="F46" s="1548"/>
      <c r="G46" s="1548"/>
      <c r="H46" s="1548"/>
      <c r="I46" s="1548"/>
      <c r="J46" s="1548"/>
      <c r="K46" s="1548"/>
    </row>
    <row r="47" spans="1:11" ht="10.5" customHeight="1" thickBot="1">
      <c r="A47" s="1262" t="s">
        <v>716</v>
      </c>
      <c r="B47" s="1261" t="s">
        <v>1458</v>
      </c>
      <c r="C47" s="1261" t="s">
        <v>1232</v>
      </c>
      <c r="D47" s="1261" t="s">
        <v>1134</v>
      </c>
      <c r="E47" s="1261" t="s">
        <v>1069</v>
      </c>
      <c r="F47" s="1261" t="s">
        <v>1016</v>
      </c>
      <c r="G47" s="1261" t="s">
        <v>943</v>
      </c>
      <c r="H47" s="1261" t="s">
        <v>904</v>
      </c>
      <c r="I47" s="1261" t="s">
        <v>827</v>
      </c>
      <c r="J47" s="1261" t="s">
        <v>790</v>
      </c>
      <c r="K47" s="1261" t="s">
        <v>715</v>
      </c>
    </row>
    <row r="48" spans="1:11" ht="10.5" customHeight="1">
      <c r="A48" s="410" t="s">
        <v>707</v>
      </c>
      <c r="B48" s="744">
        <v>49.506330049340221</v>
      </c>
      <c r="C48" s="744">
        <v>49.019162452208541</v>
      </c>
      <c r="D48" s="744">
        <v>47.154269462006972</v>
      </c>
      <c r="E48" s="744">
        <v>44.424393536566889</v>
      </c>
      <c r="F48" s="744">
        <v>42.827238605898124</v>
      </c>
      <c r="G48" s="744">
        <v>42.154423135031372</v>
      </c>
      <c r="H48" s="744">
        <v>41</v>
      </c>
      <c r="I48" s="744">
        <v>44</v>
      </c>
      <c r="J48" s="744">
        <v>42</v>
      </c>
      <c r="K48" s="744">
        <v>42</v>
      </c>
    </row>
    <row r="49" spans="1:11" ht="10.5" customHeight="1">
      <c r="A49" s="409" t="s">
        <v>706</v>
      </c>
      <c r="B49" s="730">
        <v>50.228672876230341</v>
      </c>
      <c r="C49" s="730">
        <v>50.718705714517654</v>
      </c>
      <c r="D49" s="730">
        <v>52.845730537993028</v>
      </c>
      <c r="E49" s="730">
        <v>55.575606463433111</v>
      </c>
      <c r="F49" s="730">
        <v>57.172761394101876</v>
      </c>
      <c r="G49" s="730">
        <v>57.845576864968628</v>
      </c>
      <c r="H49" s="730">
        <v>59</v>
      </c>
      <c r="I49" s="730">
        <v>56</v>
      </c>
      <c r="J49" s="730">
        <v>58</v>
      </c>
      <c r="K49" s="730">
        <v>58</v>
      </c>
    </row>
    <row r="50" spans="1:11" ht="10.5" customHeight="1">
      <c r="A50" s="409" t="s">
        <v>226</v>
      </c>
      <c r="B50" s="730" t="s">
        <v>217</v>
      </c>
      <c r="C50" s="730" t="s">
        <v>217</v>
      </c>
      <c r="D50" s="730" t="s">
        <v>217</v>
      </c>
      <c r="E50" s="730" t="s">
        <v>217</v>
      </c>
      <c r="F50" s="730" t="s">
        <v>217</v>
      </c>
      <c r="G50" s="730" t="s">
        <v>217</v>
      </c>
      <c r="H50" s="730" t="s">
        <v>217</v>
      </c>
      <c r="I50" s="730" t="s">
        <v>217</v>
      </c>
      <c r="J50" s="730" t="s">
        <v>217</v>
      </c>
      <c r="K50" s="730" t="s">
        <v>217</v>
      </c>
    </row>
  </sheetData>
  <mergeCells count="8">
    <mergeCell ref="A37:D37"/>
    <mergeCell ref="A46:D46"/>
    <mergeCell ref="A1:F1"/>
    <mergeCell ref="A23:K23"/>
    <mergeCell ref="A24:K24"/>
    <mergeCell ref="A27:D27"/>
    <mergeCell ref="A35:K35"/>
    <mergeCell ref="A25:K25"/>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B50:K50"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4008-728E-4744-93BD-F1B6B72B06E2}">
  <sheetPr codeName="Sheet29">
    <tabColor rgb="FFFFCCCC"/>
  </sheetPr>
  <dimension ref="B4:E4"/>
  <sheetViews>
    <sheetView view="pageLayout" topLeftCell="A44" zoomScaleNormal="100" workbookViewId="0">
      <selection activeCell="F49" sqref="F49"/>
    </sheetView>
  </sheetViews>
  <sheetFormatPr defaultRowHeight="14.4"/>
  <sheetData>
    <row r="4" spans="2:5" ht="31.2">
      <c r="B4" s="902"/>
      <c r="C4" s="900"/>
      <c r="D4" s="900"/>
      <c r="E4" s="901"/>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3F024-7376-4E78-8440-07CCA2E76341}">
  <sheetPr>
    <tabColor rgb="FFFFCCCC"/>
  </sheetPr>
  <dimension ref="A1:J18"/>
  <sheetViews>
    <sheetView view="pageLayout" topLeftCell="A55" zoomScaleNormal="100" workbookViewId="0">
      <selection activeCell="H63" sqref="H63"/>
    </sheetView>
  </sheetViews>
  <sheetFormatPr defaultRowHeight="13.2"/>
  <cols>
    <col min="1" max="1" width="29" style="176" customWidth="1"/>
    <col min="2" max="10" width="7" style="176" customWidth="1"/>
    <col min="11" max="16384" width="8.88671875" style="176"/>
  </cols>
  <sheetData>
    <row r="1" spans="1:10" ht="15" customHeight="1" thickBot="1">
      <c r="A1" s="2098" t="s">
        <v>1424</v>
      </c>
      <c r="B1" s="2098" t="s">
        <v>48</v>
      </c>
      <c r="C1" s="2098" t="s">
        <v>48</v>
      </c>
      <c r="D1" s="2098" t="s">
        <v>48</v>
      </c>
      <c r="E1" s="2098" t="s">
        <v>48</v>
      </c>
      <c r="F1" s="2098" t="s">
        <v>48</v>
      </c>
      <c r="G1" s="2098" t="s">
        <v>48</v>
      </c>
      <c r="H1" s="2098" t="s">
        <v>48</v>
      </c>
      <c r="I1" s="1731"/>
      <c r="J1" s="1731"/>
    </row>
    <row r="2" spans="1:10" ht="12.75" customHeight="1">
      <c r="A2" s="414"/>
      <c r="B2" s="414"/>
      <c r="C2" s="414"/>
      <c r="D2" s="414"/>
      <c r="E2" s="414"/>
      <c r="F2" s="414"/>
      <c r="G2" s="414"/>
      <c r="H2" s="413"/>
      <c r="I2" s="2131" t="s">
        <v>1233</v>
      </c>
      <c r="J2" s="2132" t="s">
        <v>48</v>
      </c>
    </row>
    <row r="3" spans="1:10" ht="10.5" customHeight="1" thickBot="1">
      <c r="A3" s="1730" t="s">
        <v>613</v>
      </c>
      <c r="B3" s="1729" t="s">
        <v>1432</v>
      </c>
      <c r="C3" s="1729" t="s">
        <v>1219</v>
      </c>
      <c r="D3" s="1729" t="s">
        <v>1126</v>
      </c>
      <c r="E3" s="1729" t="s">
        <v>1056</v>
      </c>
      <c r="F3" s="1729" t="s">
        <v>1006</v>
      </c>
      <c r="G3" s="1729" t="s">
        <v>937</v>
      </c>
      <c r="H3" s="412" t="s">
        <v>893</v>
      </c>
      <c r="I3" s="1728" t="s">
        <v>1431</v>
      </c>
      <c r="J3" s="412" t="s">
        <v>1430</v>
      </c>
    </row>
    <row r="4" spans="1:10" ht="13.2" customHeight="1">
      <c r="A4" s="410" t="s">
        <v>646</v>
      </c>
      <c r="B4" s="744">
        <v>11</v>
      </c>
      <c r="C4" s="744">
        <v>7</v>
      </c>
      <c r="D4" s="744">
        <v>-1</v>
      </c>
      <c r="E4" s="744">
        <v>7</v>
      </c>
      <c r="F4" s="744">
        <v>10</v>
      </c>
      <c r="G4" s="744">
        <v>22</v>
      </c>
      <c r="H4" s="748">
        <v>10</v>
      </c>
      <c r="I4" s="1264"/>
      <c r="J4" s="748"/>
    </row>
    <row r="5" spans="1:10" ht="13.2" customHeight="1">
      <c r="A5" s="409" t="s">
        <v>645</v>
      </c>
      <c r="B5" s="730">
        <v>-8</v>
      </c>
      <c r="C5" s="730">
        <v>-4</v>
      </c>
      <c r="D5" s="730">
        <v>-8</v>
      </c>
      <c r="E5" s="730">
        <v>-2</v>
      </c>
      <c r="F5" s="730">
        <v>-5</v>
      </c>
      <c r="G5" s="730">
        <v>-7</v>
      </c>
      <c r="H5" s="729">
        <v>-3</v>
      </c>
      <c r="I5" s="1722"/>
      <c r="J5" s="1721"/>
    </row>
    <row r="6" spans="1:10" ht="13.2" customHeight="1">
      <c r="A6" s="409" t="s">
        <v>644</v>
      </c>
      <c r="B6" s="730">
        <v>20</v>
      </c>
      <c r="C6" s="730">
        <v>29</v>
      </c>
      <c r="D6" s="730" t="s">
        <v>217</v>
      </c>
      <c r="E6" s="730">
        <v>14</v>
      </c>
      <c r="F6" s="730">
        <v>33</v>
      </c>
      <c r="G6" s="730">
        <v>19</v>
      </c>
      <c r="H6" s="729">
        <v>-76</v>
      </c>
      <c r="I6" s="1722"/>
      <c r="J6" s="1721"/>
    </row>
    <row r="7" spans="1:10" ht="13.2" customHeight="1">
      <c r="A7" s="409" t="s">
        <v>643</v>
      </c>
      <c r="B7" s="730">
        <v>12</v>
      </c>
      <c r="C7" s="730">
        <v>11</v>
      </c>
      <c r="D7" s="730">
        <v>-2</v>
      </c>
      <c r="E7" s="730">
        <v>27</v>
      </c>
      <c r="F7" s="730">
        <v>13</v>
      </c>
      <c r="G7" s="730">
        <v>4</v>
      </c>
      <c r="H7" s="729">
        <v>5</v>
      </c>
      <c r="I7" s="1722"/>
      <c r="J7" s="1721"/>
    </row>
    <row r="8" spans="1:10" ht="13.2" customHeight="1">
      <c r="A8" s="1727" t="s">
        <v>1071</v>
      </c>
      <c r="B8" s="1726">
        <v>35</v>
      </c>
      <c r="C8" s="1726">
        <v>43</v>
      </c>
      <c r="D8" s="1726">
        <v>-11</v>
      </c>
      <c r="E8" s="1726">
        <v>46</v>
      </c>
      <c r="F8" s="1726">
        <v>51</v>
      </c>
      <c r="G8" s="1726">
        <v>38</v>
      </c>
      <c r="H8" s="1725">
        <v>-64</v>
      </c>
      <c r="I8" s="1724"/>
      <c r="J8" s="1723"/>
    </row>
    <row r="9" spans="1:10" ht="13.2" customHeight="1">
      <c r="A9" s="1727" t="s">
        <v>642</v>
      </c>
      <c r="B9" s="1726">
        <v>-38</v>
      </c>
      <c r="C9" s="1726">
        <v>-114</v>
      </c>
      <c r="D9" s="1726">
        <v>-72</v>
      </c>
      <c r="E9" s="1726">
        <v>-156</v>
      </c>
      <c r="F9" s="1726">
        <v>-84</v>
      </c>
      <c r="G9" s="1726">
        <v>-50</v>
      </c>
      <c r="H9" s="1725">
        <v>-76</v>
      </c>
      <c r="I9" s="1724"/>
      <c r="J9" s="1723"/>
    </row>
    <row r="10" spans="1:10" ht="13.2" customHeight="1">
      <c r="A10" s="1727" t="s">
        <v>641</v>
      </c>
      <c r="B10" s="1726">
        <v>-3</v>
      </c>
      <c r="C10" s="1726">
        <v>-71</v>
      </c>
      <c r="D10" s="1726">
        <v>-83</v>
      </c>
      <c r="E10" s="1726">
        <v>-110</v>
      </c>
      <c r="F10" s="1726">
        <v>-33</v>
      </c>
      <c r="G10" s="1726">
        <v>-12</v>
      </c>
      <c r="H10" s="1725">
        <v>-140</v>
      </c>
      <c r="I10" s="1724"/>
      <c r="J10" s="1723"/>
    </row>
    <row r="11" spans="1:10" ht="13.2" customHeight="1">
      <c r="A11" s="409" t="s">
        <v>1058</v>
      </c>
      <c r="B11" s="730">
        <v>-3</v>
      </c>
      <c r="C11" s="730">
        <v>3</v>
      </c>
      <c r="D11" s="730">
        <v>1</v>
      </c>
      <c r="E11" s="730">
        <v>7</v>
      </c>
      <c r="F11" s="730" t="s">
        <v>217</v>
      </c>
      <c r="G11" s="730">
        <v>-4</v>
      </c>
      <c r="H11" s="729">
        <v>-4</v>
      </c>
      <c r="I11" s="1722"/>
      <c r="J11" s="1721"/>
    </row>
    <row r="12" spans="1:10" ht="13.2" customHeight="1">
      <c r="A12" s="1727" t="s">
        <v>640</v>
      </c>
      <c r="B12" s="1726">
        <v>-6</v>
      </c>
      <c r="C12" s="1726">
        <v>-68</v>
      </c>
      <c r="D12" s="1726">
        <v>-82</v>
      </c>
      <c r="E12" s="1726">
        <v>-103</v>
      </c>
      <c r="F12" s="1726">
        <v>-33</v>
      </c>
      <c r="G12" s="1726">
        <v>-16</v>
      </c>
      <c r="H12" s="1725">
        <v>-144</v>
      </c>
      <c r="I12" s="1724"/>
      <c r="J12" s="1723"/>
    </row>
    <row r="13" spans="1:10" ht="13.2" customHeight="1">
      <c r="A13" s="409"/>
      <c r="B13" s="730"/>
      <c r="C13" s="730"/>
      <c r="D13" s="730"/>
      <c r="E13" s="730"/>
      <c r="F13" s="730"/>
      <c r="G13" s="730"/>
      <c r="H13" s="729"/>
      <c r="I13" s="1722"/>
      <c r="J13" s="1721"/>
    </row>
    <row r="14" spans="1:10" ht="13.2" customHeight="1">
      <c r="A14" s="409" t="s">
        <v>673</v>
      </c>
      <c r="B14" s="730">
        <v>1115</v>
      </c>
      <c r="C14" s="730">
        <v>1141</v>
      </c>
      <c r="D14" s="730">
        <v>1289</v>
      </c>
      <c r="E14" s="730">
        <v>1711</v>
      </c>
      <c r="F14" s="730">
        <v>1686</v>
      </c>
      <c r="G14" s="730">
        <v>1710</v>
      </c>
      <c r="H14" s="729">
        <v>1813</v>
      </c>
      <c r="I14" s="1720"/>
      <c r="J14" s="1719"/>
    </row>
    <row r="15" spans="1:10" ht="14.4" customHeight="1">
      <c r="A15" s="409" t="s">
        <v>749</v>
      </c>
      <c r="B15" s="730">
        <v>12569</v>
      </c>
      <c r="C15" s="730">
        <v>12130</v>
      </c>
      <c r="D15" s="730">
        <v>13486</v>
      </c>
      <c r="E15" s="730">
        <v>15434</v>
      </c>
      <c r="F15" s="730">
        <v>13790</v>
      </c>
      <c r="G15" s="730">
        <v>14080</v>
      </c>
      <c r="H15" s="729">
        <v>14719</v>
      </c>
      <c r="I15" s="1720"/>
      <c r="J15" s="1719"/>
    </row>
    <row r="16" spans="1:10" ht="11.4" customHeight="1" thickBot="1">
      <c r="A16" s="409" t="s">
        <v>636</v>
      </c>
      <c r="B16" s="730">
        <v>11807</v>
      </c>
      <c r="C16" s="730">
        <v>11987</v>
      </c>
      <c r="D16" s="730">
        <v>12162</v>
      </c>
      <c r="E16" s="730">
        <v>12182</v>
      </c>
      <c r="F16" s="730">
        <v>12182</v>
      </c>
      <c r="G16" s="730">
        <v>12043</v>
      </c>
      <c r="H16" s="729">
        <v>12196</v>
      </c>
      <c r="I16" s="1718" t="s">
        <v>702</v>
      </c>
      <c r="J16" s="1717" t="s">
        <v>695</v>
      </c>
    </row>
    <row r="17" ht="10.5" customHeight="1"/>
    <row r="18" ht="10.5" customHeight="1"/>
  </sheetData>
  <mergeCells count="2">
    <mergeCell ref="A1:H1"/>
    <mergeCell ref="I2:J2"/>
  </mergeCells>
  <pageMargins left="0.70866141732283505" right="0.70866141732283505" top="0.74803149606299202" bottom="0.74803149606299202" header="0.31496062992126" footer="0.31496062992126"/>
  <pageSetup paperSize="9" scale="80" orientation="portrait" r:id="rId1"/>
  <headerFooter alignWithMargins="0"/>
  <ignoredErrors>
    <ignoredError sqref="F11:J16 D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rgb="FF92D050"/>
  </sheetPr>
  <dimension ref="F3"/>
  <sheetViews>
    <sheetView view="pageLayout" topLeftCell="A51" zoomScale="80" zoomScaleNormal="100" zoomScaleSheetLayoutView="100" zoomScalePageLayoutView="80" workbookViewId="0">
      <selection activeCell="F63" sqref="F63"/>
    </sheetView>
  </sheetViews>
  <sheetFormatPr defaultColWidth="9.109375" defaultRowHeight="14.4"/>
  <cols>
    <col min="1" max="4" width="9.109375" style="1"/>
    <col min="5" max="5" width="3.5546875" style="1" customWidth="1"/>
    <col min="6" max="16384" width="9.109375" style="1"/>
  </cols>
  <sheetData>
    <row r="3" spans="6:6" ht="35.4">
      <c r="F3" s="30"/>
    </row>
  </sheetData>
  <printOptions horizontalCentered="1"/>
  <pageMargins left="0.70866141732283472" right="0.70866141732283472" top="0.74803149606299213" bottom="0.74803149606299213" header="0.31496062992125984" footer="0.31496062992125984"/>
  <pageSetup paperSize="9" scale="75" orientation="portrait" r:id="rId1"/>
  <colBreaks count="1" manualBreakCount="1">
    <brk id="14" max="62" man="1"/>
  </colBreaks>
  <customProperties>
    <customPr name="_pios_id" r:id="rId2"/>
  </customProperties>
  <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6C93-6D10-427E-86A3-7A02B19070F8}">
  <sheetPr>
    <tabColor rgb="FF92D050"/>
  </sheetPr>
  <dimension ref="A1:S39"/>
  <sheetViews>
    <sheetView view="pageLayout" topLeftCell="A120" zoomScaleNormal="100" zoomScaleSheetLayoutView="85" workbookViewId="0">
      <selection activeCell="E125" sqref="E125"/>
    </sheetView>
  </sheetViews>
  <sheetFormatPr defaultRowHeight="14.4"/>
  <cols>
    <col min="1" max="1" width="8.109375" style="870" customWidth="1"/>
    <col min="2" max="2" width="14.44140625" style="870" customWidth="1"/>
    <col min="3" max="4" width="11.44140625" style="870" bestFit="1" customWidth="1"/>
    <col min="5" max="5" width="14.109375" style="870" customWidth="1"/>
    <col min="6" max="6" width="12.44140625" style="870" customWidth="1"/>
    <col min="7" max="7" width="11.88671875" style="870" customWidth="1"/>
    <col min="8" max="8" width="19.44140625" style="870" bestFit="1" customWidth="1"/>
    <col min="9" max="9" width="18.88671875" style="870" customWidth="1"/>
    <col min="10" max="10" width="8.88671875" style="870"/>
    <col min="11" max="11" width="10.44140625" style="870" customWidth="1"/>
    <col min="12" max="14" width="8.88671875" style="870"/>
    <col min="15" max="15" width="12" style="870" customWidth="1"/>
    <col min="16" max="16" width="10" style="870" customWidth="1"/>
    <col min="17" max="16384" width="8.88671875" style="870"/>
  </cols>
  <sheetData>
    <row r="1" spans="1:19" ht="14.25" customHeight="1">
      <c r="A1" s="1107" t="s">
        <v>1135</v>
      </c>
      <c r="B1" s="366"/>
      <c r="C1" s="366"/>
      <c r="D1" s="366"/>
      <c r="E1" s="366"/>
      <c r="F1" s="366"/>
      <c r="G1" s="978"/>
    </row>
    <row r="2" spans="1:19" ht="14.25" customHeight="1">
      <c r="A2" s="1107"/>
      <c r="B2" s="366"/>
      <c r="C2" s="366"/>
      <c r="D2" s="366"/>
      <c r="E2" s="366"/>
      <c r="F2" s="366"/>
      <c r="G2" s="978"/>
    </row>
    <row r="3" spans="1:19" ht="14.25" customHeight="1">
      <c r="A3" s="2133" t="s">
        <v>517</v>
      </c>
      <c r="B3" s="2134"/>
      <c r="C3" s="2134"/>
      <c r="D3" s="2134"/>
      <c r="E3" s="2134"/>
      <c r="F3" s="2135"/>
      <c r="G3" s="1229"/>
      <c r="I3" s="1365"/>
    </row>
    <row r="4" spans="1:19" ht="36.6">
      <c r="A4" s="1364" t="s">
        <v>230</v>
      </c>
      <c r="B4" s="1363" t="s">
        <v>252</v>
      </c>
      <c r="C4" s="1363" t="s">
        <v>251</v>
      </c>
      <c r="D4" s="1363" t="s">
        <v>250</v>
      </c>
      <c r="E4" s="1362" t="s">
        <v>1359</v>
      </c>
      <c r="F4" s="1361" t="s">
        <v>249</v>
      </c>
      <c r="G4" s="1360" t="s">
        <v>229</v>
      </c>
      <c r="I4" s="977"/>
      <c r="J4" s="393"/>
      <c r="K4" s="393"/>
      <c r="L4" s="977"/>
      <c r="M4" s="977"/>
      <c r="N4" s="977"/>
      <c r="O4" s="977"/>
      <c r="P4" s="977"/>
      <c r="Q4" s="977"/>
    </row>
    <row r="5" spans="1:19" ht="13.5" customHeight="1">
      <c r="A5" s="1226" t="s">
        <v>240</v>
      </c>
      <c r="B5" s="1228">
        <v>147.57353661104349</v>
      </c>
      <c r="C5" s="1228">
        <v>128.83688928318716</v>
      </c>
      <c r="D5" s="1228">
        <v>28.479810828424014</v>
      </c>
      <c r="E5" s="1228">
        <v>49.320723000000001</v>
      </c>
      <c r="F5" s="1227">
        <v>5.6045786241039321</v>
      </c>
      <c r="G5" s="1223">
        <v>359.81553834675861</v>
      </c>
      <c r="H5" s="975"/>
      <c r="I5" s="392"/>
      <c r="J5" s="392"/>
      <c r="K5" s="976"/>
      <c r="L5" s="392"/>
      <c r="M5" s="392"/>
      <c r="N5" s="392"/>
      <c r="O5" s="392"/>
      <c r="P5" s="392"/>
      <c r="Q5" s="136"/>
      <c r="R5" s="136"/>
      <c r="S5" s="136"/>
    </row>
    <row r="6" spans="1:19" ht="13.5" customHeight="1">
      <c r="A6" s="1226" t="s">
        <v>237</v>
      </c>
      <c r="B6" s="1228">
        <v>143.78151748039048</v>
      </c>
      <c r="C6" s="1228">
        <v>125.93057882087889</v>
      </c>
      <c r="D6" s="1228">
        <v>28.054300524751163</v>
      </c>
      <c r="E6" s="1228">
        <v>44.508420000000001</v>
      </c>
      <c r="F6" s="1227">
        <v>5.8102083389784189</v>
      </c>
      <c r="G6" s="1223">
        <v>348.08502516499897</v>
      </c>
      <c r="H6" s="975"/>
      <c r="I6" s="392"/>
      <c r="J6" s="392"/>
      <c r="K6" s="392"/>
      <c r="L6" s="392"/>
      <c r="M6" s="392"/>
      <c r="N6" s="392"/>
      <c r="O6" s="392"/>
      <c r="P6" s="392"/>
      <c r="Q6" s="136"/>
      <c r="R6" s="136"/>
      <c r="S6" s="136"/>
    </row>
    <row r="7" spans="1:19" ht="13.5" customHeight="1">
      <c r="A7" s="1226" t="s">
        <v>154</v>
      </c>
      <c r="B7" s="1228">
        <v>149.96778900026283</v>
      </c>
      <c r="C7" s="1228">
        <v>128.65738900530326</v>
      </c>
      <c r="D7" s="1228">
        <v>27.858975156928746</v>
      </c>
      <c r="E7" s="1228">
        <v>46.231977000000001</v>
      </c>
      <c r="F7" s="1227">
        <v>5.0043545969021421</v>
      </c>
      <c r="G7" s="1223">
        <v>357.72048475939704</v>
      </c>
      <c r="H7" s="975"/>
      <c r="I7" s="392"/>
      <c r="J7" s="392"/>
      <c r="K7" s="392"/>
      <c r="L7" s="392"/>
      <c r="M7" s="392"/>
      <c r="N7" s="392"/>
      <c r="O7" s="392"/>
      <c r="P7" s="392"/>
      <c r="Q7" s="136"/>
      <c r="R7" s="136"/>
      <c r="S7" s="136"/>
    </row>
    <row r="8" spans="1:19" ht="13.5" customHeight="1">
      <c r="A8" s="1226" t="s">
        <v>155</v>
      </c>
      <c r="B8" s="1228">
        <v>147.4377713990113</v>
      </c>
      <c r="C8" s="1228">
        <v>130.47011111911166</v>
      </c>
      <c r="D8" s="1228">
        <v>28.114068988630052</v>
      </c>
      <c r="E8" s="1228">
        <v>46.945017</v>
      </c>
      <c r="F8" s="1227">
        <v>4.6131314929684928</v>
      </c>
      <c r="G8" s="1223">
        <v>357.58009999972148</v>
      </c>
      <c r="H8" s="975"/>
      <c r="I8" s="392"/>
      <c r="J8" s="392"/>
      <c r="K8" s="392"/>
      <c r="L8" s="392"/>
      <c r="M8" s="392"/>
      <c r="N8" s="392"/>
      <c r="O8" s="392"/>
      <c r="P8" s="392"/>
      <c r="Q8" s="136"/>
      <c r="R8" s="136"/>
      <c r="S8" s="136"/>
    </row>
    <row r="9" spans="1:19" ht="13.5" customHeight="1">
      <c r="A9" s="1226" t="s">
        <v>156</v>
      </c>
      <c r="B9" s="1228">
        <v>146.06525389121373</v>
      </c>
      <c r="C9" s="1228">
        <v>126.9985850881984</v>
      </c>
      <c r="D9" s="1228">
        <v>27.996236766816811</v>
      </c>
      <c r="E9" s="1228">
        <v>43.784286000000002</v>
      </c>
      <c r="F9" s="1227">
        <v>4.4923882541233704</v>
      </c>
      <c r="G9" s="1223">
        <v>349.33675000035237</v>
      </c>
      <c r="H9" s="975"/>
      <c r="I9" s="392"/>
      <c r="J9" s="392"/>
      <c r="K9" s="392"/>
      <c r="L9" s="392"/>
      <c r="M9" s="392"/>
      <c r="N9" s="392"/>
      <c r="O9" s="392"/>
      <c r="P9" s="392"/>
      <c r="Q9" s="136"/>
      <c r="R9" s="136"/>
      <c r="S9" s="136"/>
    </row>
    <row r="10" spans="1:19" ht="13.5" customHeight="1">
      <c r="A10" s="1226" t="s">
        <v>157</v>
      </c>
      <c r="B10" s="1228">
        <v>145.26866887731182</v>
      </c>
      <c r="C10" s="1228">
        <v>130.23153946655165</v>
      </c>
      <c r="D10" s="1228">
        <v>27.918527235066406</v>
      </c>
      <c r="E10" s="1228">
        <v>32.27364</v>
      </c>
      <c r="F10" s="1227">
        <v>5.2279537354331422</v>
      </c>
      <c r="G10" s="1223">
        <v>340.92032931436302</v>
      </c>
      <c r="H10" s="975"/>
      <c r="I10" s="392"/>
      <c r="J10" s="392"/>
      <c r="K10" s="392"/>
      <c r="L10" s="392"/>
      <c r="M10" s="392"/>
      <c r="N10" s="392"/>
      <c r="O10" s="392"/>
      <c r="P10" s="392"/>
      <c r="Q10" s="136"/>
      <c r="R10" s="136"/>
      <c r="S10" s="136"/>
    </row>
    <row r="11" spans="1:19" ht="13.5" customHeight="1">
      <c r="A11" s="1226" t="s">
        <v>158</v>
      </c>
      <c r="B11" s="1228">
        <v>143.54878025743486</v>
      </c>
      <c r="C11" s="1228">
        <v>132.96892137290143</v>
      </c>
      <c r="D11" s="1228">
        <v>27.623518554289621</v>
      </c>
      <c r="E11" s="1228">
        <v>33.897911000000001</v>
      </c>
      <c r="F11" s="1227">
        <v>4.6919572459078207</v>
      </c>
      <c r="G11" s="1223">
        <v>342.73108843053376</v>
      </c>
      <c r="H11" s="975"/>
      <c r="I11" s="392"/>
      <c r="J11" s="392"/>
      <c r="K11" s="392"/>
      <c r="L11" s="392"/>
      <c r="M11" s="392"/>
      <c r="N11" s="392"/>
      <c r="O11" s="392"/>
      <c r="P11" s="392"/>
      <c r="Q11" s="136"/>
      <c r="R11" s="136"/>
      <c r="S11" s="136"/>
    </row>
    <row r="12" spans="1:19" ht="13.5" customHeight="1">
      <c r="A12" s="1226" t="s">
        <v>159</v>
      </c>
      <c r="B12" s="1225">
        <v>143.11938331443403</v>
      </c>
      <c r="C12" s="1225">
        <v>134.01874400475666</v>
      </c>
      <c r="D12" s="1225">
        <v>27.698421928278758</v>
      </c>
      <c r="E12" s="1225">
        <v>35.677188999999998</v>
      </c>
      <c r="F12" s="1224">
        <v>4.0664614572116209</v>
      </c>
      <c r="G12" s="1223">
        <v>344.58019970468109</v>
      </c>
      <c r="H12" s="975"/>
      <c r="I12" s="392"/>
      <c r="J12" s="392"/>
      <c r="K12" s="392"/>
      <c r="L12" s="392"/>
      <c r="M12" s="392"/>
      <c r="N12" s="392"/>
      <c r="O12" s="392"/>
      <c r="P12" s="392"/>
      <c r="Q12" s="136"/>
      <c r="R12" s="136"/>
      <c r="S12" s="136"/>
    </row>
    <row r="13" spans="1:19" ht="13.5" customHeight="1">
      <c r="A13" s="1226" t="s">
        <v>160</v>
      </c>
      <c r="B13" s="1225">
        <v>135.61674948061395</v>
      </c>
      <c r="C13" s="1225">
        <v>132.48569096348319</v>
      </c>
      <c r="D13" s="1225">
        <v>27.486039897345165</v>
      </c>
      <c r="E13" s="1225">
        <v>26.457393</v>
      </c>
      <c r="F13" s="1224">
        <v>3.6180076210775991</v>
      </c>
      <c r="G13" s="1223">
        <v>325.66388096251995</v>
      </c>
      <c r="H13" s="975"/>
      <c r="I13" s="392"/>
      <c r="J13" s="392"/>
      <c r="K13" s="392"/>
      <c r="L13" s="392"/>
      <c r="M13" s="392"/>
      <c r="N13" s="392"/>
      <c r="O13" s="392"/>
      <c r="P13" s="392"/>
      <c r="Q13" s="136"/>
      <c r="R13" s="136"/>
      <c r="S13" s="136"/>
    </row>
    <row r="14" spans="1:19" ht="13.5" customHeight="1">
      <c r="A14" s="1226" t="s">
        <v>161</v>
      </c>
      <c r="B14" s="1225">
        <v>133.78792034895963</v>
      </c>
      <c r="C14" s="1225">
        <v>133.34060692153113</v>
      </c>
      <c r="D14" s="1225">
        <v>27.758609970098743</v>
      </c>
      <c r="E14" s="1225">
        <v>19.175809999999998</v>
      </c>
      <c r="F14" s="1224">
        <v>3.6259217990662438</v>
      </c>
      <c r="G14" s="1223">
        <v>317.68886903965574</v>
      </c>
      <c r="H14" s="975"/>
      <c r="I14" s="392"/>
      <c r="J14" s="392"/>
      <c r="K14" s="392"/>
      <c r="L14" s="392"/>
      <c r="M14" s="392"/>
      <c r="N14" s="392"/>
      <c r="O14" s="392"/>
      <c r="P14" s="392"/>
      <c r="Q14" s="136"/>
      <c r="R14" s="136"/>
      <c r="S14" s="136"/>
    </row>
    <row r="15" spans="1:19" ht="13.5" customHeight="1">
      <c r="A15" s="1226" t="s">
        <v>162</v>
      </c>
      <c r="B15" s="1225">
        <v>135.07618043344465</v>
      </c>
      <c r="C15" s="1225">
        <v>134.11164067245306</v>
      </c>
      <c r="D15" s="1225">
        <v>26.83039318024306</v>
      </c>
      <c r="E15" s="1225">
        <v>20.850673</v>
      </c>
      <c r="F15" s="1224">
        <v>3.1832180624085882</v>
      </c>
      <c r="G15" s="1223">
        <v>320.05210534854933</v>
      </c>
      <c r="H15" s="974"/>
      <c r="I15" s="392"/>
      <c r="J15" s="392"/>
      <c r="K15" s="392"/>
      <c r="L15" s="392"/>
      <c r="M15" s="392"/>
      <c r="N15" s="392"/>
      <c r="O15" s="392"/>
      <c r="P15" s="392"/>
      <c r="Q15" s="136"/>
      <c r="R15" s="136"/>
      <c r="S15" s="136"/>
    </row>
    <row r="16" spans="1:19" ht="13.5" customHeight="1">
      <c r="A16" s="1226" t="s">
        <v>163</v>
      </c>
      <c r="B16" s="1225">
        <v>133.25030835000001</v>
      </c>
      <c r="C16" s="1225">
        <v>133.68191683000001</v>
      </c>
      <c r="D16" s="1225">
        <v>27.125147330000004</v>
      </c>
      <c r="E16" s="1225">
        <v>16.772660999999999</v>
      </c>
      <c r="F16" s="1224">
        <v>3.8497697500000005</v>
      </c>
      <c r="G16" s="1223">
        <v>314.67980326000003</v>
      </c>
      <c r="H16" s="897"/>
      <c r="I16" s="392"/>
      <c r="J16" s="392"/>
      <c r="K16" s="392"/>
      <c r="L16" s="392"/>
      <c r="M16" s="392"/>
      <c r="N16" s="392"/>
      <c r="O16" s="392"/>
      <c r="P16" s="392"/>
      <c r="Q16" s="136"/>
      <c r="R16" s="136"/>
      <c r="S16" s="136"/>
    </row>
    <row r="17" spans="1:19" ht="14.25" customHeight="1">
      <c r="A17" s="1226" t="s">
        <v>445</v>
      </c>
      <c r="B17" s="1225">
        <v>132.10629931</v>
      </c>
      <c r="C17" s="1225">
        <v>134.73789069999998</v>
      </c>
      <c r="D17" s="1225">
        <v>26.504089159999999</v>
      </c>
      <c r="E17" s="1225">
        <v>17.125460539999999</v>
      </c>
      <c r="F17" s="1224">
        <v>3.2340501000000001</v>
      </c>
      <c r="G17" s="1223">
        <v>313.70778980999995</v>
      </c>
      <c r="H17" s="973"/>
      <c r="I17" s="392"/>
      <c r="J17" s="392"/>
      <c r="K17" s="392"/>
      <c r="L17" s="392"/>
      <c r="M17" s="392"/>
      <c r="N17" s="392"/>
      <c r="O17" s="392"/>
      <c r="P17" s="392"/>
      <c r="Q17" s="136"/>
      <c r="R17" s="136"/>
      <c r="S17" s="136"/>
    </row>
    <row r="18" spans="1:19" ht="14.25" customHeight="1">
      <c r="A18" s="1226" t="s">
        <v>461</v>
      </c>
      <c r="B18" s="1225">
        <v>130.71611482</v>
      </c>
      <c r="C18" s="1225">
        <v>132.47711695999999</v>
      </c>
      <c r="D18" s="1225">
        <v>26.107472380000001</v>
      </c>
      <c r="E18" s="1225">
        <v>16.291809659999998</v>
      </c>
      <c r="F18" s="1224">
        <v>4.5654386300000001</v>
      </c>
      <c r="G18" s="1223">
        <v>310.15795245000004</v>
      </c>
      <c r="I18" s="392"/>
      <c r="J18" s="392"/>
      <c r="K18" s="392"/>
      <c r="L18" s="392"/>
      <c r="M18" s="392"/>
      <c r="N18" s="392"/>
      <c r="O18" s="392"/>
      <c r="P18" s="392"/>
      <c r="Q18" s="136"/>
      <c r="R18" s="136"/>
      <c r="S18" s="136"/>
    </row>
    <row r="19" spans="1:19" ht="14.25" customHeight="1">
      <c r="A19" s="1226" t="s">
        <v>466</v>
      </c>
      <c r="B19" s="1225">
        <v>128.66556386532065</v>
      </c>
      <c r="C19" s="1225">
        <v>130.53787481307941</v>
      </c>
      <c r="D19" s="1225">
        <v>25.460851736530003</v>
      </c>
      <c r="E19" s="1225">
        <v>23.404632350189999</v>
      </c>
      <c r="F19" s="1224">
        <v>2.8566860193800001</v>
      </c>
      <c r="G19" s="1223">
        <v>310.92623693376049</v>
      </c>
      <c r="I19" s="392"/>
      <c r="J19" s="392"/>
      <c r="K19" s="392"/>
      <c r="L19" s="392"/>
      <c r="M19" s="392"/>
      <c r="N19" s="392"/>
      <c r="O19" s="392"/>
      <c r="P19" s="392"/>
      <c r="Q19" s="136"/>
      <c r="R19" s="136"/>
      <c r="S19" s="136"/>
    </row>
    <row r="20" spans="1:19" ht="14.25" customHeight="1">
      <c r="A20" s="1226" t="s">
        <v>505</v>
      </c>
      <c r="B20" s="1225">
        <v>131.41827084452999</v>
      </c>
      <c r="C20" s="1225">
        <v>131.35802387119</v>
      </c>
      <c r="D20" s="1225">
        <v>24.950549271480003</v>
      </c>
      <c r="E20" s="1225">
        <v>22.461380844260002</v>
      </c>
      <c r="F20" s="1224">
        <v>4.4071998853100007</v>
      </c>
      <c r="G20" s="1223">
        <v>314.81289700000002</v>
      </c>
      <c r="I20" s="392"/>
      <c r="J20" s="392"/>
      <c r="K20" s="392"/>
      <c r="L20" s="392"/>
      <c r="M20" s="392"/>
      <c r="N20" s="392"/>
      <c r="O20" s="392"/>
      <c r="P20" s="392"/>
      <c r="Q20" s="136"/>
      <c r="R20" s="136"/>
      <c r="S20" s="136"/>
    </row>
    <row r="21" spans="1:19" ht="14.25" customHeight="1">
      <c r="A21" s="1226" t="s">
        <v>515</v>
      </c>
      <c r="B21" s="1225">
        <v>131.27306471083998</v>
      </c>
      <c r="C21" s="1225">
        <v>132.44742941606</v>
      </c>
      <c r="D21" s="1225">
        <v>24.950549271480003</v>
      </c>
      <c r="E21" s="1225">
        <v>24.833017554239994</v>
      </c>
      <c r="F21" s="1224">
        <v>2.9903571472699997</v>
      </c>
      <c r="G21" s="1223">
        <v>316.49443200000002</v>
      </c>
      <c r="I21" s="392"/>
      <c r="J21" s="392"/>
      <c r="K21" s="392"/>
      <c r="L21" s="392"/>
      <c r="M21" s="392"/>
      <c r="N21" s="392"/>
      <c r="O21" s="392"/>
      <c r="P21" s="392"/>
      <c r="Q21" s="136"/>
      <c r="R21" s="136"/>
      <c r="S21" s="136"/>
    </row>
    <row r="22" spans="1:19" ht="14.25" customHeight="1">
      <c r="A22" s="1226" t="s">
        <v>535</v>
      </c>
      <c r="B22" s="1225">
        <v>130.71686340611998</v>
      </c>
      <c r="C22" s="1225">
        <v>132.22709210359002</v>
      </c>
      <c r="D22" s="1225">
        <v>24.802066212379998</v>
      </c>
      <c r="E22" s="1225">
        <v>16.71068194191</v>
      </c>
      <c r="F22" s="1224">
        <v>3.8477111596099998</v>
      </c>
      <c r="G22" s="1223">
        <v>308.30425600000001</v>
      </c>
      <c r="I22" s="392"/>
      <c r="J22" s="392"/>
      <c r="K22" s="392"/>
      <c r="L22" s="392"/>
      <c r="M22" s="392"/>
      <c r="N22" s="392"/>
      <c r="O22" s="392"/>
      <c r="P22" s="392"/>
      <c r="Q22" s="136"/>
      <c r="R22" s="136"/>
      <c r="S22" s="136"/>
    </row>
    <row r="23" spans="1:19" ht="14.25" customHeight="1">
      <c r="A23" s="1226" t="s">
        <v>592</v>
      </c>
      <c r="B23" s="1225">
        <v>133.02087509371998</v>
      </c>
      <c r="C23" s="1225">
        <v>136.75894464826001</v>
      </c>
      <c r="D23" s="1225">
        <v>25.804378080700001</v>
      </c>
      <c r="E23" s="1225">
        <v>24.970094079229998</v>
      </c>
      <c r="F23" s="1224">
        <v>5.0225599682499995</v>
      </c>
      <c r="G23" s="1223">
        <v>325.57685187016</v>
      </c>
      <c r="H23" s="136"/>
      <c r="I23" s="392"/>
      <c r="J23" s="392"/>
      <c r="K23" s="392"/>
      <c r="L23" s="392"/>
      <c r="M23" s="392"/>
      <c r="N23" s="392"/>
      <c r="O23" s="392"/>
      <c r="P23" s="392"/>
      <c r="Q23" s="136"/>
      <c r="R23" s="136"/>
      <c r="S23" s="136"/>
    </row>
    <row r="24" spans="1:19" ht="14.25" customHeight="1">
      <c r="A24" s="1226" t="s">
        <v>614</v>
      </c>
      <c r="B24" s="1225">
        <v>132.29207485412002</v>
      </c>
      <c r="C24" s="1225">
        <v>138.62279978706002</v>
      </c>
      <c r="D24" s="1225">
        <v>25.858794211409997</v>
      </c>
      <c r="E24" s="1225">
        <v>23.55544340989</v>
      </c>
      <c r="F24" s="1224">
        <v>3.4543747490999999</v>
      </c>
      <c r="G24" s="1223">
        <v>323.78348701158006</v>
      </c>
      <c r="H24" s="136"/>
      <c r="I24" s="392"/>
      <c r="J24" s="392"/>
      <c r="K24" s="392"/>
      <c r="L24" s="392"/>
      <c r="M24" s="392"/>
      <c r="N24" s="392"/>
      <c r="O24" s="392"/>
      <c r="P24" s="392"/>
      <c r="Q24" s="136"/>
      <c r="R24" s="136"/>
      <c r="S24" s="136"/>
    </row>
    <row r="25" spans="1:19" ht="14.25" customHeight="1">
      <c r="A25" s="1226" t="s">
        <v>759</v>
      </c>
      <c r="B25" s="1225">
        <v>131.46601130350001</v>
      </c>
      <c r="C25" s="1225">
        <v>139.02455834269</v>
      </c>
      <c r="D25" s="1225">
        <v>25.683108422520018</v>
      </c>
      <c r="E25" s="1225">
        <v>28.73909558495</v>
      </c>
      <c r="F25" s="1224">
        <v>3.35556679901</v>
      </c>
      <c r="G25" s="1223">
        <v>328.26834045267003</v>
      </c>
      <c r="H25" s="136"/>
      <c r="I25" s="392"/>
      <c r="J25" s="392"/>
      <c r="K25" s="392"/>
      <c r="L25" s="392"/>
      <c r="M25" s="392"/>
      <c r="N25" s="392"/>
      <c r="O25" s="392"/>
      <c r="P25" s="392"/>
      <c r="Q25" s="136"/>
      <c r="R25" s="136"/>
      <c r="S25" s="136"/>
    </row>
    <row r="26" spans="1:19" ht="14.25" customHeight="1">
      <c r="A26" s="1226" t="s">
        <v>799</v>
      </c>
      <c r="B26" s="1225">
        <v>132.62464494895002</v>
      </c>
      <c r="C26" s="1225">
        <v>141.78881655292</v>
      </c>
      <c r="D26" s="1225">
        <v>25.375314416909998</v>
      </c>
      <c r="E26" s="1225">
        <v>18.888836786039999</v>
      </c>
      <c r="F26" s="1224">
        <v>4.0620585063200005</v>
      </c>
      <c r="G26" s="1223">
        <v>322.73967121113998</v>
      </c>
      <c r="H26" s="967"/>
      <c r="I26" s="392"/>
      <c r="J26" s="392"/>
      <c r="K26" s="392"/>
      <c r="L26" s="392"/>
      <c r="M26" s="392"/>
      <c r="N26" s="392"/>
      <c r="O26" s="392"/>
      <c r="P26" s="392"/>
      <c r="Q26" s="392"/>
      <c r="R26" s="392"/>
      <c r="S26" s="136"/>
    </row>
    <row r="27" spans="1:19" ht="14.25" customHeight="1">
      <c r="A27" s="1226" t="s">
        <v>842</v>
      </c>
      <c r="B27" s="1225">
        <v>131.43112524751999</v>
      </c>
      <c r="C27" s="1225">
        <v>136.20837576982001</v>
      </c>
      <c r="D27" s="1225">
        <v>24.113216551810002</v>
      </c>
      <c r="E27" s="1225">
        <v>28.925086519689994</v>
      </c>
      <c r="F27" s="1224">
        <v>3.3505103244000001</v>
      </c>
      <c r="G27" s="1223">
        <v>324.02831441323997</v>
      </c>
      <c r="H27" s="967"/>
      <c r="I27" s="392"/>
      <c r="J27" s="392"/>
      <c r="K27" s="392"/>
      <c r="L27" s="392"/>
      <c r="M27" s="392"/>
      <c r="N27" s="392"/>
      <c r="O27" s="392"/>
      <c r="P27" s="392"/>
      <c r="Q27" s="136"/>
      <c r="R27" s="136"/>
      <c r="S27" s="136"/>
    </row>
    <row r="28" spans="1:19" ht="14.25" customHeight="1">
      <c r="A28" s="1226" t="s">
        <v>911</v>
      </c>
      <c r="B28" s="1225">
        <v>133.89288135496997</v>
      </c>
      <c r="C28" s="1225">
        <v>143.01398375163998</v>
      </c>
      <c r="D28" s="1225">
        <v>24.212250619450003</v>
      </c>
      <c r="E28" s="1225">
        <v>23.511333428689998</v>
      </c>
      <c r="F28" s="1224">
        <v>3.1012127122000002</v>
      </c>
      <c r="G28" s="1223">
        <v>327.73166186694999</v>
      </c>
      <c r="H28" s="967"/>
      <c r="I28" s="392"/>
      <c r="J28" s="392"/>
      <c r="K28" s="392"/>
      <c r="L28" s="392"/>
      <c r="M28" s="392"/>
      <c r="N28" s="392"/>
      <c r="O28" s="392"/>
      <c r="P28" s="392"/>
      <c r="Q28" s="136"/>
      <c r="R28" s="136"/>
      <c r="S28" s="136"/>
    </row>
    <row r="29" spans="1:19" ht="14.25" customHeight="1">
      <c r="A29" s="1226" t="s">
        <v>990</v>
      </c>
      <c r="B29" s="1225">
        <v>131.22805975544</v>
      </c>
      <c r="C29" s="1225">
        <v>144.40581713284999</v>
      </c>
      <c r="D29" s="1225">
        <v>24.265599098120003</v>
      </c>
      <c r="E29" s="1225">
        <v>18.046136026560003</v>
      </c>
      <c r="F29" s="1224">
        <v>2.2406829322699999</v>
      </c>
      <c r="G29" s="1223">
        <v>320.18629494523998</v>
      </c>
      <c r="H29" s="972"/>
      <c r="I29" s="392"/>
      <c r="J29" s="392"/>
      <c r="K29" s="392"/>
      <c r="L29" s="392"/>
      <c r="M29" s="392"/>
      <c r="N29" s="392"/>
      <c r="O29" s="392"/>
      <c r="P29" s="392"/>
      <c r="Q29" s="136"/>
      <c r="R29" s="136"/>
      <c r="S29" s="136"/>
    </row>
    <row r="30" spans="1:19" ht="14.25" customHeight="1">
      <c r="A30" s="1226" t="s">
        <v>1041</v>
      </c>
      <c r="B30" s="1225">
        <v>136.52809866868</v>
      </c>
      <c r="C30" s="1225">
        <v>150.97513262233002</v>
      </c>
      <c r="D30" s="1225">
        <v>24.581001794340004</v>
      </c>
      <c r="E30" s="1225">
        <v>12.154365238189998</v>
      </c>
      <c r="F30" s="1224">
        <v>5.5263919996499995</v>
      </c>
      <c r="G30" s="1223">
        <v>329.76499032319003</v>
      </c>
      <c r="H30" s="972"/>
      <c r="I30" s="392"/>
      <c r="J30" s="392"/>
      <c r="K30" s="392"/>
      <c r="L30" s="392"/>
      <c r="M30" s="392"/>
      <c r="N30" s="392"/>
      <c r="O30" s="392"/>
      <c r="P30" s="392"/>
      <c r="Q30" s="136"/>
      <c r="R30" s="136"/>
      <c r="S30" s="136"/>
    </row>
    <row r="31" spans="1:19" ht="14.25" customHeight="1">
      <c r="A31" s="1226" t="s">
        <v>1111</v>
      </c>
      <c r="B31" s="1225">
        <v>138.59423479704449</v>
      </c>
      <c r="C31" s="1225">
        <v>153.37057275136999</v>
      </c>
      <c r="D31" s="1225">
        <v>24.866256710529999</v>
      </c>
      <c r="E31" s="1225">
        <v>13.304320000000001</v>
      </c>
      <c r="F31" s="1224">
        <v>3.4862792783599996</v>
      </c>
      <c r="G31" s="1223">
        <v>333.62166353730447</v>
      </c>
      <c r="H31" s="972"/>
      <c r="I31" s="392"/>
      <c r="J31" s="392"/>
      <c r="K31" s="392"/>
      <c r="L31" s="392"/>
      <c r="M31" s="392"/>
      <c r="N31" s="392"/>
      <c r="O31" s="392"/>
      <c r="P31" s="392"/>
      <c r="Q31" s="136"/>
      <c r="R31" s="136"/>
      <c r="S31" s="136"/>
    </row>
    <row r="32" spans="1:19" ht="14.25" customHeight="1">
      <c r="A32" s="1226" t="s">
        <v>1191</v>
      </c>
      <c r="B32" s="1225">
        <v>130.67771089737369</v>
      </c>
      <c r="C32" s="1225">
        <v>157.11055807418998</v>
      </c>
      <c r="D32" s="1225">
        <v>25.622116291680008</v>
      </c>
      <c r="E32" s="1225">
        <v>21.179674666059999</v>
      </c>
      <c r="F32" s="1224">
        <v>3.8194949278700001</v>
      </c>
      <c r="G32" s="1223">
        <v>338.40955485717365</v>
      </c>
      <c r="H32" s="972"/>
      <c r="I32" s="392"/>
      <c r="J32" s="392"/>
      <c r="K32" s="392"/>
      <c r="L32" s="392"/>
      <c r="M32" s="392"/>
      <c r="N32" s="392"/>
      <c r="O32" s="392"/>
      <c r="P32" s="392"/>
      <c r="Q32" s="136"/>
      <c r="R32" s="136"/>
      <c r="S32" s="136"/>
    </row>
    <row r="33" spans="1:19" ht="14.25" customHeight="1">
      <c r="A33" s="1222" t="s">
        <v>1317</v>
      </c>
      <c r="B33" s="1221">
        <v>131.74977718113388</v>
      </c>
      <c r="C33" s="1221">
        <v>159.46737275849</v>
      </c>
      <c r="D33" s="1221">
        <v>25.779099271869992</v>
      </c>
      <c r="E33" s="1221">
        <v>23.153737712430001</v>
      </c>
      <c r="F33" s="1220">
        <v>2.45429614166</v>
      </c>
      <c r="G33" s="1219">
        <v>342.60428306558384</v>
      </c>
      <c r="H33" s="972"/>
      <c r="I33" s="1359"/>
      <c r="J33" s="392"/>
      <c r="K33" s="392"/>
      <c r="L33" s="392"/>
      <c r="M33" s="392"/>
      <c r="N33" s="392"/>
      <c r="O33" s="392"/>
      <c r="P33" s="392"/>
      <c r="Q33" s="136"/>
      <c r="R33" s="136"/>
      <c r="S33" s="136"/>
    </row>
    <row r="34" spans="1:19" ht="14.25" customHeight="1">
      <c r="A34" s="971" t="s">
        <v>1358</v>
      </c>
      <c r="B34" s="969"/>
      <c r="C34" s="969"/>
      <c r="D34" s="969"/>
      <c r="E34" s="970"/>
      <c r="F34" s="969"/>
      <c r="G34" s="968"/>
      <c r="H34" s="967"/>
    </row>
    <row r="35" spans="1:19" ht="14.25" customHeight="1">
      <c r="A35" s="971"/>
      <c r="B35" s="969"/>
      <c r="C35" s="969"/>
      <c r="D35" s="969"/>
      <c r="E35" s="970"/>
      <c r="F35" s="969"/>
      <c r="G35" s="968"/>
      <c r="H35" s="967"/>
    </row>
    <row r="36" spans="1:19">
      <c r="A36" s="366"/>
      <c r="B36" s="366"/>
      <c r="C36" s="368"/>
      <c r="D36" s="366"/>
      <c r="E36" s="366"/>
      <c r="F36" s="366"/>
      <c r="G36" s="966"/>
    </row>
    <row r="37" spans="1:19">
      <c r="A37" s="366"/>
      <c r="B37" s="366"/>
      <c r="C37" s="366"/>
      <c r="D37" s="366"/>
      <c r="E37" s="366"/>
      <c r="F37" s="366"/>
    </row>
    <row r="39" spans="1:19">
      <c r="H39" s="137"/>
    </row>
  </sheetData>
  <mergeCells count="1">
    <mergeCell ref="A3:F3"/>
  </mergeCells>
  <pageMargins left="0.7" right="0.7" top="0.75" bottom="0.75" header="0.3" footer="0.3"/>
  <pageSetup paperSize="9" scale="80" fitToWidth="0" fitToHeight="0" orientation="portrait" r:id="rId1"/>
  <customProperties>
    <customPr name="_pios_id" r:id="rId2"/>
  </customPropertie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D1146-74E1-4375-9E00-2F12F8C9D0C0}">
  <sheetPr>
    <tabColor rgb="FF92D050"/>
  </sheetPr>
  <dimension ref="A1:W115"/>
  <sheetViews>
    <sheetView view="pageLayout" topLeftCell="A124" zoomScaleNormal="100" zoomScaleSheetLayoutView="85" workbookViewId="0">
      <selection activeCell="A113" sqref="A113"/>
    </sheetView>
  </sheetViews>
  <sheetFormatPr defaultColWidth="9.109375" defaultRowHeight="14.4"/>
  <cols>
    <col min="1" max="1" width="57.5546875" style="366" customWidth="1"/>
    <col min="2" max="2" width="10" style="366" customWidth="1"/>
    <col min="3" max="3" width="9.33203125" style="366" customWidth="1"/>
    <col min="4" max="8" width="10" style="366" customWidth="1"/>
    <col min="9" max="9" width="9.109375" style="870"/>
    <col min="10" max="10" width="6.44140625" style="870" customWidth="1"/>
    <col min="11" max="12" width="9.109375" style="870"/>
    <col min="13" max="13" width="12.5546875" style="136" bestFit="1" customWidth="1"/>
    <col min="14" max="16384" width="9.109375" style="870"/>
  </cols>
  <sheetData>
    <row r="1" spans="1:23">
      <c r="A1" s="1107" t="s">
        <v>1364</v>
      </c>
      <c r="B1" s="979"/>
      <c r="C1" s="979"/>
      <c r="D1" s="368"/>
      <c r="E1" s="368"/>
      <c r="F1" s="980"/>
      <c r="G1" s="996"/>
      <c r="H1" s="368"/>
    </row>
    <row r="2" spans="1:23" ht="13.2" customHeight="1">
      <c r="A2" s="995"/>
      <c r="B2" s="1184"/>
      <c r="C2" s="994"/>
      <c r="D2" s="994"/>
      <c r="E2" s="994"/>
      <c r="F2" s="994"/>
      <c r="G2" s="994"/>
      <c r="H2" s="994"/>
    </row>
    <row r="3" spans="1:23" ht="27" customHeight="1" thickBot="1">
      <c r="A3" s="1366" t="s">
        <v>105</v>
      </c>
      <c r="B3" s="991" t="s">
        <v>229</v>
      </c>
      <c r="C3" s="991" t="s">
        <v>235</v>
      </c>
      <c r="D3" s="991" t="s">
        <v>234</v>
      </c>
      <c r="E3" s="991" t="s">
        <v>233</v>
      </c>
      <c r="F3" s="991" t="s">
        <v>232</v>
      </c>
      <c r="G3" s="991" t="s">
        <v>231</v>
      </c>
      <c r="H3" s="991" t="s">
        <v>946</v>
      </c>
    </row>
    <row r="4" spans="1:23" ht="13.5" customHeight="1">
      <c r="A4" s="882" t="s">
        <v>776</v>
      </c>
      <c r="B4" s="990">
        <v>14793.761729610002</v>
      </c>
      <c r="C4" s="990">
        <v>2643.6016634299999</v>
      </c>
      <c r="D4" s="990">
        <v>1751.4974447699999</v>
      </c>
      <c r="E4" s="990">
        <v>2131.7730888900001</v>
      </c>
      <c r="F4" s="990">
        <v>7214.8687302999997</v>
      </c>
      <c r="G4" s="990">
        <v>0</v>
      </c>
      <c r="H4" s="990">
        <v>1052.0208022200002</v>
      </c>
      <c r="I4" s="136"/>
      <c r="J4" s="346"/>
      <c r="K4" s="998"/>
      <c r="L4" s="1214"/>
      <c r="M4" s="1215"/>
      <c r="N4" s="1214"/>
      <c r="O4" s="1214"/>
      <c r="P4" s="1214"/>
      <c r="Q4" s="1214"/>
      <c r="R4" s="1214"/>
      <c r="S4" s="1214"/>
      <c r="T4" s="976"/>
      <c r="U4" s="976"/>
      <c r="V4" s="976"/>
      <c r="W4" s="976"/>
    </row>
    <row r="5" spans="1:23" ht="13.5" customHeight="1">
      <c r="A5" s="882" t="s">
        <v>887</v>
      </c>
      <c r="B5" s="990">
        <v>8100.9435582500009</v>
      </c>
      <c r="C5" s="990">
        <v>5444.2611494500006</v>
      </c>
      <c r="D5" s="990">
        <v>337.07925297999998</v>
      </c>
      <c r="E5" s="990">
        <v>2103.7890059699998</v>
      </c>
      <c r="F5" s="990">
        <v>211.63129927</v>
      </c>
      <c r="G5" s="990">
        <v>0</v>
      </c>
      <c r="H5" s="990">
        <v>4.1828505800000002</v>
      </c>
      <c r="I5" s="136"/>
      <c r="J5" s="346"/>
      <c r="K5" s="998"/>
      <c r="L5" s="1214"/>
      <c r="M5" s="1215"/>
      <c r="N5" s="1214"/>
      <c r="O5" s="1214"/>
      <c r="P5" s="1214"/>
      <c r="Q5" s="1214"/>
      <c r="R5" s="1214"/>
      <c r="S5" s="1214"/>
      <c r="T5" s="976"/>
      <c r="U5" s="976"/>
      <c r="V5" s="976"/>
      <c r="W5" s="976"/>
    </row>
    <row r="6" spans="1:23" ht="13.5" customHeight="1">
      <c r="A6" s="881" t="s">
        <v>886</v>
      </c>
      <c r="B6" s="982">
        <v>3599.0809175299996</v>
      </c>
      <c r="C6" s="982">
        <v>3177.6701020999999</v>
      </c>
      <c r="D6" s="982">
        <v>200.26371199000002</v>
      </c>
      <c r="E6" s="982">
        <v>102.06396461</v>
      </c>
      <c r="F6" s="982">
        <v>114.90028828</v>
      </c>
      <c r="G6" s="982">
        <v>0</v>
      </c>
      <c r="H6" s="982">
        <v>4.1828505500000004</v>
      </c>
      <c r="I6" s="136"/>
      <c r="J6" s="346"/>
      <c r="K6" s="998"/>
      <c r="L6" s="1214"/>
      <c r="M6" s="1215"/>
      <c r="N6" s="1214"/>
      <c r="O6" s="1214"/>
      <c r="P6" s="1214"/>
      <c r="Q6" s="1214"/>
      <c r="R6" s="1214"/>
      <c r="S6" s="1214"/>
      <c r="T6" s="976"/>
      <c r="U6" s="976"/>
      <c r="V6" s="976"/>
      <c r="W6" s="976"/>
    </row>
    <row r="7" spans="1:23" ht="13.5" customHeight="1">
      <c r="A7" s="881" t="s">
        <v>885</v>
      </c>
      <c r="B7" s="982">
        <v>2578.93672053</v>
      </c>
      <c r="C7" s="982">
        <v>2230.24809271</v>
      </c>
      <c r="D7" s="982">
        <v>130.86566752000002</v>
      </c>
      <c r="E7" s="982">
        <v>122.82506827</v>
      </c>
      <c r="F7" s="982">
        <v>94.997892030000003</v>
      </c>
      <c r="G7" s="982">
        <v>0</v>
      </c>
      <c r="H7" s="982">
        <v>0</v>
      </c>
      <c r="I7" s="136"/>
      <c r="J7" s="346"/>
      <c r="K7" s="998"/>
      <c r="L7" s="1214"/>
      <c r="M7" s="1215"/>
      <c r="N7" s="1214"/>
      <c r="O7" s="1214"/>
      <c r="P7" s="1214"/>
      <c r="Q7" s="1214"/>
      <c r="R7" s="1214"/>
      <c r="S7" s="1214"/>
      <c r="T7" s="976"/>
      <c r="U7" s="976"/>
      <c r="V7" s="976"/>
      <c r="W7" s="976"/>
    </row>
    <row r="8" spans="1:23" ht="13.5" customHeight="1">
      <c r="A8" s="374" t="s">
        <v>884</v>
      </c>
      <c r="B8" s="982">
        <v>1922.9259201899999</v>
      </c>
      <c r="C8" s="982">
        <v>36.342954640000002</v>
      </c>
      <c r="D8" s="982">
        <v>5.9498734700000009</v>
      </c>
      <c r="E8" s="982">
        <v>1878.89997309</v>
      </c>
      <c r="F8" s="982">
        <v>1.7331189600000001</v>
      </c>
      <c r="G8" s="982">
        <v>0</v>
      </c>
      <c r="H8" s="982">
        <v>3.0000000000000004E-8</v>
      </c>
      <c r="I8" s="136"/>
      <c r="J8" s="346"/>
      <c r="K8" s="998"/>
      <c r="L8" s="1214"/>
      <c r="M8" s="1215"/>
      <c r="N8" s="1214"/>
      <c r="O8" s="1214"/>
      <c r="P8" s="1214"/>
      <c r="Q8" s="1214"/>
      <c r="R8" s="1214"/>
      <c r="S8" s="1214"/>
      <c r="T8" s="976"/>
      <c r="U8" s="976"/>
      <c r="V8" s="976"/>
      <c r="W8" s="976"/>
    </row>
    <row r="9" spans="1:23" ht="13.5" customHeight="1">
      <c r="A9" s="595" t="s">
        <v>883</v>
      </c>
      <c r="B9" s="990">
        <v>3012.1906313999998</v>
      </c>
      <c r="C9" s="990">
        <v>208.88311014999999</v>
      </c>
      <c r="D9" s="990">
        <v>1113.8683293900001</v>
      </c>
      <c r="E9" s="990">
        <v>953.62631895000004</v>
      </c>
      <c r="F9" s="990">
        <v>540.73057738</v>
      </c>
      <c r="G9" s="990">
        <v>1.2649696500000001</v>
      </c>
      <c r="H9" s="990">
        <v>193.81732588000003</v>
      </c>
      <c r="I9" s="136"/>
      <c r="J9" s="346"/>
      <c r="K9" s="998"/>
      <c r="L9" s="1214"/>
      <c r="M9" s="1215"/>
      <c r="N9" s="1214"/>
      <c r="O9" s="1214"/>
      <c r="P9" s="1214"/>
      <c r="Q9" s="1214"/>
      <c r="R9" s="1214"/>
      <c r="S9" s="1214"/>
      <c r="T9" s="976"/>
      <c r="U9" s="976"/>
      <c r="V9" s="976"/>
      <c r="W9" s="976"/>
    </row>
    <row r="10" spans="1:23" ht="13.5" customHeight="1">
      <c r="A10" s="881" t="s">
        <v>882</v>
      </c>
      <c r="B10" s="982">
        <v>1778.5390141600001</v>
      </c>
      <c r="C10" s="982">
        <v>183.58916849000002</v>
      </c>
      <c r="D10" s="982">
        <v>894.64667813000005</v>
      </c>
      <c r="E10" s="982">
        <v>150.40567340999999</v>
      </c>
      <c r="F10" s="982">
        <v>466.28212913000004</v>
      </c>
      <c r="G10" s="982">
        <v>0</v>
      </c>
      <c r="H10" s="982">
        <v>83.615365000000011</v>
      </c>
      <c r="I10" s="136"/>
      <c r="J10" s="346"/>
      <c r="K10" s="998"/>
      <c r="L10" s="1214"/>
      <c r="M10" s="1215"/>
      <c r="N10" s="1214"/>
      <c r="O10" s="1214"/>
      <c r="P10" s="1214"/>
      <c r="Q10" s="1214"/>
      <c r="R10" s="1214"/>
      <c r="S10" s="1214"/>
      <c r="T10" s="976"/>
      <c r="U10" s="976"/>
      <c r="V10" s="976"/>
      <c r="W10" s="976"/>
    </row>
    <row r="11" spans="1:23" ht="13.5" customHeight="1">
      <c r="A11" s="881" t="s">
        <v>881</v>
      </c>
      <c r="B11" s="982">
        <v>325.43719192000003</v>
      </c>
      <c r="C11" s="982">
        <v>14.41216938</v>
      </c>
      <c r="D11" s="982">
        <v>125.03899229</v>
      </c>
      <c r="E11" s="982">
        <v>134.97324884</v>
      </c>
      <c r="F11" s="982">
        <v>51.012781410000002</v>
      </c>
      <c r="G11" s="982">
        <v>0</v>
      </c>
      <c r="H11" s="982">
        <v>0</v>
      </c>
      <c r="I11" s="136"/>
      <c r="J11" s="346"/>
      <c r="K11" s="998"/>
      <c r="L11" s="1214"/>
      <c r="M11" s="1215"/>
      <c r="N11" s="1214"/>
      <c r="O11" s="1214"/>
      <c r="P11" s="1214"/>
      <c r="Q11" s="1214"/>
      <c r="R11" s="1214"/>
      <c r="S11" s="1214"/>
      <c r="T11" s="976"/>
      <c r="U11" s="976"/>
      <c r="V11" s="976"/>
      <c r="W11" s="976"/>
    </row>
    <row r="12" spans="1:23" ht="13.5" customHeight="1">
      <c r="A12" s="366" t="s">
        <v>880</v>
      </c>
      <c r="B12" s="982">
        <v>908.21442532000003</v>
      </c>
      <c r="C12" s="982">
        <v>10.88177228</v>
      </c>
      <c r="D12" s="982">
        <v>94.182658970000006</v>
      </c>
      <c r="E12" s="982">
        <v>668.24739670000008</v>
      </c>
      <c r="F12" s="982">
        <v>23.43566684</v>
      </c>
      <c r="G12" s="982">
        <v>1.2649696500000001</v>
      </c>
      <c r="H12" s="982">
        <v>110.20196088</v>
      </c>
      <c r="I12" s="136"/>
      <c r="J12" s="346"/>
      <c r="K12" s="998"/>
      <c r="L12" s="1214"/>
      <c r="M12" s="1215"/>
      <c r="N12" s="1214"/>
      <c r="O12" s="1214"/>
      <c r="P12" s="1214"/>
      <c r="Q12" s="1214"/>
      <c r="R12" s="1214"/>
      <c r="S12" s="1214"/>
      <c r="T12" s="976"/>
      <c r="U12" s="976"/>
      <c r="V12" s="976"/>
      <c r="W12" s="976"/>
    </row>
    <row r="13" spans="1:23" ht="13.5" customHeight="1">
      <c r="A13" s="883" t="s">
        <v>879</v>
      </c>
      <c r="B13" s="990">
        <v>3731.4857593299998</v>
      </c>
      <c r="C13" s="990">
        <v>1328.43702315</v>
      </c>
      <c r="D13" s="990">
        <v>785.16707289999999</v>
      </c>
      <c r="E13" s="990">
        <v>716.86389324999993</v>
      </c>
      <c r="F13" s="990">
        <v>830.11789677999991</v>
      </c>
      <c r="G13" s="990">
        <v>0</v>
      </c>
      <c r="H13" s="990">
        <v>70.899873249999999</v>
      </c>
      <c r="I13" s="136"/>
      <c r="J13" s="346"/>
      <c r="K13" s="998"/>
      <c r="L13" s="1214"/>
      <c r="M13" s="1215"/>
      <c r="N13" s="1214"/>
      <c r="O13" s="1214"/>
      <c r="P13" s="1214"/>
      <c r="Q13" s="1214"/>
      <c r="R13" s="1214"/>
      <c r="S13" s="1214"/>
      <c r="T13" s="976"/>
      <c r="U13" s="976"/>
      <c r="V13" s="976"/>
      <c r="W13" s="976"/>
    </row>
    <row r="14" spans="1:23" ht="13.5" customHeight="1">
      <c r="A14" s="881" t="s">
        <v>878</v>
      </c>
      <c r="B14" s="982">
        <v>1383.7418142900001</v>
      </c>
      <c r="C14" s="982">
        <v>355.69732842999997</v>
      </c>
      <c r="D14" s="982">
        <v>299.81864693</v>
      </c>
      <c r="E14" s="982">
        <v>480.81389476999999</v>
      </c>
      <c r="F14" s="982">
        <v>228.46737500999998</v>
      </c>
      <c r="G14" s="982">
        <v>0</v>
      </c>
      <c r="H14" s="982">
        <v>18.94456915</v>
      </c>
      <c r="I14" s="136"/>
      <c r="J14" s="346"/>
      <c r="K14" s="998"/>
      <c r="L14" s="1214"/>
      <c r="M14" s="1215"/>
      <c r="N14" s="1214"/>
      <c r="O14" s="1214"/>
      <c r="P14" s="1214"/>
      <c r="Q14" s="1214"/>
      <c r="R14" s="1214"/>
      <c r="S14" s="1214"/>
      <c r="T14" s="976"/>
      <c r="U14" s="976"/>
      <c r="V14" s="976"/>
      <c r="W14" s="976"/>
    </row>
    <row r="15" spans="1:23" ht="13.5" customHeight="1">
      <c r="A15" s="881" t="s">
        <v>877</v>
      </c>
      <c r="B15" s="982">
        <v>399.77998210999993</v>
      </c>
      <c r="C15" s="982">
        <v>165.02746307999999</v>
      </c>
      <c r="D15" s="982">
        <v>65.544592839999993</v>
      </c>
      <c r="E15" s="982">
        <v>139.51774502000001</v>
      </c>
      <c r="F15" s="982">
        <v>27.937191210000002</v>
      </c>
      <c r="G15" s="982">
        <v>0</v>
      </c>
      <c r="H15" s="982">
        <v>1.7529899600000001</v>
      </c>
      <c r="I15" s="136"/>
      <c r="J15" s="346"/>
      <c r="K15" s="998"/>
      <c r="L15" s="1214"/>
      <c r="M15" s="1215"/>
      <c r="N15" s="1214"/>
      <c r="O15" s="1214"/>
      <c r="P15" s="1214"/>
      <c r="Q15" s="1214"/>
      <c r="R15" s="1214"/>
      <c r="S15" s="1214"/>
      <c r="T15" s="976"/>
      <c r="U15" s="976"/>
      <c r="V15" s="976"/>
      <c r="W15" s="976"/>
    </row>
    <row r="16" spans="1:23" ht="13.5" customHeight="1">
      <c r="A16" s="881" t="s">
        <v>876</v>
      </c>
      <c r="B16" s="982">
        <v>1947.96396293</v>
      </c>
      <c r="C16" s="982">
        <v>807.71223164000003</v>
      </c>
      <c r="D16" s="982">
        <v>419.80383312999999</v>
      </c>
      <c r="E16" s="982">
        <v>96.532253460000007</v>
      </c>
      <c r="F16" s="982">
        <v>573.71333056000003</v>
      </c>
      <c r="G16" s="982">
        <v>0</v>
      </c>
      <c r="H16" s="982">
        <v>50.202314140000006</v>
      </c>
      <c r="I16" s="136"/>
      <c r="J16" s="346"/>
      <c r="K16" s="998"/>
      <c r="L16" s="1214"/>
      <c r="M16" s="1215"/>
      <c r="N16" s="1214"/>
      <c r="O16" s="1214"/>
      <c r="P16" s="1214"/>
      <c r="Q16" s="1214"/>
      <c r="R16" s="1214"/>
      <c r="S16" s="1214"/>
      <c r="T16" s="976"/>
      <c r="U16" s="976"/>
      <c r="V16" s="976"/>
      <c r="W16" s="976"/>
    </row>
    <row r="17" spans="1:23" ht="13.5" customHeight="1">
      <c r="A17" s="882" t="s">
        <v>875</v>
      </c>
      <c r="B17" s="990">
        <v>9097.1260828999984</v>
      </c>
      <c r="C17" s="990">
        <v>1892.2771135199998</v>
      </c>
      <c r="D17" s="990">
        <v>2128.9601142799997</v>
      </c>
      <c r="E17" s="990">
        <v>1465.63063878</v>
      </c>
      <c r="F17" s="990">
        <v>3498.5124666699999</v>
      </c>
      <c r="G17" s="990">
        <v>0</v>
      </c>
      <c r="H17" s="990">
        <v>111.74574964999999</v>
      </c>
      <c r="I17" s="136"/>
      <c r="J17" s="346"/>
      <c r="K17" s="998"/>
      <c r="L17" s="1214"/>
      <c r="M17" s="1215"/>
      <c r="N17" s="1214"/>
      <c r="O17" s="1214"/>
      <c r="P17" s="1214"/>
      <c r="Q17" s="1214"/>
      <c r="R17" s="1214"/>
      <c r="S17" s="1214"/>
      <c r="T17" s="976"/>
      <c r="U17" s="976"/>
      <c r="V17" s="976"/>
      <c r="W17" s="976"/>
    </row>
    <row r="18" spans="1:23" ht="13.5" customHeight="1">
      <c r="A18" s="881" t="s">
        <v>874</v>
      </c>
      <c r="B18" s="982">
        <v>1558.0525902299999</v>
      </c>
      <c r="C18" s="982">
        <v>123.66071722999999</v>
      </c>
      <c r="D18" s="982">
        <v>282.17158386</v>
      </c>
      <c r="E18" s="982">
        <v>84.837463579999991</v>
      </c>
      <c r="F18" s="982">
        <v>963.16472170999998</v>
      </c>
      <c r="G18" s="982">
        <v>0</v>
      </c>
      <c r="H18" s="982">
        <v>104.21810385000001</v>
      </c>
      <c r="I18" s="136"/>
      <c r="J18" s="346"/>
      <c r="K18" s="998"/>
      <c r="L18" s="1214"/>
      <c r="M18" s="1215"/>
      <c r="N18" s="1214"/>
      <c r="O18" s="1214"/>
      <c r="P18" s="1214"/>
      <c r="Q18" s="1214"/>
      <c r="R18" s="1214"/>
      <c r="S18" s="1214"/>
      <c r="T18" s="976"/>
      <c r="U18" s="976"/>
      <c r="V18" s="976"/>
      <c r="W18" s="976"/>
    </row>
    <row r="19" spans="1:23" ht="13.5" customHeight="1">
      <c r="A19" s="366" t="s">
        <v>873</v>
      </c>
      <c r="B19" s="982">
        <v>1461.69179104</v>
      </c>
      <c r="C19" s="982">
        <v>402.99388651999999</v>
      </c>
      <c r="D19" s="982">
        <v>386.71007257000002</v>
      </c>
      <c r="E19" s="982">
        <v>133.92131125</v>
      </c>
      <c r="F19" s="982">
        <v>538.05131359000006</v>
      </c>
      <c r="G19" s="982">
        <v>0</v>
      </c>
      <c r="H19" s="982">
        <v>1.5207109999999999E-2</v>
      </c>
      <c r="I19" s="136"/>
      <c r="J19" s="346"/>
      <c r="K19" s="998"/>
      <c r="L19" s="1214"/>
      <c r="M19" s="1215"/>
      <c r="N19" s="1214"/>
      <c r="O19" s="1214"/>
      <c r="P19" s="1214"/>
      <c r="Q19" s="1214"/>
      <c r="R19" s="1214"/>
      <c r="S19" s="1214"/>
      <c r="T19" s="976"/>
      <c r="U19" s="976"/>
      <c r="V19" s="976"/>
      <c r="W19" s="976"/>
    </row>
    <row r="20" spans="1:23" s="592" customFormat="1" ht="13.5" customHeight="1">
      <c r="A20" s="881" t="s">
        <v>872</v>
      </c>
      <c r="B20" s="982">
        <v>3412.23972069</v>
      </c>
      <c r="C20" s="982">
        <v>647.11992656999996</v>
      </c>
      <c r="D20" s="982">
        <v>983.59353555999996</v>
      </c>
      <c r="E20" s="982">
        <v>760.43772746000002</v>
      </c>
      <c r="F20" s="982">
        <v>1013.57609241</v>
      </c>
      <c r="G20" s="982">
        <v>0</v>
      </c>
      <c r="H20" s="982">
        <v>7.5124386899999998</v>
      </c>
      <c r="I20" s="136"/>
      <c r="J20" s="346"/>
      <c r="K20" s="998"/>
      <c r="L20" s="1214"/>
      <c r="M20" s="1215"/>
      <c r="N20" s="1214"/>
      <c r="O20" s="1214"/>
      <c r="P20" s="1214"/>
      <c r="Q20" s="1214"/>
      <c r="R20" s="1214"/>
      <c r="S20" s="1214"/>
      <c r="T20" s="976"/>
      <c r="U20" s="976"/>
      <c r="V20" s="976"/>
      <c r="W20" s="976"/>
    </row>
    <row r="21" spans="1:23" s="592" customFormat="1" ht="13.5" customHeight="1">
      <c r="A21" s="881" t="s">
        <v>871</v>
      </c>
      <c r="B21" s="982">
        <v>302.93047002000003</v>
      </c>
      <c r="C21" s="982">
        <v>56.45728003</v>
      </c>
      <c r="D21" s="982">
        <v>44.5477001</v>
      </c>
      <c r="E21" s="982">
        <v>67.076302119999994</v>
      </c>
      <c r="F21" s="982">
        <v>134.84918776999999</v>
      </c>
      <c r="G21" s="982">
        <v>0</v>
      </c>
      <c r="H21" s="982">
        <v>0</v>
      </c>
      <c r="I21" s="136"/>
      <c r="J21" s="346"/>
      <c r="K21" s="998"/>
      <c r="L21" s="1214"/>
      <c r="M21" s="1215"/>
      <c r="N21" s="1214"/>
      <c r="O21" s="1214"/>
      <c r="P21" s="1214"/>
      <c r="Q21" s="1214"/>
      <c r="R21" s="1214"/>
      <c r="S21" s="1214"/>
      <c r="T21" s="976"/>
      <c r="U21" s="976"/>
      <c r="V21" s="976"/>
      <c r="W21" s="976"/>
    </row>
    <row r="22" spans="1:23" ht="13.5" customHeight="1">
      <c r="A22" s="881" t="s">
        <v>870</v>
      </c>
      <c r="B22" s="982">
        <v>1633.2304600399998</v>
      </c>
      <c r="C22" s="982">
        <v>565.99766668999996</v>
      </c>
      <c r="D22" s="982">
        <v>391.43873553000003</v>
      </c>
      <c r="E22" s="982">
        <v>123.87215528999999</v>
      </c>
      <c r="F22" s="982">
        <v>551.92190253000001</v>
      </c>
      <c r="G22" s="982">
        <v>0</v>
      </c>
      <c r="H22" s="982">
        <v>0</v>
      </c>
      <c r="I22" s="136"/>
      <c r="J22" s="346"/>
      <c r="K22" s="998"/>
      <c r="L22" s="1214"/>
      <c r="M22" s="1215"/>
      <c r="N22" s="1214"/>
      <c r="O22" s="1214"/>
      <c r="P22" s="1214"/>
      <c r="Q22" s="1214"/>
      <c r="R22" s="1214"/>
      <c r="S22" s="1214"/>
      <c r="T22" s="976"/>
      <c r="U22" s="976"/>
      <c r="V22" s="976"/>
      <c r="W22" s="976"/>
    </row>
    <row r="23" spans="1:23" ht="13.5" customHeight="1">
      <c r="A23" s="881" t="s">
        <v>869</v>
      </c>
      <c r="B23" s="982">
        <v>728.98105087999988</v>
      </c>
      <c r="C23" s="982">
        <v>96.047636479999994</v>
      </c>
      <c r="D23" s="982">
        <v>40.498486660000005</v>
      </c>
      <c r="E23" s="982">
        <v>295.48567907999995</v>
      </c>
      <c r="F23" s="982">
        <v>296.94924865999997</v>
      </c>
      <c r="G23" s="982">
        <v>0</v>
      </c>
      <c r="H23" s="982">
        <v>0</v>
      </c>
      <c r="I23" s="136"/>
      <c r="J23" s="346"/>
      <c r="K23" s="998"/>
      <c r="L23" s="1214"/>
      <c r="M23" s="1215"/>
      <c r="N23" s="1214"/>
      <c r="O23" s="1214"/>
      <c r="P23" s="1214"/>
      <c r="Q23" s="1214"/>
      <c r="R23" s="1214"/>
      <c r="S23" s="1214"/>
      <c r="T23" s="976"/>
      <c r="U23" s="976"/>
      <c r="V23" s="976"/>
      <c r="W23" s="976"/>
    </row>
    <row r="24" spans="1:23" ht="13.5" customHeight="1">
      <c r="A24" s="882" t="s">
        <v>868</v>
      </c>
      <c r="B24" s="990">
        <v>32529.860946770001</v>
      </c>
      <c r="C24" s="990">
        <v>6964.4483340400002</v>
      </c>
      <c r="D24" s="990">
        <v>6929.98593798</v>
      </c>
      <c r="E24" s="990">
        <v>9518.6188606199994</v>
      </c>
      <c r="F24" s="990">
        <v>8760.2951495899997</v>
      </c>
      <c r="G24" s="990">
        <v>109.72736452000001</v>
      </c>
      <c r="H24" s="990">
        <v>246.78530002000002</v>
      </c>
      <c r="I24" s="136"/>
      <c r="J24" s="346"/>
      <c r="K24" s="998"/>
      <c r="L24" s="1214"/>
      <c r="M24" s="1215"/>
      <c r="N24" s="1214"/>
      <c r="O24" s="1214"/>
      <c r="P24" s="1214"/>
      <c r="Q24" s="1214"/>
      <c r="R24" s="1214"/>
      <c r="S24" s="1214"/>
      <c r="T24" s="976"/>
      <c r="U24" s="976"/>
      <c r="V24" s="976"/>
      <c r="W24" s="976"/>
    </row>
    <row r="25" spans="1:23" ht="13.5" customHeight="1">
      <c r="A25" s="881" t="s">
        <v>867</v>
      </c>
      <c r="B25" s="982">
        <v>1342.0071993500001</v>
      </c>
      <c r="C25" s="982">
        <v>280.66772589999999</v>
      </c>
      <c r="D25" s="982">
        <v>421.95555000000002</v>
      </c>
      <c r="E25" s="982">
        <v>207.83861838000001</v>
      </c>
      <c r="F25" s="982">
        <v>363.05769811000005</v>
      </c>
      <c r="G25" s="982">
        <v>55.180478789999988</v>
      </c>
      <c r="H25" s="982">
        <v>13.30712817</v>
      </c>
      <c r="I25" s="136"/>
      <c r="J25" s="346"/>
      <c r="K25" s="998"/>
      <c r="L25" s="1214"/>
      <c r="M25" s="1215"/>
      <c r="N25" s="1214"/>
      <c r="O25" s="1214"/>
      <c r="P25" s="1214"/>
      <c r="Q25" s="1214"/>
      <c r="R25" s="1214"/>
      <c r="S25" s="1214"/>
      <c r="T25" s="976"/>
      <c r="U25" s="976"/>
      <c r="V25" s="976"/>
      <c r="W25" s="976"/>
    </row>
    <row r="26" spans="1:23" ht="13.5" customHeight="1">
      <c r="A26" s="881" t="s">
        <v>866</v>
      </c>
      <c r="B26" s="982">
        <v>2909.5211236200003</v>
      </c>
      <c r="C26" s="982">
        <v>517.56365767</v>
      </c>
      <c r="D26" s="982">
        <v>1266.1245754800002</v>
      </c>
      <c r="E26" s="982">
        <v>157.31751666</v>
      </c>
      <c r="F26" s="982">
        <v>873.61139068</v>
      </c>
      <c r="G26" s="982">
        <v>0</v>
      </c>
      <c r="H26" s="982">
        <v>94.90398313</v>
      </c>
      <c r="I26" s="136"/>
      <c r="J26" s="346"/>
      <c r="K26" s="998"/>
      <c r="L26" s="1214"/>
      <c r="M26" s="1215"/>
      <c r="N26" s="1214"/>
      <c r="O26" s="1214"/>
      <c r="P26" s="1214"/>
      <c r="Q26" s="1214"/>
      <c r="R26" s="1214"/>
      <c r="S26" s="1214"/>
      <c r="T26" s="976"/>
      <c r="U26" s="976"/>
      <c r="V26" s="976"/>
      <c r="W26" s="976"/>
    </row>
    <row r="27" spans="1:23" ht="13.5" customHeight="1">
      <c r="A27" s="881" t="s">
        <v>865</v>
      </c>
      <c r="B27" s="982">
        <v>10462.765176360002</v>
      </c>
      <c r="C27" s="982">
        <v>3135.5794755400002</v>
      </c>
      <c r="D27" s="982">
        <v>1231.4964340900001</v>
      </c>
      <c r="E27" s="982">
        <v>2779.8700120600001</v>
      </c>
      <c r="F27" s="982">
        <v>3208.1629092899998</v>
      </c>
      <c r="G27" s="982">
        <v>0</v>
      </c>
      <c r="H27" s="982">
        <v>107.65634538</v>
      </c>
      <c r="I27" s="136"/>
      <c r="J27" s="346"/>
      <c r="K27" s="998"/>
      <c r="L27" s="1214"/>
      <c r="M27" s="1215"/>
      <c r="N27" s="1214"/>
      <c r="O27" s="1214"/>
      <c r="P27" s="1214"/>
      <c r="Q27" s="1214"/>
      <c r="R27" s="1214"/>
      <c r="S27" s="1214"/>
      <c r="T27" s="976"/>
      <c r="U27" s="976"/>
      <c r="V27" s="976"/>
      <c r="W27" s="976"/>
    </row>
    <row r="28" spans="1:23" ht="13.5" customHeight="1">
      <c r="A28" s="881" t="s">
        <v>864</v>
      </c>
      <c r="B28" s="982">
        <v>8484.4664899899999</v>
      </c>
      <c r="C28" s="982">
        <v>1156.0428998899999</v>
      </c>
      <c r="D28" s="982">
        <v>1354.5619031000001</v>
      </c>
      <c r="E28" s="982">
        <v>4679.8355900500001</v>
      </c>
      <c r="F28" s="982">
        <v>1293.6868654</v>
      </c>
      <c r="G28" s="982">
        <v>0</v>
      </c>
      <c r="H28" s="982">
        <v>0.33923155000000005</v>
      </c>
      <c r="I28" s="136"/>
      <c r="J28" s="346"/>
      <c r="K28" s="998"/>
      <c r="L28" s="1214"/>
      <c r="M28" s="1215"/>
      <c r="N28" s="1214"/>
      <c r="O28" s="1214"/>
      <c r="P28" s="1214"/>
      <c r="Q28" s="1214"/>
      <c r="R28" s="1214"/>
      <c r="S28" s="1214"/>
      <c r="T28" s="976"/>
      <c r="U28" s="976"/>
      <c r="V28" s="976"/>
      <c r="W28" s="976"/>
    </row>
    <row r="29" spans="1:23" ht="13.5" customHeight="1">
      <c r="A29" s="881" t="s">
        <v>863</v>
      </c>
      <c r="B29" s="982">
        <v>5099.2262412600003</v>
      </c>
      <c r="C29" s="982">
        <v>1228.45752416</v>
      </c>
      <c r="D29" s="982">
        <v>1350.4660708600002</v>
      </c>
      <c r="E29" s="982">
        <v>601.35543200999996</v>
      </c>
      <c r="F29" s="982">
        <v>1900.0062075400001</v>
      </c>
      <c r="G29" s="982">
        <v>0</v>
      </c>
      <c r="H29" s="982">
        <v>18.941006689999998</v>
      </c>
      <c r="J29" s="346"/>
      <c r="K29" s="998"/>
      <c r="L29" s="1214"/>
      <c r="M29" s="1215"/>
      <c r="N29" s="1214"/>
      <c r="O29" s="1214"/>
      <c r="P29" s="1214"/>
      <c r="Q29" s="1214"/>
      <c r="R29" s="1214"/>
      <c r="S29" s="1214"/>
      <c r="T29" s="976"/>
      <c r="U29" s="976"/>
      <c r="V29" s="976"/>
      <c r="W29" s="976"/>
    </row>
    <row r="30" spans="1:23" ht="13.5" customHeight="1">
      <c r="A30" s="881" t="s">
        <v>862</v>
      </c>
      <c r="B30" s="982">
        <v>2609.4349958799999</v>
      </c>
      <c r="C30" s="982">
        <v>271.66523740999997</v>
      </c>
      <c r="D30" s="982">
        <v>921.86153795000007</v>
      </c>
      <c r="E30" s="982">
        <v>773.80611568999996</v>
      </c>
      <c r="F30" s="982">
        <v>579.48954905000005</v>
      </c>
      <c r="G30" s="982">
        <v>54.54688573</v>
      </c>
      <c r="H30" s="982">
        <v>8.0656700499999996</v>
      </c>
      <c r="J30" s="346"/>
      <c r="K30" s="998"/>
      <c r="L30" s="1214"/>
      <c r="M30" s="1215"/>
      <c r="N30" s="1214"/>
      <c r="O30" s="1214"/>
      <c r="P30" s="1214"/>
      <c r="Q30" s="1214"/>
      <c r="R30" s="1214"/>
      <c r="S30" s="1214"/>
      <c r="T30" s="976"/>
      <c r="U30" s="976"/>
      <c r="V30" s="976"/>
      <c r="W30" s="976"/>
    </row>
    <row r="31" spans="1:23" ht="13.5" customHeight="1">
      <c r="A31" s="881" t="s">
        <v>861</v>
      </c>
      <c r="B31" s="982">
        <v>1622.43972031</v>
      </c>
      <c r="C31" s="982">
        <v>374.47181346999997</v>
      </c>
      <c r="D31" s="982">
        <v>383.51986649999998</v>
      </c>
      <c r="E31" s="982">
        <v>318.59557576999998</v>
      </c>
      <c r="F31" s="982">
        <v>542.28052951999996</v>
      </c>
      <c r="G31" s="982">
        <v>0</v>
      </c>
      <c r="H31" s="982">
        <v>3.57193505</v>
      </c>
      <c r="J31" s="346"/>
      <c r="K31" s="998"/>
      <c r="L31" s="1214"/>
      <c r="M31" s="1215"/>
      <c r="N31" s="1214"/>
      <c r="O31" s="1214"/>
      <c r="P31" s="1214"/>
      <c r="Q31" s="1214"/>
      <c r="R31" s="1214"/>
      <c r="S31" s="1214"/>
      <c r="T31" s="976"/>
      <c r="U31" s="976"/>
      <c r="V31" s="976"/>
      <c r="W31" s="976"/>
    </row>
    <row r="32" spans="1:23" ht="13.5" customHeight="1">
      <c r="A32" s="882" t="s">
        <v>860</v>
      </c>
      <c r="B32" s="990">
        <v>6690.81261645</v>
      </c>
      <c r="C32" s="990">
        <v>333.84420791000002</v>
      </c>
      <c r="D32" s="990">
        <v>238.18118197000001</v>
      </c>
      <c r="E32" s="990">
        <v>5415.3068272800001</v>
      </c>
      <c r="F32" s="990">
        <v>51.63149044</v>
      </c>
      <c r="G32" s="990">
        <v>0</v>
      </c>
      <c r="H32" s="990">
        <v>651.84890884999993</v>
      </c>
      <c r="J32" s="346"/>
      <c r="K32" s="998"/>
      <c r="L32" s="1214"/>
      <c r="M32" s="1215"/>
      <c r="N32" s="1214"/>
      <c r="O32" s="1214"/>
      <c r="P32" s="1214"/>
      <c r="Q32" s="1214"/>
      <c r="R32" s="1214"/>
      <c r="S32" s="1214"/>
      <c r="T32" s="976"/>
      <c r="U32" s="976"/>
      <c r="V32" s="976"/>
      <c r="W32" s="976"/>
    </row>
    <row r="33" spans="1:23" ht="13.5" customHeight="1">
      <c r="A33" s="881" t="s">
        <v>859</v>
      </c>
      <c r="B33" s="982">
        <v>283.26425405999998</v>
      </c>
      <c r="C33" s="982">
        <v>3.1076949999999999E-2</v>
      </c>
      <c r="D33" s="982">
        <v>100.04077377</v>
      </c>
      <c r="E33" s="982">
        <v>182.60337799000001</v>
      </c>
      <c r="F33" s="982">
        <v>0.16399923999999999</v>
      </c>
      <c r="G33" s="982">
        <v>0</v>
      </c>
      <c r="H33" s="982">
        <v>0.42502611000000001</v>
      </c>
      <c r="J33" s="346"/>
      <c r="K33" s="998"/>
      <c r="L33" s="1214"/>
      <c r="M33" s="1215"/>
      <c r="N33" s="1214"/>
      <c r="O33" s="1214"/>
      <c r="P33" s="1214"/>
      <c r="Q33" s="1214"/>
      <c r="R33" s="1214"/>
      <c r="S33" s="1214"/>
      <c r="T33" s="976"/>
      <c r="U33" s="976"/>
      <c r="V33" s="976"/>
      <c r="W33" s="976"/>
    </row>
    <row r="34" spans="1:23" ht="13.5" customHeight="1">
      <c r="A34" s="881" t="s">
        <v>858</v>
      </c>
      <c r="B34" s="982">
        <v>5979.9594340800004</v>
      </c>
      <c r="C34" s="982">
        <v>183.09395083999999</v>
      </c>
      <c r="D34" s="982">
        <v>46.021774739999998</v>
      </c>
      <c r="E34" s="982">
        <v>5057.5952815199998</v>
      </c>
      <c r="F34" s="982">
        <v>41.824574500000004</v>
      </c>
      <c r="G34" s="982">
        <v>0</v>
      </c>
      <c r="H34" s="982">
        <v>651.42385247999994</v>
      </c>
      <c r="J34" s="346"/>
      <c r="K34" s="998"/>
      <c r="L34" s="1214"/>
      <c r="M34" s="1215"/>
      <c r="N34" s="1214"/>
      <c r="O34" s="1214"/>
      <c r="P34" s="1214"/>
      <c r="Q34" s="1214"/>
      <c r="R34" s="1214"/>
      <c r="S34" s="1214"/>
      <c r="T34" s="976"/>
      <c r="U34" s="976"/>
      <c r="V34" s="976"/>
      <c r="W34" s="976"/>
    </row>
    <row r="35" spans="1:23" ht="13.5" customHeight="1">
      <c r="A35" s="881" t="s">
        <v>857</v>
      </c>
      <c r="B35" s="982">
        <v>427.58892831000003</v>
      </c>
      <c r="C35" s="982">
        <v>150.71918012</v>
      </c>
      <c r="D35" s="982">
        <v>92.118633459999998</v>
      </c>
      <c r="E35" s="982">
        <v>175.10816776999999</v>
      </c>
      <c r="F35" s="982">
        <v>9.6429166999999989</v>
      </c>
      <c r="G35" s="982">
        <v>0</v>
      </c>
      <c r="H35" s="982">
        <v>3.0259999999999998E-5</v>
      </c>
      <c r="J35" s="346"/>
      <c r="K35" s="998"/>
      <c r="L35" s="1214"/>
      <c r="M35" s="1215"/>
      <c r="N35" s="1214"/>
      <c r="O35" s="1214"/>
      <c r="P35" s="1214"/>
      <c r="Q35" s="1214"/>
      <c r="R35" s="1214"/>
      <c r="S35" s="1214"/>
      <c r="T35" s="976"/>
      <c r="U35" s="976"/>
      <c r="V35" s="976"/>
      <c r="W35" s="976"/>
    </row>
    <row r="36" spans="1:23" ht="13.5" customHeight="1">
      <c r="A36" s="882" t="s">
        <v>856</v>
      </c>
      <c r="B36" s="990">
        <v>6811.4971639999994</v>
      </c>
      <c r="C36" s="990">
        <v>1452.8832753000002</v>
      </c>
      <c r="D36" s="990">
        <v>2486.8298375599998</v>
      </c>
      <c r="E36" s="990">
        <v>1463.4898108900002</v>
      </c>
      <c r="F36" s="990">
        <v>1395.6372108899998</v>
      </c>
      <c r="G36" s="990">
        <v>-1.6249799999989989E-3</v>
      </c>
      <c r="H36" s="990">
        <v>12.65865434</v>
      </c>
      <c r="J36" s="346"/>
      <c r="K36" s="998"/>
      <c r="L36" s="1214"/>
      <c r="M36" s="1215"/>
      <c r="N36" s="1214"/>
      <c r="O36" s="1214"/>
      <c r="P36" s="1214"/>
      <c r="Q36" s="1214"/>
      <c r="R36" s="1214"/>
      <c r="S36" s="1214"/>
      <c r="T36" s="976"/>
      <c r="U36" s="976"/>
      <c r="V36" s="976"/>
      <c r="W36" s="976"/>
    </row>
    <row r="37" spans="1:23" ht="13.5" customHeight="1">
      <c r="A37" s="374" t="s">
        <v>855</v>
      </c>
      <c r="B37" s="982">
        <v>3378.21213438</v>
      </c>
      <c r="C37" s="982">
        <v>876.81675902999996</v>
      </c>
      <c r="D37" s="982">
        <v>1101.50235056</v>
      </c>
      <c r="E37" s="982">
        <v>759.20270915000003</v>
      </c>
      <c r="F37" s="982">
        <v>640.25388015999999</v>
      </c>
      <c r="G37" s="982">
        <v>0</v>
      </c>
      <c r="H37" s="982">
        <v>0.43643547999999999</v>
      </c>
      <c r="J37" s="346"/>
      <c r="K37" s="998"/>
      <c r="L37" s="1214"/>
      <c r="M37" s="1215"/>
      <c r="N37" s="1214"/>
      <c r="O37" s="1214"/>
      <c r="P37" s="1214"/>
      <c r="Q37" s="1214"/>
      <c r="R37" s="1214"/>
      <c r="S37" s="1214"/>
      <c r="T37" s="976"/>
      <c r="U37" s="976"/>
      <c r="V37" s="976"/>
      <c r="W37" s="976"/>
    </row>
    <row r="38" spans="1:23" ht="13.5" customHeight="1">
      <c r="A38" s="374" t="s">
        <v>854</v>
      </c>
      <c r="B38" s="982">
        <v>2009.55363272</v>
      </c>
      <c r="C38" s="982">
        <v>132.49910933000001</v>
      </c>
      <c r="D38" s="982">
        <v>1278.9924598099999</v>
      </c>
      <c r="E38" s="982">
        <v>483.05863056999999</v>
      </c>
      <c r="F38" s="982">
        <v>114.03224357000001</v>
      </c>
      <c r="G38" s="982">
        <v>0</v>
      </c>
      <c r="H38" s="982">
        <v>0.97118943999999996</v>
      </c>
      <c r="J38" s="346"/>
      <c r="K38" s="998"/>
      <c r="L38" s="1214"/>
      <c r="M38" s="1215"/>
      <c r="N38" s="1214"/>
      <c r="O38" s="1214"/>
      <c r="P38" s="1214"/>
      <c r="Q38" s="1214"/>
      <c r="R38" s="1214"/>
      <c r="S38" s="1214"/>
      <c r="T38" s="976"/>
      <c r="U38" s="976"/>
      <c r="V38" s="976"/>
      <c r="W38" s="976"/>
    </row>
    <row r="39" spans="1:23" ht="13.5" customHeight="1">
      <c r="A39" s="881" t="s">
        <v>853</v>
      </c>
      <c r="B39" s="982">
        <v>1423.7313968999997</v>
      </c>
      <c r="C39" s="982">
        <v>443.56740694000001</v>
      </c>
      <c r="D39" s="982">
        <v>106.33502718999999</v>
      </c>
      <c r="E39" s="982">
        <v>221.22847117000001</v>
      </c>
      <c r="F39" s="982">
        <v>641.35108715999991</v>
      </c>
      <c r="G39" s="982">
        <v>-1.6249799999989989E-3</v>
      </c>
      <c r="H39" s="982">
        <v>11.25102942</v>
      </c>
      <c r="J39" s="346"/>
      <c r="K39" s="998"/>
      <c r="L39" s="1214"/>
      <c r="M39" s="1215"/>
      <c r="N39" s="1214"/>
      <c r="O39" s="1214"/>
      <c r="P39" s="1214"/>
      <c r="Q39" s="1214"/>
      <c r="R39" s="1214"/>
      <c r="S39" s="1214"/>
      <c r="T39" s="976"/>
      <c r="U39" s="976"/>
      <c r="V39" s="976"/>
      <c r="W39" s="976"/>
    </row>
    <row r="40" spans="1:23">
      <c r="A40" s="882" t="s">
        <v>777</v>
      </c>
      <c r="B40" s="990">
        <v>45755.632537180005</v>
      </c>
      <c r="C40" s="990">
        <v>10238.58997714</v>
      </c>
      <c r="D40" s="990">
        <v>7861.4419593700004</v>
      </c>
      <c r="E40" s="990">
        <v>9808.5663900099989</v>
      </c>
      <c r="F40" s="990">
        <v>17634.593085730001</v>
      </c>
      <c r="G40" s="990">
        <v>0</v>
      </c>
      <c r="H40" s="990">
        <v>212.44112493</v>
      </c>
      <c r="I40" s="136"/>
      <c r="J40" s="346"/>
      <c r="K40" s="998"/>
      <c r="L40" s="1214"/>
      <c r="M40" s="1215"/>
      <c r="N40" s="1214"/>
      <c r="O40" s="1214"/>
      <c r="P40" s="1214"/>
      <c r="Q40" s="1214"/>
      <c r="R40" s="1214"/>
      <c r="S40" s="1214"/>
      <c r="T40" s="976"/>
      <c r="U40" s="976"/>
      <c r="V40" s="976"/>
      <c r="W40" s="976"/>
    </row>
    <row r="41" spans="1:23">
      <c r="A41" s="881" t="s">
        <v>852</v>
      </c>
      <c r="B41" s="368">
        <v>27502.499210937553</v>
      </c>
      <c r="C41" s="982">
        <v>6864.0530052714848</v>
      </c>
      <c r="D41" s="982">
        <v>4449.5866421397759</v>
      </c>
      <c r="E41" s="982">
        <v>8323.3951566420801</v>
      </c>
      <c r="F41" s="982">
        <v>7653.0232819542116</v>
      </c>
      <c r="G41" s="982">
        <v>0</v>
      </c>
      <c r="H41" s="982">
        <v>212.44112493</v>
      </c>
      <c r="I41" s="136"/>
      <c r="J41" s="346"/>
      <c r="K41" s="998"/>
      <c r="L41" s="1214"/>
      <c r="M41" s="1215"/>
      <c r="N41" s="1214"/>
      <c r="O41" s="1214"/>
      <c r="P41" s="1214"/>
      <c r="Q41" s="1214"/>
      <c r="R41" s="1214"/>
      <c r="S41" s="1214"/>
      <c r="T41" s="976"/>
      <c r="U41" s="976"/>
      <c r="V41" s="976"/>
      <c r="W41" s="976"/>
    </row>
    <row r="42" spans="1:23">
      <c r="A42" s="881" t="s">
        <v>851</v>
      </c>
      <c r="B42" s="368">
        <v>18253.133326242445</v>
      </c>
      <c r="C42" s="982">
        <v>3374.5369718685151</v>
      </c>
      <c r="D42" s="982">
        <v>3411.8553172302245</v>
      </c>
      <c r="E42" s="982">
        <v>1485.17123336792</v>
      </c>
      <c r="F42" s="982">
        <v>9981.5698037757866</v>
      </c>
      <c r="G42" s="982">
        <v>0</v>
      </c>
      <c r="H42" s="982">
        <v>0</v>
      </c>
      <c r="I42" s="136"/>
      <c r="J42" s="346"/>
      <c r="K42" s="998"/>
      <c r="L42" s="1214"/>
      <c r="M42" s="1215"/>
      <c r="N42" s="1214"/>
      <c r="O42" s="1214"/>
      <c r="P42" s="1214"/>
      <c r="Q42" s="1214"/>
      <c r="R42" s="1214"/>
      <c r="S42" s="1214"/>
      <c r="T42" s="976"/>
      <c r="U42" s="976"/>
      <c r="V42" s="976"/>
      <c r="W42" s="976"/>
    </row>
    <row r="43" spans="1:23">
      <c r="A43" s="882" t="s">
        <v>850</v>
      </c>
      <c r="B43" s="990">
        <v>1226.466155243874</v>
      </c>
      <c r="C43" s="990">
        <v>644.94480355999303</v>
      </c>
      <c r="D43" s="990">
        <v>-4.8403699990018367E-2</v>
      </c>
      <c r="E43" s="990">
        <v>137.80263336999053</v>
      </c>
      <c r="F43" s="990">
        <v>444.01715129000877</v>
      </c>
      <c r="G43" s="990">
        <v>0</v>
      </c>
      <c r="H43" s="990">
        <v>-0.25002927612822012</v>
      </c>
      <c r="I43" s="136"/>
      <c r="J43" s="346"/>
      <c r="K43" s="998"/>
      <c r="L43" s="1214"/>
      <c r="M43" s="1215"/>
      <c r="N43" s="1214"/>
      <c r="O43" s="1214"/>
      <c r="P43" s="1214"/>
      <c r="Q43" s="1214"/>
      <c r="R43" s="1214"/>
      <c r="S43" s="1214"/>
      <c r="T43" s="976"/>
      <c r="U43" s="976"/>
      <c r="V43" s="976"/>
      <c r="W43" s="976"/>
    </row>
    <row r="44" spans="1:23" ht="15" thickBot="1">
      <c r="B44" s="988"/>
      <c r="C44" s="368"/>
      <c r="D44" s="368"/>
      <c r="E44" s="368"/>
      <c r="F44" s="368"/>
      <c r="G44" s="368"/>
      <c r="H44" s="368"/>
      <c r="I44" s="136"/>
      <c r="J44" s="346"/>
      <c r="K44" s="998"/>
      <c r="L44" s="1214"/>
      <c r="M44" s="1215"/>
      <c r="N44" s="1214"/>
      <c r="O44" s="1214"/>
      <c r="P44" s="1214"/>
      <c r="Q44" s="1214"/>
      <c r="R44" s="1214"/>
      <c r="S44" s="1214"/>
      <c r="T44" s="976"/>
      <c r="U44" s="976"/>
      <c r="V44" s="976"/>
      <c r="W44" s="976"/>
    </row>
    <row r="45" spans="1:23" ht="15" thickBot="1">
      <c r="A45" s="878" t="s">
        <v>254</v>
      </c>
      <c r="B45" s="985">
        <v>131749.77718113389</v>
      </c>
      <c r="C45" s="985">
        <v>31152.170657649989</v>
      </c>
      <c r="D45" s="985">
        <v>23632.962727500009</v>
      </c>
      <c r="E45" s="985">
        <v>33715.467468009985</v>
      </c>
      <c r="F45" s="985">
        <v>40582.035058340014</v>
      </c>
      <c r="G45" s="985">
        <v>110.99070919</v>
      </c>
      <c r="H45" s="985">
        <v>2556.1505604438717</v>
      </c>
      <c r="I45" s="136"/>
      <c r="J45" s="346"/>
      <c r="K45" s="998"/>
      <c r="L45" s="1214"/>
      <c r="M45" s="1215"/>
      <c r="N45" s="1214"/>
      <c r="O45" s="1214"/>
      <c r="P45" s="1214"/>
      <c r="Q45" s="1214"/>
      <c r="R45" s="1214"/>
      <c r="S45" s="1214"/>
      <c r="T45" s="976"/>
      <c r="U45" s="976"/>
      <c r="V45" s="976"/>
      <c r="W45" s="976"/>
    </row>
    <row r="46" spans="1:23">
      <c r="A46" s="881" t="s">
        <v>465</v>
      </c>
      <c r="B46" s="982">
        <v>159467.37275849</v>
      </c>
      <c r="C46" s="982">
        <v>38035.739111759998</v>
      </c>
      <c r="D46" s="982">
        <v>32903.95913214</v>
      </c>
      <c r="E46" s="982">
        <v>36574.809229120001</v>
      </c>
      <c r="F46" s="982">
        <v>51952.865285470005</v>
      </c>
      <c r="G46" s="982">
        <v>0</v>
      </c>
      <c r="H46" s="982">
        <v>0</v>
      </c>
      <c r="I46" s="136"/>
      <c r="J46" s="346"/>
      <c r="K46" s="998"/>
      <c r="L46" s="1214"/>
      <c r="M46" s="1215"/>
      <c r="N46" s="1214"/>
      <c r="O46" s="1214"/>
      <c r="P46" s="1214"/>
      <c r="Q46" s="1214"/>
      <c r="R46" s="1214"/>
      <c r="S46" s="1214"/>
      <c r="T46" s="976"/>
      <c r="U46" s="976"/>
      <c r="V46" s="976"/>
      <c r="W46" s="976"/>
    </row>
    <row r="47" spans="1:23">
      <c r="A47" s="881" t="s">
        <v>464</v>
      </c>
      <c r="B47" s="982">
        <v>18782.098522559998</v>
      </c>
      <c r="C47" s="982">
        <v>8228.2058744400001</v>
      </c>
      <c r="D47" s="982">
        <v>5573.7586962799996</v>
      </c>
      <c r="E47" s="982">
        <v>2655.4586618799999</v>
      </c>
      <c r="F47" s="982">
        <v>2324.6752899600001</v>
      </c>
      <c r="G47" s="982">
        <v>0</v>
      </c>
      <c r="H47" s="982">
        <v>0</v>
      </c>
      <c r="I47" s="136"/>
      <c r="J47" s="346"/>
      <c r="K47" s="998"/>
      <c r="L47" s="1214"/>
      <c r="M47" s="1215"/>
      <c r="N47" s="1214"/>
      <c r="O47" s="1214"/>
      <c r="P47" s="1214"/>
      <c r="Q47" s="1214"/>
      <c r="R47" s="1214"/>
      <c r="S47" s="1214"/>
      <c r="T47" s="976"/>
      <c r="U47" s="976"/>
      <c r="V47" s="976"/>
      <c r="W47" s="976"/>
    </row>
    <row r="48" spans="1:23" ht="15" thickBot="1">
      <c r="A48" s="880" t="s">
        <v>849</v>
      </c>
      <c r="B48" s="987">
        <v>6997.0007493099929</v>
      </c>
      <c r="C48" s="987">
        <v>1083.7840394200011</v>
      </c>
      <c r="D48" s="987">
        <v>2919.1011855199959</v>
      </c>
      <c r="E48" s="987">
        <v>547.07832801999984</v>
      </c>
      <c r="F48" s="987">
        <v>2447.0371963499961</v>
      </c>
      <c r="G48" s="987">
        <v>0</v>
      </c>
      <c r="H48" s="987">
        <v>0</v>
      </c>
      <c r="I48" s="136"/>
      <c r="J48" s="346"/>
      <c r="K48" s="998"/>
      <c r="L48" s="1214"/>
      <c r="M48" s="1215"/>
      <c r="N48" s="1214"/>
      <c r="O48" s="1214"/>
      <c r="P48" s="1214"/>
      <c r="Q48" s="1214"/>
      <c r="R48" s="1214"/>
      <c r="S48" s="1214"/>
      <c r="T48" s="976"/>
      <c r="U48" s="976"/>
      <c r="V48" s="976"/>
      <c r="W48" s="976"/>
    </row>
    <row r="49" spans="1:23" ht="15" thickBot="1">
      <c r="A49" s="879" t="s">
        <v>253</v>
      </c>
      <c r="B49" s="986">
        <v>185246.47203035999</v>
      </c>
      <c r="C49" s="986">
        <v>47347.729025619999</v>
      </c>
      <c r="D49" s="986">
        <v>41396.819013939996</v>
      </c>
      <c r="E49" s="986">
        <v>39777.346219020001</v>
      </c>
      <c r="F49" s="986">
        <v>56724.577771780001</v>
      </c>
      <c r="G49" s="986">
        <v>0</v>
      </c>
      <c r="H49" s="986">
        <v>0</v>
      </c>
      <c r="I49" s="136"/>
      <c r="J49" s="346"/>
      <c r="K49" s="998"/>
      <c r="L49" s="1214"/>
      <c r="M49" s="1215"/>
      <c r="N49" s="1214"/>
      <c r="O49" s="1214"/>
      <c r="P49" s="1214"/>
      <c r="Q49" s="1214"/>
      <c r="R49" s="1214"/>
      <c r="S49" s="1214"/>
      <c r="T49" s="976"/>
      <c r="U49" s="976"/>
      <c r="V49" s="976"/>
      <c r="W49" s="976"/>
    </row>
    <row r="50" spans="1:23" ht="15" thickBot="1">
      <c r="A50" s="878" t="s">
        <v>249</v>
      </c>
      <c r="B50" s="985">
        <v>2454.2961416600001</v>
      </c>
      <c r="C50" s="985">
        <v>850.14031673</v>
      </c>
      <c r="D50" s="985">
        <v>605.51015038000003</v>
      </c>
      <c r="E50" s="985">
        <v>20.677312969999999</v>
      </c>
      <c r="F50" s="985">
        <v>977.96836158000008</v>
      </c>
      <c r="G50" s="985">
        <v>0</v>
      </c>
      <c r="H50" s="985">
        <v>0</v>
      </c>
      <c r="I50" s="136"/>
      <c r="J50" s="346"/>
      <c r="K50" s="998"/>
      <c r="L50" s="1214"/>
      <c r="M50" s="1215"/>
      <c r="N50" s="1214"/>
      <c r="O50" s="1214"/>
      <c r="P50" s="1214"/>
      <c r="Q50" s="1214"/>
      <c r="R50" s="1214"/>
      <c r="S50" s="1214"/>
      <c r="T50" s="976"/>
      <c r="U50" s="976"/>
      <c r="V50" s="976"/>
      <c r="W50" s="976"/>
    </row>
    <row r="51" spans="1:23" ht="15" thickBot="1">
      <c r="A51" s="878" t="s">
        <v>1363</v>
      </c>
      <c r="B51" s="985">
        <v>23153.73771243</v>
      </c>
      <c r="C51" s="985">
        <v>0</v>
      </c>
      <c r="D51" s="985">
        <v>18766.37410818</v>
      </c>
      <c r="E51" s="985">
        <v>0</v>
      </c>
      <c r="F51" s="985">
        <v>4387.3636042500002</v>
      </c>
      <c r="G51" s="985">
        <v>0</v>
      </c>
      <c r="H51" s="985">
        <v>0</v>
      </c>
      <c r="I51" s="136"/>
      <c r="J51" s="346"/>
      <c r="K51" s="998"/>
      <c r="L51" s="1214"/>
      <c r="M51" s="1215"/>
      <c r="N51" s="1214"/>
      <c r="O51" s="1214"/>
      <c r="P51" s="1214"/>
      <c r="Q51" s="1214"/>
      <c r="R51" s="1214"/>
      <c r="S51" s="1214"/>
      <c r="T51" s="976"/>
      <c r="U51" s="976"/>
      <c r="V51" s="976"/>
      <c r="W51" s="976"/>
    </row>
    <row r="52" spans="1:23" ht="15" thickBot="1">
      <c r="A52" s="879" t="s">
        <v>229</v>
      </c>
      <c r="B52" s="986">
        <v>342604.28306558391</v>
      </c>
      <c r="C52" s="986">
        <v>79350.039999999994</v>
      </c>
      <c r="D52" s="986">
        <v>84401.665999999997</v>
      </c>
      <c r="E52" s="986">
        <v>73513.490999999995</v>
      </c>
      <c r="F52" s="986">
        <v>102671.94479595002</v>
      </c>
      <c r="G52" s="986">
        <v>110.99070919</v>
      </c>
      <c r="H52" s="986">
        <v>2556.1505604438717</v>
      </c>
      <c r="I52" s="136"/>
      <c r="J52" s="346"/>
      <c r="K52" s="998"/>
      <c r="L52" s="1214"/>
      <c r="M52" s="1215"/>
      <c r="N52" s="1214"/>
      <c r="O52" s="1214"/>
      <c r="P52" s="1214"/>
      <c r="Q52" s="1214"/>
      <c r="R52" s="1214"/>
      <c r="S52" s="1214"/>
      <c r="T52" s="976"/>
      <c r="U52" s="976"/>
      <c r="V52" s="976"/>
      <c r="W52" s="976"/>
    </row>
    <row r="53" spans="1:23" ht="15" thickBot="1">
      <c r="A53" s="878" t="s">
        <v>945</v>
      </c>
      <c r="B53" s="985">
        <v>80511.545812369994</v>
      </c>
      <c r="C53" s="985">
        <v>57021.011331319998</v>
      </c>
      <c r="D53" s="985">
        <v>19071.640432439999</v>
      </c>
      <c r="E53" s="985">
        <v>18.346121010000001</v>
      </c>
      <c r="F53" s="985">
        <v>4400.5479276000005</v>
      </c>
      <c r="G53" s="985">
        <v>0</v>
      </c>
      <c r="H53" s="985">
        <v>0</v>
      </c>
      <c r="J53" s="346"/>
      <c r="K53" s="998"/>
      <c r="L53" s="1214"/>
      <c r="M53" s="1215"/>
      <c r="N53" s="1214"/>
      <c r="O53" s="1214"/>
      <c r="P53" s="1214"/>
      <c r="Q53" s="1214"/>
      <c r="R53" s="1214"/>
      <c r="S53" s="1214"/>
      <c r="T53" s="976"/>
      <c r="U53" s="976"/>
      <c r="V53" s="976"/>
      <c r="W53" s="976"/>
    </row>
    <row r="54" spans="1:23">
      <c r="A54" s="876" t="s">
        <v>1362</v>
      </c>
      <c r="B54" s="984"/>
      <c r="C54" s="984"/>
      <c r="D54" s="984"/>
      <c r="E54" s="984"/>
      <c r="F54" s="984"/>
      <c r="G54" s="984"/>
      <c r="H54" s="984"/>
      <c r="J54" s="346"/>
      <c r="L54" s="976"/>
      <c r="M54" s="976"/>
      <c r="N54" s="976"/>
      <c r="O54" s="976"/>
      <c r="P54" s="976"/>
      <c r="Q54" s="976"/>
      <c r="R54" s="976"/>
      <c r="S54" s="976"/>
      <c r="T54" s="976"/>
      <c r="U54" s="976"/>
      <c r="V54" s="976"/>
    </row>
    <row r="55" spans="1:23">
      <c r="A55" s="884"/>
      <c r="B55" s="997"/>
      <c r="C55" s="997"/>
      <c r="D55" s="997"/>
      <c r="E55" s="997"/>
      <c r="F55" s="997"/>
      <c r="G55" s="997"/>
      <c r="H55" s="997"/>
      <c r="J55" s="346"/>
      <c r="L55" s="976"/>
      <c r="M55" s="976"/>
      <c r="N55" s="976"/>
      <c r="O55" s="976"/>
      <c r="P55" s="976"/>
      <c r="Q55" s="976"/>
      <c r="R55" s="976"/>
      <c r="S55" s="976"/>
      <c r="T55" s="976"/>
      <c r="U55" s="976"/>
      <c r="V55" s="976"/>
    </row>
    <row r="56" spans="1:23">
      <c r="B56" s="984"/>
      <c r="C56" s="983"/>
      <c r="D56" s="982"/>
      <c r="E56" s="982"/>
      <c r="F56" s="981"/>
      <c r="G56" s="368"/>
      <c r="H56" s="368"/>
      <c r="J56" s="346"/>
      <c r="L56" s="976"/>
      <c r="M56" s="976"/>
      <c r="N56" s="976"/>
      <c r="O56" s="976"/>
      <c r="P56" s="976"/>
      <c r="Q56" s="976"/>
      <c r="R56" s="976"/>
      <c r="S56" s="976"/>
      <c r="T56" s="976"/>
      <c r="U56" s="976"/>
      <c r="V56" s="976"/>
    </row>
    <row r="57" spans="1:23">
      <c r="B57" s="1002"/>
      <c r="C57" s="1002"/>
      <c r="D57" s="1002"/>
      <c r="E57" s="1002"/>
      <c r="F57" s="1002"/>
      <c r="G57" s="1002"/>
      <c r="H57" s="1002"/>
      <c r="J57" s="346"/>
      <c r="L57" s="976"/>
    </row>
    <row r="58" spans="1:23">
      <c r="B58" s="368"/>
      <c r="C58" s="368"/>
      <c r="D58" s="368"/>
      <c r="E58" s="368"/>
      <c r="F58" s="368"/>
      <c r="G58" s="368"/>
      <c r="H58" s="368"/>
      <c r="J58" s="346"/>
      <c r="L58" s="976"/>
    </row>
    <row r="59" spans="1:23">
      <c r="A59" s="1107" t="s">
        <v>1203</v>
      </c>
      <c r="B59" s="979"/>
      <c r="C59" s="979"/>
      <c r="D59" s="368"/>
      <c r="E59" s="368"/>
      <c r="F59" s="980"/>
      <c r="G59" s="996"/>
      <c r="H59" s="368"/>
      <c r="J59" s="346"/>
      <c r="L59" s="976"/>
    </row>
    <row r="60" spans="1:23" ht="13.8" customHeight="1">
      <c r="A60" s="995"/>
      <c r="B60" s="1184"/>
      <c r="C60" s="994"/>
      <c r="D60" s="994"/>
      <c r="E60" s="994"/>
      <c r="F60" s="994"/>
      <c r="G60" s="994"/>
      <c r="H60" s="994"/>
      <c r="J60" s="346"/>
      <c r="L60" s="976"/>
    </row>
    <row r="61" spans="1:23" ht="27" customHeight="1" thickBot="1">
      <c r="A61" s="993" t="s">
        <v>105</v>
      </c>
      <c r="B61" s="991" t="s">
        <v>229</v>
      </c>
      <c r="C61" s="991" t="s">
        <v>235</v>
      </c>
      <c r="D61" s="991" t="s">
        <v>234</v>
      </c>
      <c r="E61" s="991" t="s">
        <v>233</v>
      </c>
      <c r="F61" s="991" t="s">
        <v>232</v>
      </c>
      <c r="G61" s="991" t="s">
        <v>231</v>
      </c>
      <c r="H61" s="991" t="s">
        <v>946</v>
      </c>
      <c r="J61" s="346"/>
      <c r="L61" s="976"/>
    </row>
    <row r="62" spans="1:23">
      <c r="A62" s="882" t="s">
        <v>776</v>
      </c>
      <c r="B62" s="990">
        <v>14135.576415019999</v>
      </c>
      <c r="C62" s="990">
        <v>2503.0716924999997</v>
      </c>
      <c r="D62" s="990">
        <v>1777.78509607</v>
      </c>
      <c r="E62" s="990">
        <v>2172.9333644099997</v>
      </c>
      <c r="F62" s="990">
        <v>6701.66583309</v>
      </c>
      <c r="G62" s="990">
        <v>0</v>
      </c>
      <c r="H62" s="990">
        <v>980.1204289499999</v>
      </c>
      <c r="J62" s="346"/>
      <c r="L62" s="976"/>
      <c r="N62" s="136"/>
      <c r="O62" s="136"/>
      <c r="P62" s="136"/>
      <c r="Q62" s="136"/>
      <c r="R62" s="136"/>
      <c r="S62" s="136"/>
      <c r="T62" s="136"/>
      <c r="U62" s="136"/>
      <c r="V62" s="136"/>
    </row>
    <row r="63" spans="1:23">
      <c r="A63" s="882" t="s">
        <v>887</v>
      </c>
      <c r="B63" s="990">
        <v>7721.3181868499996</v>
      </c>
      <c r="C63" s="990">
        <v>5447.9503539199995</v>
      </c>
      <c r="D63" s="990">
        <v>325.97397749000004</v>
      </c>
      <c r="E63" s="990">
        <v>1737.3342371900001</v>
      </c>
      <c r="F63" s="990">
        <v>206.19924659</v>
      </c>
      <c r="G63" s="990">
        <v>0</v>
      </c>
      <c r="H63" s="990">
        <v>3.8603716600000002</v>
      </c>
      <c r="J63" s="346"/>
      <c r="L63" s="976"/>
      <c r="N63" s="136"/>
      <c r="O63" s="136"/>
      <c r="P63" s="136"/>
      <c r="Q63" s="136"/>
      <c r="R63" s="136"/>
      <c r="S63" s="136"/>
      <c r="T63" s="136"/>
      <c r="U63" s="136"/>
      <c r="V63" s="136"/>
    </row>
    <row r="64" spans="1:23">
      <c r="A64" s="881" t="s">
        <v>886</v>
      </c>
      <c r="B64" s="982">
        <v>3584.1984556700004</v>
      </c>
      <c r="C64" s="982">
        <v>3172.62390327</v>
      </c>
      <c r="D64" s="982">
        <v>196.32409747</v>
      </c>
      <c r="E64" s="982">
        <v>100.96153688</v>
      </c>
      <c r="F64" s="982">
        <v>110.42854642</v>
      </c>
      <c r="G64" s="982">
        <v>0</v>
      </c>
      <c r="H64" s="982">
        <v>3.8603716299999999</v>
      </c>
      <c r="J64" s="346"/>
      <c r="L64" s="976"/>
      <c r="N64" s="136"/>
      <c r="O64" s="136"/>
      <c r="P64" s="136"/>
      <c r="Q64" s="136"/>
      <c r="R64" s="136"/>
      <c r="S64" s="136"/>
      <c r="T64" s="136"/>
      <c r="U64" s="136"/>
      <c r="V64" s="136"/>
    </row>
    <row r="65" spans="1:22">
      <c r="A65" s="881" t="s">
        <v>885</v>
      </c>
      <c r="B65" s="982">
        <v>2571.05913556</v>
      </c>
      <c r="C65" s="982">
        <v>2238.23374767</v>
      </c>
      <c r="D65" s="982">
        <v>123.10594313</v>
      </c>
      <c r="E65" s="982">
        <v>115.45419438</v>
      </c>
      <c r="F65" s="982">
        <v>94.265250379999998</v>
      </c>
      <c r="G65" s="982">
        <v>0</v>
      </c>
      <c r="H65" s="982">
        <v>0</v>
      </c>
      <c r="J65" s="346"/>
      <c r="L65" s="976"/>
      <c r="N65" s="136"/>
      <c r="O65" s="136"/>
      <c r="P65" s="136"/>
      <c r="Q65" s="136"/>
      <c r="R65" s="136"/>
      <c r="S65" s="136"/>
      <c r="T65" s="136"/>
      <c r="U65" s="136"/>
      <c r="V65" s="136"/>
    </row>
    <row r="66" spans="1:22">
      <c r="A66" s="374" t="s">
        <v>884</v>
      </c>
      <c r="B66" s="982">
        <v>1566.06059562</v>
      </c>
      <c r="C66" s="982">
        <v>37.092702979999999</v>
      </c>
      <c r="D66" s="982">
        <v>6.5439368900000003</v>
      </c>
      <c r="E66" s="982">
        <v>1520.91850593</v>
      </c>
      <c r="F66" s="982">
        <v>1.5054497899999999</v>
      </c>
      <c r="G66" s="982">
        <v>0</v>
      </c>
      <c r="H66" s="982">
        <v>3.0000000000000004E-8</v>
      </c>
      <c r="J66" s="346"/>
      <c r="L66" s="976"/>
      <c r="N66" s="136"/>
      <c r="O66" s="136"/>
      <c r="P66" s="136"/>
      <c r="Q66" s="136"/>
      <c r="R66" s="136"/>
      <c r="S66" s="136"/>
      <c r="T66" s="136"/>
      <c r="U66" s="136"/>
      <c r="V66" s="136"/>
    </row>
    <row r="67" spans="1:22">
      <c r="A67" s="595" t="s">
        <v>883</v>
      </c>
      <c r="B67" s="990">
        <v>3010.0623017299999</v>
      </c>
      <c r="C67" s="990">
        <v>211.99479393999999</v>
      </c>
      <c r="D67" s="990">
        <v>1002.17340017</v>
      </c>
      <c r="E67" s="990">
        <v>934.6666381</v>
      </c>
      <c r="F67" s="990">
        <v>577.48739425999997</v>
      </c>
      <c r="G67" s="990">
        <v>86.884574520000001</v>
      </c>
      <c r="H67" s="990">
        <v>196.85550074</v>
      </c>
      <c r="J67" s="346"/>
      <c r="L67" s="976"/>
      <c r="N67" s="136"/>
      <c r="O67" s="136"/>
      <c r="P67" s="136"/>
      <c r="Q67" s="136"/>
      <c r="R67" s="136"/>
      <c r="S67" s="136"/>
      <c r="T67" s="136"/>
      <c r="U67" s="136"/>
      <c r="V67" s="136"/>
    </row>
    <row r="68" spans="1:22">
      <c r="A68" s="881" t="s">
        <v>882</v>
      </c>
      <c r="B68" s="982">
        <v>1702.3148654199999</v>
      </c>
      <c r="C68" s="982">
        <v>189.20240844</v>
      </c>
      <c r="D68" s="982">
        <v>779.44549095000002</v>
      </c>
      <c r="E68" s="982">
        <v>158.25291748000001</v>
      </c>
      <c r="F68" s="982">
        <v>486.99488238999999</v>
      </c>
      <c r="G68" s="982">
        <v>0</v>
      </c>
      <c r="H68" s="982">
        <v>88.419166159999989</v>
      </c>
      <c r="J68" s="346"/>
      <c r="L68" s="976"/>
      <c r="N68" s="136"/>
      <c r="O68" s="136"/>
      <c r="P68" s="136"/>
      <c r="Q68" s="136"/>
      <c r="R68" s="136"/>
      <c r="S68" s="136"/>
      <c r="T68" s="136"/>
      <c r="U68" s="136"/>
      <c r="V68" s="136"/>
    </row>
    <row r="69" spans="1:22">
      <c r="A69" s="881" t="s">
        <v>881</v>
      </c>
      <c r="B69" s="982">
        <v>328.07814360999998</v>
      </c>
      <c r="C69" s="982">
        <v>14.41651162</v>
      </c>
      <c r="D69" s="982">
        <v>125.62989877</v>
      </c>
      <c r="E69" s="982">
        <v>135.75752846</v>
      </c>
      <c r="F69" s="982">
        <v>52.274204760000003</v>
      </c>
      <c r="G69" s="982">
        <v>0</v>
      </c>
      <c r="H69" s="982">
        <v>0</v>
      </c>
      <c r="J69" s="346"/>
      <c r="L69" s="976"/>
      <c r="N69" s="136"/>
      <c r="O69" s="136"/>
      <c r="P69" s="136"/>
      <c r="Q69" s="136"/>
      <c r="R69" s="136"/>
      <c r="S69" s="136"/>
      <c r="T69" s="136"/>
      <c r="U69" s="136"/>
      <c r="V69" s="136"/>
    </row>
    <row r="70" spans="1:22">
      <c r="A70" s="366" t="s">
        <v>880</v>
      </c>
      <c r="B70" s="982">
        <v>979.66929269999991</v>
      </c>
      <c r="C70" s="982">
        <v>8.3758738799999986</v>
      </c>
      <c r="D70" s="982">
        <v>97.098010450000004</v>
      </c>
      <c r="E70" s="982">
        <v>640.65619215999993</v>
      </c>
      <c r="F70" s="982">
        <v>38.218307109999998</v>
      </c>
      <c r="G70" s="982">
        <v>86.884574520000001</v>
      </c>
      <c r="H70" s="982">
        <v>108.43633457999999</v>
      </c>
      <c r="J70" s="346"/>
      <c r="L70" s="976"/>
      <c r="N70" s="136"/>
      <c r="O70" s="136"/>
      <c r="P70" s="136"/>
      <c r="Q70" s="136"/>
      <c r="R70" s="136"/>
      <c r="S70" s="136"/>
      <c r="T70" s="136"/>
      <c r="U70" s="136"/>
      <c r="V70" s="136"/>
    </row>
    <row r="71" spans="1:22">
      <c r="A71" s="883" t="s">
        <v>879</v>
      </c>
      <c r="B71" s="990">
        <v>3881.2230911200004</v>
      </c>
      <c r="C71" s="990">
        <v>1390.89735787</v>
      </c>
      <c r="D71" s="990">
        <v>771.19166171000006</v>
      </c>
      <c r="E71" s="990">
        <v>793.73357973999998</v>
      </c>
      <c r="F71" s="990">
        <v>861.05437209000002</v>
      </c>
      <c r="G71" s="990">
        <v>0</v>
      </c>
      <c r="H71" s="990">
        <v>64.346119709999996</v>
      </c>
      <c r="J71" s="346"/>
      <c r="L71" s="976"/>
      <c r="N71" s="136"/>
      <c r="O71" s="136"/>
      <c r="P71" s="136"/>
      <c r="Q71" s="136"/>
      <c r="R71" s="136"/>
      <c r="S71" s="136"/>
      <c r="T71" s="136"/>
      <c r="U71" s="136"/>
      <c r="V71" s="136"/>
    </row>
    <row r="72" spans="1:22">
      <c r="A72" s="881" t="s">
        <v>878</v>
      </c>
      <c r="B72" s="982">
        <v>1456.4771076500001</v>
      </c>
      <c r="C72" s="982">
        <v>310.12840532999996</v>
      </c>
      <c r="D72" s="982">
        <v>293.40055495999997</v>
      </c>
      <c r="E72" s="982">
        <v>573.02277792000007</v>
      </c>
      <c r="F72" s="982">
        <v>260.00662455000003</v>
      </c>
      <c r="G72" s="982">
        <v>0</v>
      </c>
      <c r="H72" s="982">
        <v>19.918744890000003</v>
      </c>
      <c r="J72" s="346"/>
      <c r="L72" s="976"/>
      <c r="N72" s="136"/>
      <c r="O72" s="136"/>
      <c r="P72" s="136"/>
      <c r="Q72" s="136"/>
      <c r="R72" s="136"/>
      <c r="S72" s="136"/>
      <c r="T72" s="136"/>
      <c r="U72" s="136"/>
      <c r="V72" s="136"/>
    </row>
    <row r="73" spans="1:22">
      <c r="A73" s="881" t="s">
        <v>877</v>
      </c>
      <c r="B73" s="982">
        <v>378.21765971000002</v>
      </c>
      <c r="C73" s="982">
        <v>155.82661676000001</v>
      </c>
      <c r="D73" s="982">
        <v>65.967045249999998</v>
      </c>
      <c r="E73" s="982">
        <v>130.62816731000001</v>
      </c>
      <c r="F73" s="982">
        <v>24.35026452</v>
      </c>
      <c r="G73" s="982">
        <v>0</v>
      </c>
      <c r="H73" s="982">
        <v>1.4455658699999998</v>
      </c>
      <c r="J73" s="346"/>
      <c r="L73" s="976"/>
      <c r="N73" s="136"/>
      <c r="O73" s="136"/>
      <c r="P73" s="136"/>
      <c r="Q73" s="136"/>
      <c r="R73" s="136"/>
      <c r="S73" s="136"/>
      <c r="T73" s="136"/>
      <c r="U73" s="136"/>
      <c r="V73" s="136"/>
    </row>
    <row r="74" spans="1:22">
      <c r="A74" s="881" t="s">
        <v>876</v>
      </c>
      <c r="B74" s="982">
        <v>2046.5283237600001</v>
      </c>
      <c r="C74" s="982">
        <v>924.94233578000001</v>
      </c>
      <c r="D74" s="982">
        <v>411.82406150000003</v>
      </c>
      <c r="E74" s="982">
        <v>90.082634510000005</v>
      </c>
      <c r="F74" s="982">
        <v>576.69748302000005</v>
      </c>
      <c r="G74" s="982">
        <v>0</v>
      </c>
      <c r="H74" s="982">
        <v>42.981808950000001</v>
      </c>
      <c r="J74" s="346"/>
      <c r="L74" s="976"/>
      <c r="N74" s="136"/>
      <c r="O74" s="136"/>
      <c r="P74" s="136"/>
      <c r="Q74" s="136"/>
      <c r="R74" s="136"/>
      <c r="S74" s="136"/>
      <c r="T74" s="136"/>
      <c r="U74" s="136"/>
      <c r="V74" s="136"/>
    </row>
    <row r="75" spans="1:22">
      <c r="A75" s="882" t="s">
        <v>875</v>
      </c>
      <c r="B75" s="990">
        <v>9077.5953187499999</v>
      </c>
      <c r="C75" s="990">
        <v>1879.75012599</v>
      </c>
      <c r="D75" s="990">
        <v>2237.3205507299999</v>
      </c>
      <c r="E75" s="990">
        <v>1126.84836135</v>
      </c>
      <c r="F75" s="990">
        <v>3717.9102878899998</v>
      </c>
      <c r="G75" s="990">
        <v>0</v>
      </c>
      <c r="H75" s="990">
        <v>115.76599279</v>
      </c>
      <c r="J75" s="346"/>
      <c r="L75" s="976"/>
      <c r="N75" s="136"/>
      <c r="O75" s="136"/>
      <c r="P75" s="136"/>
      <c r="Q75" s="136"/>
      <c r="R75" s="136"/>
      <c r="S75" s="136"/>
      <c r="T75" s="136"/>
      <c r="U75" s="136"/>
      <c r="V75" s="136"/>
    </row>
    <row r="76" spans="1:22">
      <c r="A76" s="881" t="s">
        <v>874</v>
      </c>
      <c r="B76" s="982">
        <v>1702.3843464500001</v>
      </c>
      <c r="C76" s="982">
        <v>132.01673903</v>
      </c>
      <c r="D76" s="982">
        <v>318.31577368000001</v>
      </c>
      <c r="E76" s="982">
        <v>63.110042360000001</v>
      </c>
      <c r="F76" s="982">
        <v>1081.18938701</v>
      </c>
      <c r="G76" s="982">
        <v>0</v>
      </c>
      <c r="H76" s="982">
        <v>107.75240437000001</v>
      </c>
      <c r="J76" s="346"/>
      <c r="L76" s="976"/>
      <c r="N76" s="136"/>
      <c r="O76" s="136"/>
      <c r="P76" s="136"/>
      <c r="Q76" s="136"/>
      <c r="R76" s="136"/>
      <c r="S76" s="136"/>
      <c r="T76" s="136"/>
      <c r="U76" s="136"/>
      <c r="V76" s="136"/>
    </row>
    <row r="77" spans="1:22">
      <c r="A77" s="366" t="s">
        <v>873</v>
      </c>
      <c r="B77" s="982">
        <v>1516.00125624</v>
      </c>
      <c r="C77" s="982">
        <v>393.1879831</v>
      </c>
      <c r="D77" s="982">
        <v>387.13484550999999</v>
      </c>
      <c r="E77" s="982">
        <v>132.56065520000001</v>
      </c>
      <c r="F77" s="982">
        <v>602.35166839999999</v>
      </c>
      <c r="G77" s="982">
        <v>0</v>
      </c>
      <c r="H77" s="982">
        <v>0.76610402999999994</v>
      </c>
      <c r="J77" s="346"/>
      <c r="L77" s="976"/>
      <c r="N77" s="136"/>
      <c r="O77" s="136"/>
      <c r="P77" s="136"/>
      <c r="Q77" s="136"/>
      <c r="R77" s="136"/>
      <c r="S77" s="136"/>
      <c r="T77" s="136"/>
      <c r="U77" s="136"/>
      <c r="V77" s="136"/>
    </row>
    <row r="78" spans="1:22">
      <c r="A78" s="881" t="s">
        <v>872</v>
      </c>
      <c r="B78" s="982">
        <v>3184.5192272599998</v>
      </c>
      <c r="C78" s="982">
        <v>646.40450454999996</v>
      </c>
      <c r="D78" s="982">
        <v>1040.2728183199999</v>
      </c>
      <c r="E78" s="982">
        <v>492.53456266000001</v>
      </c>
      <c r="F78" s="982">
        <v>998.05985734000001</v>
      </c>
      <c r="G78" s="982">
        <v>0</v>
      </c>
      <c r="H78" s="982">
        <v>7.2474843899999994</v>
      </c>
      <c r="J78" s="346"/>
      <c r="L78" s="976"/>
      <c r="N78" s="136"/>
      <c r="O78" s="136"/>
      <c r="P78" s="136"/>
      <c r="Q78" s="136"/>
      <c r="R78" s="136"/>
      <c r="S78" s="136"/>
      <c r="T78" s="136"/>
      <c r="U78" s="136"/>
      <c r="V78" s="136"/>
    </row>
    <row r="79" spans="1:22">
      <c r="A79" s="881" t="s">
        <v>871</v>
      </c>
      <c r="B79" s="982">
        <v>301.59179306999999</v>
      </c>
      <c r="C79" s="982">
        <v>58.07361058</v>
      </c>
      <c r="D79" s="982">
        <v>51.705803449999998</v>
      </c>
      <c r="E79" s="982">
        <v>59.300226139999999</v>
      </c>
      <c r="F79" s="982">
        <v>132.51215289999999</v>
      </c>
      <c r="G79" s="982">
        <v>0</v>
      </c>
      <c r="H79" s="982">
        <v>0</v>
      </c>
      <c r="J79" s="346"/>
      <c r="L79" s="976"/>
      <c r="N79" s="136"/>
      <c r="O79" s="136"/>
      <c r="P79" s="136"/>
      <c r="Q79" s="136"/>
      <c r="R79" s="136"/>
      <c r="S79" s="136"/>
      <c r="T79" s="136"/>
      <c r="U79" s="136"/>
      <c r="V79" s="136"/>
    </row>
    <row r="80" spans="1:22">
      <c r="A80" s="881" t="s">
        <v>870</v>
      </c>
      <c r="B80" s="982">
        <v>1657.5101723799999</v>
      </c>
      <c r="C80" s="982">
        <v>561.40648835999991</v>
      </c>
      <c r="D80" s="982">
        <v>392.3758406</v>
      </c>
      <c r="E80" s="982">
        <v>106.5622087</v>
      </c>
      <c r="F80" s="982">
        <v>597.16563471999996</v>
      </c>
      <c r="G80" s="982">
        <v>0</v>
      </c>
      <c r="H80" s="982">
        <v>0</v>
      </c>
      <c r="J80" s="346"/>
      <c r="L80" s="976"/>
      <c r="N80" s="136"/>
      <c r="O80" s="136"/>
      <c r="P80" s="136"/>
      <c r="Q80" s="136"/>
      <c r="R80" s="136"/>
      <c r="S80" s="136"/>
      <c r="T80" s="136"/>
      <c r="U80" s="136"/>
      <c r="V80" s="136"/>
    </row>
    <row r="81" spans="1:22">
      <c r="A81" s="881" t="s">
        <v>869</v>
      </c>
      <c r="B81" s="982">
        <v>715.58852335000006</v>
      </c>
      <c r="C81" s="982">
        <v>88.660800370000004</v>
      </c>
      <c r="D81" s="982">
        <v>47.515469169999996</v>
      </c>
      <c r="E81" s="982">
        <v>272.78066629</v>
      </c>
      <c r="F81" s="982">
        <v>306.63158751999998</v>
      </c>
      <c r="G81" s="982">
        <v>0</v>
      </c>
      <c r="H81" s="982">
        <v>0</v>
      </c>
      <c r="J81" s="346"/>
      <c r="L81" s="976"/>
      <c r="N81" s="136"/>
      <c r="O81" s="136"/>
      <c r="P81" s="136"/>
      <c r="Q81" s="136"/>
      <c r="R81" s="136"/>
      <c r="S81" s="136"/>
      <c r="T81" s="136"/>
      <c r="U81" s="136"/>
      <c r="V81" s="136"/>
    </row>
    <row r="82" spans="1:22">
      <c r="A82" s="882" t="s">
        <v>868</v>
      </c>
      <c r="B82" s="990">
        <v>31876.134834790002</v>
      </c>
      <c r="C82" s="990">
        <v>6979.0440758800005</v>
      </c>
      <c r="D82" s="990">
        <v>7040.6686279400001</v>
      </c>
      <c r="E82" s="990">
        <v>9073.3319525000006</v>
      </c>
      <c r="F82" s="990">
        <v>8447.3057869499989</v>
      </c>
      <c r="G82" s="990">
        <v>107.30935912</v>
      </c>
      <c r="H82" s="990">
        <v>228.47503240000003</v>
      </c>
      <c r="J82" s="346"/>
      <c r="L82" s="976"/>
      <c r="N82" s="136"/>
      <c r="O82" s="136"/>
      <c r="P82" s="136"/>
      <c r="Q82" s="136"/>
      <c r="R82" s="136"/>
      <c r="S82" s="136"/>
      <c r="T82" s="136"/>
      <c r="U82" s="136"/>
      <c r="V82" s="136"/>
    </row>
    <row r="83" spans="1:22">
      <c r="A83" s="881" t="s">
        <v>867</v>
      </c>
      <c r="B83" s="982">
        <v>1416.2385868599999</v>
      </c>
      <c r="C83" s="982">
        <v>352.16311325999999</v>
      </c>
      <c r="D83" s="982">
        <v>400.22922513999998</v>
      </c>
      <c r="E83" s="982">
        <v>211.83177814999999</v>
      </c>
      <c r="F83" s="982">
        <v>381.65060434999998</v>
      </c>
      <c r="G83" s="982">
        <v>52.875025899999997</v>
      </c>
      <c r="H83" s="982">
        <v>17.488840059999998</v>
      </c>
      <c r="J83" s="346"/>
      <c r="L83" s="976"/>
      <c r="N83" s="136"/>
      <c r="O83" s="136"/>
      <c r="P83" s="136"/>
      <c r="Q83" s="136"/>
      <c r="R83" s="136"/>
      <c r="S83" s="136"/>
      <c r="T83" s="136"/>
      <c r="U83" s="136"/>
      <c r="V83" s="136"/>
    </row>
    <row r="84" spans="1:22">
      <c r="A84" s="881" t="s">
        <v>866</v>
      </c>
      <c r="B84" s="982">
        <v>3058.5803928200003</v>
      </c>
      <c r="C84" s="982">
        <v>462.59083025000001</v>
      </c>
      <c r="D84" s="982">
        <v>1575.3527038300001</v>
      </c>
      <c r="E84" s="982">
        <v>124.57240854</v>
      </c>
      <c r="F84" s="982">
        <v>814.43714641999998</v>
      </c>
      <c r="G84" s="982">
        <v>0</v>
      </c>
      <c r="H84" s="982">
        <v>81.627303780000005</v>
      </c>
      <c r="J84" s="346"/>
      <c r="L84" s="976"/>
      <c r="N84" s="136"/>
      <c r="O84" s="136"/>
      <c r="P84" s="136"/>
      <c r="Q84" s="136"/>
      <c r="R84" s="136"/>
      <c r="S84" s="136"/>
      <c r="T84" s="136"/>
      <c r="U84" s="136"/>
      <c r="V84" s="136"/>
    </row>
    <row r="85" spans="1:22">
      <c r="A85" s="881" t="s">
        <v>865</v>
      </c>
      <c r="B85" s="982">
        <v>10265.10702333</v>
      </c>
      <c r="C85" s="982">
        <v>3214.4262818500001</v>
      </c>
      <c r="D85" s="982">
        <v>1111.5660334000002</v>
      </c>
      <c r="E85" s="982">
        <v>2724.6229173499996</v>
      </c>
      <c r="F85" s="982">
        <v>3118.98357442</v>
      </c>
      <c r="G85" s="982">
        <v>0</v>
      </c>
      <c r="H85" s="982">
        <v>95.508216310000009</v>
      </c>
      <c r="J85" s="346"/>
      <c r="L85" s="976"/>
      <c r="N85" s="136"/>
      <c r="O85" s="136"/>
      <c r="P85" s="136"/>
      <c r="Q85" s="136"/>
      <c r="R85" s="136"/>
      <c r="S85" s="136"/>
      <c r="T85" s="136"/>
      <c r="U85" s="136"/>
      <c r="V85" s="136"/>
    </row>
    <row r="86" spans="1:22">
      <c r="A86" s="881" t="s">
        <v>864</v>
      </c>
      <c r="B86" s="982">
        <v>8241.4747813800004</v>
      </c>
      <c r="C86" s="982">
        <v>1163.08305144</v>
      </c>
      <c r="D86" s="982">
        <v>1464.6978985200001</v>
      </c>
      <c r="E86" s="982">
        <v>4358.7049819399999</v>
      </c>
      <c r="F86" s="982">
        <v>1253.1443438299998</v>
      </c>
      <c r="G86" s="982">
        <v>0</v>
      </c>
      <c r="H86" s="982">
        <v>1.8445056499999999</v>
      </c>
      <c r="J86" s="346"/>
      <c r="L86" s="976"/>
      <c r="N86" s="136"/>
      <c r="O86" s="136"/>
      <c r="P86" s="136"/>
      <c r="Q86" s="136"/>
      <c r="R86" s="136"/>
      <c r="S86" s="136"/>
      <c r="T86" s="136"/>
      <c r="U86" s="136"/>
      <c r="V86" s="136"/>
    </row>
    <row r="87" spans="1:22">
      <c r="A87" s="881" t="s">
        <v>863</v>
      </c>
      <c r="B87" s="982">
        <v>4729.5685576799997</v>
      </c>
      <c r="C87" s="982">
        <v>1119.6823237699998</v>
      </c>
      <c r="D87" s="982">
        <v>1210.0912563899999</v>
      </c>
      <c r="E87" s="982">
        <v>590.27510781000001</v>
      </c>
      <c r="F87" s="982">
        <v>1787.76845342</v>
      </c>
      <c r="G87" s="982">
        <v>0</v>
      </c>
      <c r="H87" s="982">
        <v>21.751416290000002</v>
      </c>
      <c r="J87" s="346"/>
      <c r="L87" s="976"/>
      <c r="N87" s="136"/>
      <c r="O87" s="136"/>
      <c r="P87" s="136"/>
      <c r="Q87" s="136"/>
      <c r="R87" s="136"/>
      <c r="S87" s="136"/>
      <c r="T87" s="136"/>
      <c r="U87" s="136"/>
      <c r="V87" s="136"/>
    </row>
    <row r="88" spans="1:22">
      <c r="A88" s="881" t="s">
        <v>862</v>
      </c>
      <c r="B88" s="982">
        <v>2634.2597452000005</v>
      </c>
      <c r="C88" s="982">
        <v>283.54800639000001</v>
      </c>
      <c r="D88" s="982">
        <v>913.33391118999998</v>
      </c>
      <c r="E88" s="982">
        <v>776.42305045000001</v>
      </c>
      <c r="F88" s="982">
        <v>597.5196112000001</v>
      </c>
      <c r="G88" s="982">
        <v>54.434333219999999</v>
      </c>
      <c r="H88" s="982">
        <v>9.0008327499999989</v>
      </c>
      <c r="J88" s="346"/>
      <c r="L88" s="976"/>
      <c r="N88" s="136"/>
      <c r="O88" s="136"/>
      <c r="P88" s="136"/>
      <c r="Q88" s="136"/>
      <c r="R88" s="136"/>
      <c r="S88" s="136"/>
      <c r="T88" s="136"/>
      <c r="U88" s="136"/>
      <c r="V88" s="136"/>
    </row>
    <row r="89" spans="1:22">
      <c r="A89" s="881" t="s">
        <v>861</v>
      </c>
      <c r="B89" s="982">
        <v>1530.90574752</v>
      </c>
      <c r="C89" s="982">
        <v>383.55046892000001</v>
      </c>
      <c r="D89" s="982">
        <v>365.39759946999999</v>
      </c>
      <c r="E89" s="982">
        <v>286.90170825999996</v>
      </c>
      <c r="F89" s="982">
        <v>493.80205330999996</v>
      </c>
      <c r="G89" s="982">
        <v>0</v>
      </c>
      <c r="H89" s="982">
        <v>1.2539175600000001</v>
      </c>
      <c r="J89" s="346"/>
      <c r="L89" s="976"/>
      <c r="N89" s="136"/>
      <c r="O89" s="136"/>
      <c r="P89" s="136"/>
      <c r="Q89" s="136"/>
      <c r="R89" s="136"/>
      <c r="S89" s="136"/>
      <c r="T89" s="136"/>
      <c r="U89" s="136"/>
      <c r="V89" s="136"/>
    </row>
    <row r="90" spans="1:22">
      <c r="A90" s="882" t="s">
        <v>860</v>
      </c>
      <c r="B90" s="990">
        <v>6459.5337794099996</v>
      </c>
      <c r="C90" s="990">
        <v>328.05806153000003</v>
      </c>
      <c r="D90" s="990">
        <v>226.77383702</v>
      </c>
      <c r="E90" s="990">
        <v>5215.0136939499998</v>
      </c>
      <c r="F90" s="990">
        <v>65.919294009999987</v>
      </c>
      <c r="G90" s="990">
        <v>0</v>
      </c>
      <c r="H90" s="990">
        <v>623.76889289999997</v>
      </c>
      <c r="J90" s="346"/>
      <c r="L90" s="976"/>
      <c r="N90" s="136"/>
      <c r="O90" s="136"/>
      <c r="P90" s="136"/>
      <c r="Q90" s="136"/>
      <c r="R90" s="136"/>
      <c r="S90" s="136"/>
      <c r="T90" s="136"/>
      <c r="U90" s="136"/>
      <c r="V90" s="136"/>
    </row>
    <row r="91" spans="1:22">
      <c r="A91" s="881" t="s">
        <v>859</v>
      </c>
      <c r="B91" s="982">
        <v>205.88882920999998</v>
      </c>
      <c r="C91" s="982">
        <v>4.7127580000000002E-2</v>
      </c>
      <c r="D91" s="982">
        <v>89.861977150000001</v>
      </c>
      <c r="E91" s="982">
        <v>115.4011871</v>
      </c>
      <c r="F91" s="982">
        <v>0.1638675</v>
      </c>
      <c r="G91" s="982">
        <v>0</v>
      </c>
      <c r="H91" s="982">
        <v>0.41466987999999999</v>
      </c>
      <c r="J91" s="346"/>
      <c r="L91" s="976"/>
      <c r="N91" s="136"/>
      <c r="O91" s="136"/>
      <c r="P91" s="136"/>
      <c r="Q91" s="136"/>
      <c r="R91" s="136"/>
      <c r="S91" s="136"/>
      <c r="T91" s="136"/>
      <c r="U91" s="136"/>
      <c r="V91" s="136"/>
    </row>
    <row r="92" spans="1:22">
      <c r="A92" s="881" t="s">
        <v>858</v>
      </c>
      <c r="B92" s="982">
        <v>5899.0825999600002</v>
      </c>
      <c r="C92" s="982">
        <v>182.89928656999999</v>
      </c>
      <c r="D92" s="982">
        <v>47.974075989999996</v>
      </c>
      <c r="E92" s="982">
        <v>4988.6460899000003</v>
      </c>
      <c r="F92" s="982">
        <v>56.208973600000007</v>
      </c>
      <c r="G92" s="982">
        <v>0</v>
      </c>
      <c r="H92" s="982">
        <v>623.35417389999998</v>
      </c>
      <c r="J92" s="346"/>
      <c r="L92" s="976"/>
      <c r="N92" s="136"/>
      <c r="O92" s="136"/>
      <c r="P92" s="136"/>
      <c r="Q92" s="136"/>
      <c r="R92" s="136"/>
      <c r="S92" s="136"/>
      <c r="T92" s="136"/>
      <c r="U92" s="136"/>
      <c r="V92" s="136"/>
    </row>
    <row r="93" spans="1:22">
      <c r="A93" s="881" t="s">
        <v>857</v>
      </c>
      <c r="B93" s="982">
        <v>354.56235024000006</v>
      </c>
      <c r="C93" s="982">
        <v>145.11164738000002</v>
      </c>
      <c r="D93" s="982">
        <v>88.937783879999998</v>
      </c>
      <c r="E93" s="982">
        <v>110.96641695</v>
      </c>
      <c r="F93" s="982">
        <v>9.5464529099999993</v>
      </c>
      <c r="G93" s="982">
        <v>0</v>
      </c>
      <c r="H93" s="982">
        <v>4.9119999999999997E-5</v>
      </c>
      <c r="J93" s="346"/>
      <c r="L93" s="976"/>
      <c r="N93" s="136"/>
      <c r="O93" s="136"/>
      <c r="P93" s="136"/>
      <c r="Q93" s="136"/>
      <c r="R93" s="136"/>
      <c r="S93" s="136"/>
      <c r="T93" s="136"/>
      <c r="U93" s="136"/>
      <c r="V93" s="136"/>
    </row>
    <row r="94" spans="1:22">
      <c r="A94" s="882" t="s">
        <v>856</v>
      </c>
      <c r="B94" s="990">
        <v>6548.1927369899995</v>
      </c>
      <c r="C94" s="990">
        <v>1509.04901612</v>
      </c>
      <c r="D94" s="990">
        <v>2420.8181879700001</v>
      </c>
      <c r="E94" s="990">
        <v>1321.9329951</v>
      </c>
      <c r="F94" s="990">
        <v>1294.7393945099998</v>
      </c>
      <c r="G94" s="990">
        <v>3.228235000000268E-2</v>
      </c>
      <c r="H94" s="990">
        <v>1.6208609400000002</v>
      </c>
      <c r="J94" s="346"/>
      <c r="L94" s="976"/>
      <c r="N94" s="136"/>
      <c r="O94" s="136"/>
      <c r="P94" s="136"/>
      <c r="Q94" s="136"/>
      <c r="R94" s="136"/>
      <c r="S94" s="136"/>
      <c r="T94" s="136"/>
      <c r="U94" s="136"/>
      <c r="V94" s="136"/>
    </row>
    <row r="95" spans="1:22">
      <c r="A95" s="374" t="s">
        <v>855</v>
      </c>
      <c r="B95" s="982">
        <v>3340.1587724200003</v>
      </c>
      <c r="C95" s="982">
        <v>949.45721262999996</v>
      </c>
      <c r="D95" s="982">
        <v>1125.98128109</v>
      </c>
      <c r="E95" s="982">
        <v>673.99454784</v>
      </c>
      <c r="F95" s="982">
        <v>590.06607069999995</v>
      </c>
      <c r="G95" s="982">
        <v>0</v>
      </c>
      <c r="H95" s="982">
        <v>0.65966016000000005</v>
      </c>
      <c r="J95" s="346"/>
      <c r="L95" s="976"/>
      <c r="N95" s="136"/>
      <c r="O95" s="136"/>
      <c r="P95" s="136"/>
      <c r="Q95" s="136"/>
      <c r="R95" s="136"/>
      <c r="S95" s="136"/>
      <c r="T95" s="136"/>
      <c r="U95" s="136"/>
      <c r="V95" s="136"/>
    </row>
    <row r="96" spans="1:22">
      <c r="A96" s="374" t="s">
        <v>854</v>
      </c>
      <c r="B96" s="982">
        <v>1921.6239391699999</v>
      </c>
      <c r="C96" s="982">
        <v>131.4352772</v>
      </c>
      <c r="D96" s="982">
        <v>1188.51596524</v>
      </c>
      <c r="E96" s="982">
        <v>492.15352553999998</v>
      </c>
      <c r="F96" s="982">
        <v>108.55797034</v>
      </c>
      <c r="G96" s="982">
        <v>0</v>
      </c>
      <c r="H96" s="982">
        <v>0.96120085</v>
      </c>
      <c r="J96" s="346"/>
      <c r="L96" s="976"/>
      <c r="N96" s="136"/>
      <c r="O96" s="136"/>
      <c r="P96" s="136"/>
      <c r="Q96" s="136"/>
      <c r="R96" s="136"/>
      <c r="S96" s="136"/>
      <c r="T96" s="136"/>
      <c r="U96" s="136"/>
      <c r="V96" s="136"/>
    </row>
    <row r="97" spans="1:22">
      <c r="A97" s="881" t="s">
        <v>853</v>
      </c>
      <c r="B97" s="982">
        <v>1286.4100254000002</v>
      </c>
      <c r="C97" s="982">
        <v>428.15652628999999</v>
      </c>
      <c r="D97" s="982">
        <v>106.32094164</v>
      </c>
      <c r="E97" s="982">
        <v>155.78492172</v>
      </c>
      <c r="F97" s="982">
        <v>596.11535347000006</v>
      </c>
      <c r="G97" s="982">
        <v>3.228235000000268E-2</v>
      </c>
      <c r="H97" s="982">
        <v>-7.0000000000000005E-8</v>
      </c>
      <c r="J97" s="346"/>
      <c r="L97" s="976"/>
      <c r="N97" s="136"/>
      <c r="O97" s="136"/>
      <c r="P97" s="136"/>
      <c r="Q97" s="136"/>
      <c r="R97" s="136"/>
      <c r="S97" s="136"/>
      <c r="T97" s="136"/>
      <c r="U97" s="136"/>
      <c r="V97" s="136"/>
    </row>
    <row r="98" spans="1:22">
      <c r="A98" s="882" t="s">
        <v>777</v>
      </c>
      <c r="B98" s="990">
        <v>46916.256757080009</v>
      </c>
      <c r="C98" s="990">
        <v>10375.61442941</v>
      </c>
      <c r="D98" s="990">
        <v>8070.8337241600002</v>
      </c>
      <c r="E98" s="990">
        <v>10829.5066907</v>
      </c>
      <c r="F98" s="990">
        <v>17425.397817570003</v>
      </c>
      <c r="G98" s="990">
        <v>0</v>
      </c>
      <c r="H98" s="990">
        <v>214.90409524</v>
      </c>
      <c r="J98" s="346"/>
      <c r="L98" s="976"/>
      <c r="N98" s="136"/>
      <c r="O98" s="136"/>
      <c r="P98" s="136"/>
      <c r="Q98" s="136"/>
      <c r="R98" s="136"/>
      <c r="S98" s="136"/>
      <c r="T98" s="136"/>
      <c r="U98" s="136"/>
      <c r="V98" s="136"/>
    </row>
    <row r="99" spans="1:22">
      <c r="A99" s="881" t="s">
        <v>852</v>
      </c>
      <c r="B99" s="368">
        <v>28513.795896858133</v>
      </c>
      <c r="C99" s="982">
        <v>6885.3790708093829</v>
      </c>
      <c r="D99" s="982">
        <v>4722.2333230560262</v>
      </c>
      <c r="E99" s="982">
        <v>9208.9537096514159</v>
      </c>
      <c r="F99" s="982">
        <v>7482.3256981013128</v>
      </c>
      <c r="G99" s="982">
        <v>0</v>
      </c>
      <c r="H99" s="982">
        <v>214.90409524</v>
      </c>
      <c r="J99" s="346"/>
      <c r="L99" s="976"/>
      <c r="N99" s="136"/>
      <c r="O99" s="136"/>
      <c r="P99" s="136"/>
      <c r="Q99" s="136"/>
      <c r="R99" s="136"/>
      <c r="S99" s="136"/>
      <c r="T99" s="136"/>
      <c r="U99" s="136"/>
      <c r="V99" s="136"/>
    </row>
    <row r="100" spans="1:22">
      <c r="A100" s="881" t="s">
        <v>851</v>
      </c>
      <c r="B100" s="368">
        <v>18402.460860221865</v>
      </c>
      <c r="C100" s="982">
        <v>3490.2353586006166</v>
      </c>
      <c r="D100" s="982">
        <v>3348.6004011039736</v>
      </c>
      <c r="E100" s="982">
        <v>1620.5529810485839</v>
      </c>
      <c r="F100" s="982">
        <v>9943.0721194686885</v>
      </c>
      <c r="G100" s="982">
        <v>0</v>
      </c>
      <c r="H100" s="982">
        <v>0</v>
      </c>
      <c r="J100" s="346"/>
      <c r="L100" s="976"/>
      <c r="N100" s="136"/>
      <c r="O100" s="136"/>
      <c r="P100" s="136"/>
      <c r="Q100" s="136"/>
      <c r="R100" s="136"/>
      <c r="S100" s="136"/>
      <c r="T100" s="136"/>
      <c r="U100" s="136"/>
      <c r="V100" s="136"/>
    </row>
    <row r="101" spans="1:22">
      <c r="A101" s="882" t="s">
        <v>850</v>
      </c>
      <c r="B101" s="990">
        <v>1051.8174756336746</v>
      </c>
      <c r="C101" s="990">
        <v>587.95914366083298</v>
      </c>
      <c r="D101" s="990">
        <v>-1.9960839994979551E-2</v>
      </c>
      <c r="E101" s="990">
        <v>135.3097912704751</v>
      </c>
      <c r="F101" s="990">
        <v>328.82332932848971</v>
      </c>
      <c r="G101" s="990">
        <v>0</v>
      </c>
      <c r="H101" s="990">
        <v>-0.2548277861282171</v>
      </c>
      <c r="J101" s="346"/>
      <c r="L101" s="976"/>
      <c r="N101" s="136"/>
      <c r="O101" s="136"/>
      <c r="P101" s="136"/>
      <c r="Q101" s="136"/>
      <c r="R101" s="136"/>
      <c r="S101" s="136"/>
      <c r="T101" s="136"/>
      <c r="U101" s="136"/>
      <c r="V101" s="136"/>
    </row>
    <row r="102" spans="1:22" ht="15" thickBot="1">
      <c r="B102" s="988"/>
      <c r="C102" s="368"/>
      <c r="D102" s="368"/>
      <c r="E102" s="368"/>
      <c r="F102" s="368"/>
      <c r="G102" s="368"/>
      <c r="H102" s="368"/>
      <c r="J102" s="346"/>
      <c r="L102" s="976"/>
      <c r="N102" s="136"/>
      <c r="O102" s="136"/>
      <c r="P102" s="136"/>
      <c r="Q102" s="136"/>
      <c r="R102" s="136"/>
      <c r="S102" s="136"/>
      <c r="T102" s="136"/>
      <c r="U102" s="136"/>
      <c r="V102" s="136"/>
    </row>
    <row r="103" spans="1:22" ht="15" thickBot="1">
      <c r="A103" s="878" t="s">
        <v>254</v>
      </c>
      <c r="B103" s="985">
        <v>130677.71089737369</v>
      </c>
      <c r="C103" s="985">
        <v>31213.389050820835</v>
      </c>
      <c r="D103" s="985">
        <v>23873.519102419999</v>
      </c>
      <c r="E103" s="985">
        <v>33340.611304310478</v>
      </c>
      <c r="F103" s="985">
        <v>39626.502756288493</v>
      </c>
      <c r="G103" s="985">
        <v>194.22621599000001</v>
      </c>
      <c r="H103" s="985">
        <v>2429.4624675438718</v>
      </c>
      <c r="J103" s="346"/>
      <c r="L103" s="976"/>
      <c r="N103" s="136"/>
      <c r="O103" s="136"/>
      <c r="P103" s="136"/>
      <c r="Q103" s="136"/>
      <c r="R103" s="136"/>
      <c r="S103" s="136"/>
      <c r="T103" s="136"/>
      <c r="U103" s="136"/>
      <c r="V103" s="136"/>
    </row>
    <row r="104" spans="1:22">
      <c r="A104" s="881" t="s">
        <v>465</v>
      </c>
      <c r="B104" s="982">
        <v>157110.55807418999</v>
      </c>
      <c r="C104" s="982">
        <v>37513.309304620001</v>
      </c>
      <c r="D104" s="982">
        <v>32472.9687194</v>
      </c>
      <c r="E104" s="982">
        <v>35973.85952636</v>
      </c>
      <c r="F104" s="982">
        <v>51150.420523809997</v>
      </c>
      <c r="G104" s="982">
        <v>0</v>
      </c>
      <c r="H104" s="982">
        <v>0</v>
      </c>
      <c r="J104" s="346"/>
      <c r="L104" s="976"/>
      <c r="N104" s="136"/>
      <c r="O104" s="136"/>
      <c r="P104" s="136"/>
      <c r="Q104" s="136"/>
      <c r="R104" s="136"/>
      <c r="S104" s="136"/>
      <c r="T104" s="136"/>
      <c r="U104" s="136"/>
      <c r="V104" s="136"/>
    </row>
    <row r="105" spans="1:22">
      <c r="A105" s="881" t="s">
        <v>464</v>
      </c>
      <c r="B105" s="982">
        <v>18581.633175080002</v>
      </c>
      <c r="C105" s="982">
        <v>8140.2401606000003</v>
      </c>
      <c r="D105" s="982">
        <v>5549.2941996999998</v>
      </c>
      <c r="E105" s="982">
        <v>2579.9679312399999</v>
      </c>
      <c r="F105" s="982">
        <v>2312.13088354</v>
      </c>
      <c r="G105" s="982">
        <v>0</v>
      </c>
      <c r="H105" s="982">
        <v>0</v>
      </c>
      <c r="J105" s="346"/>
      <c r="L105" s="976"/>
      <c r="N105" s="136"/>
      <c r="O105" s="136"/>
      <c r="P105" s="136"/>
      <c r="Q105" s="136"/>
      <c r="R105" s="136"/>
      <c r="S105" s="136"/>
      <c r="T105" s="136"/>
      <c r="U105" s="136"/>
      <c r="V105" s="136"/>
    </row>
    <row r="106" spans="1:22" ht="15" thickBot="1">
      <c r="A106" s="880" t="s">
        <v>849</v>
      </c>
      <c r="B106" s="987">
        <v>7040.4831166000095</v>
      </c>
      <c r="C106" s="987">
        <v>1036.5237927800026</v>
      </c>
      <c r="D106" s="987">
        <v>3093.739297330003</v>
      </c>
      <c r="E106" s="987">
        <v>403.04250944000205</v>
      </c>
      <c r="F106" s="987">
        <v>2507.1775170500018</v>
      </c>
      <c r="G106" s="987">
        <v>0</v>
      </c>
      <c r="H106" s="987">
        <v>0</v>
      </c>
      <c r="J106" s="346"/>
      <c r="L106" s="976"/>
      <c r="N106" s="136"/>
      <c r="O106" s="136"/>
      <c r="P106" s="136"/>
      <c r="Q106" s="136"/>
      <c r="R106" s="136"/>
      <c r="S106" s="136"/>
      <c r="T106" s="136"/>
      <c r="U106" s="136"/>
      <c r="V106" s="136"/>
    </row>
    <row r="107" spans="1:22" ht="15" thickBot="1">
      <c r="A107" s="879" t="s">
        <v>253</v>
      </c>
      <c r="B107" s="986">
        <v>182732.67436587001</v>
      </c>
      <c r="C107" s="986">
        <v>46690.073258000004</v>
      </c>
      <c r="D107" s="986">
        <v>41116.002216430003</v>
      </c>
      <c r="E107" s="986">
        <v>38956.869967040002</v>
      </c>
      <c r="F107" s="986">
        <v>55969.728924399999</v>
      </c>
      <c r="G107" s="986">
        <v>0</v>
      </c>
      <c r="H107" s="986">
        <v>0</v>
      </c>
      <c r="J107" s="346"/>
      <c r="L107" s="976"/>
      <c r="N107" s="136"/>
      <c r="O107" s="136"/>
      <c r="P107" s="136"/>
      <c r="Q107" s="136"/>
      <c r="R107" s="136"/>
      <c r="S107" s="136"/>
      <c r="T107" s="136"/>
      <c r="U107" s="136"/>
      <c r="V107" s="136"/>
    </row>
    <row r="108" spans="1:22" ht="15" thickBot="1">
      <c r="A108" s="878" t="s">
        <v>249</v>
      </c>
      <c r="B108" s="985">
        <v>3819.4949278700001</v>
      </c>
      <c r="C108" s="985">
        <v>972.16789303000007</v>
      </c>
      <c r="D108" s="985">
        <v>635.23242958999992</v>
      </c>
      <c r="E108" s="985">
        <v>20.84371458</v>
      </c>
      <c r="F108" s="985">
        <v>2191.25089067</v>
      </c>
      <c r="G108" s="985">
        <v>0</v>
      </c>
      <c r="H108" s="985">
        <v>0</v>
      </c>
      <c r="J108" s="346"/>
      <c r="L108" s="976"/>
      <c r="N108" s="136"/>
      <c r="O108" s="136"/>
      <c r="P108" s="136"/>
      <c r="Q108" s="136"/>
      <c r="R108" s="136"/>
      <c r="S108" s="136"/>
      <c r="T108" s="136"/>
      <c r="U108" s="136"/>
      <c r="V108" s="136"/>
    </row>
    <row r="109" spans="1:22" ht="15" thickBot="1">
      <c r="A109" s="878" t="s">
        <v>1361</v>
      </c>
      <c r="B109" s="985">
        <v>21179.67466606</v>
      </c>
      <c r="C109" s="985">
        <v>0</v>
      </c>
      <c r="D109" s="985">
        <v>16025.115367959999</v>
      </c>
      <c r="E109" s="985">
        <v>0</v>
      </c>
      <c r="F109" s="985">
        <v>5154.5592981</v>
      </c>
      <c r="G109" s="985">
        <v>0</v>
      </c>
      <c r="H109" s="985">
        <v>0</v>
      </c>
      <c r="J109" s="346"/>
      <c r="L109" s="976"/>
      <c r="N109" s="136"/>
      <c r="O109" s="136"/>
      <c r="P109" s="136"/>
      <c r="Q109" s="136"/>
      <c r="R109" s="136"/>
      <c r="S109" s="136"/>
      <c r="T109" s="136"/>
      <c r="U109" s="136"/>
      <c r="V109" s="136"/>
    </row>
    <row r="110" spans="1:22" ht="15" thickBot="1">
      <c r="A110" s="879" t="s">
        <v>229</v>
      </c>
      <c r="B110" s="986">
        <v>338409.5548571737</v>
      </c>
      <c r="C110" s="986">
        <v>78875.630201850829</v>
      </c>
      <c r="D110" s="986">
        <v>81649.869116400005</v>
      </c>
      <c r="E110" s="986">
        <v>72318.324985930478</v>
      </c>
      <c r="F110" s="986">
        <v>102942.04186945848</v>
      </c>
      <c r="G110" s="986">
        <v>194.22621599000001</v>
      </c>
      <c r="H110" s="986">
        <v>2429.4624675438718</v>
      </c>
      <c r="J110" s="346"/>
      <c r="L110" s="976"/>
      <c r="N110" s="136"/>
      <c r="O110" s="136"/>
      <c r="P110" s="136"/>
      <c r="Q110" s="136"/>
      <c r="R110" s="136"/>
      <c r="S110" s="136"/>
      <c r="T110" s="136"/>
      <c r="U110" s="136"/>
      <c r="V110" s="136"/>
    </row>
    <row r="111" spans="1:22" ht="15" thickBot="1">
      <c r="A111" s="878" t="s">
        <v>945</v>
      </c>
      <c r="B111" s="985">
        <v>77896.104211419995</v>
      </c>
      <c r="C111" s="985">
        <v>56382.007544039996</v>
      </c>
      <c r="D111" s="985">
        <v>16310.312773969999</v>
      </c>
      <c r="E111" s="985">
        <v>18.570213729999999</v>
      </c>
      <c r="F111" s="985">
        <v>5185.2136796799996</v>
      </c>
      <c r="G111" s="985">
        <v>0</v>
      </c>
      <c r="H111" s="985">
        <v>0</v>
      </c>
      <c r="J111" s="346"/>
      <c r="L111" s="976"/>
      <c r="N111" s="136"/>
      <c r="O111" s="136"/>
      <c r="P111" s="136"/>
      <c r="Q111" s="136"/>
      <c r="R111" s="136"/>
      <c r="S111" s="136"/>
      <c r="T111" s="136"/>
      <c r="U111" s="136"/>
      <c r="V111" s="136"/>
    </row>
    <row r="112" spans="1:22">
      <c r="A112" s="876" t="s">
        <v>1360</v>
      </c>
      <c r="B112" s="984"/>
      <c r="C112" s="984"/>
      <c r="D112" s="984"/>
      <c r="E112" s="984"/>
      <c r="F112" s="984"/>
      <c r="G112" s="984"/>
      <c r="H112" s="984"/>
      <c r="L112" s="136"/>
      <c r="N112" s="136"/>
      <c r="O112" s="136"/>
      <c r="P112" s="136"/>
      <c r="Q112" s="136"/>
      <c r="R112" s="136"/>
      <c r="S112" s="136"/>
      <c r="T112" s="136"/>
      <c r="U112" s="136"/>
      <c r="V112" s="136"/>
    </row>
    <row r="113" spans="1:8">
      <c r="A113" s="884"/>
      <c r="B113" s="984"/>
      <c r="C113" s="984"/>
      <c r="D113" s="984"/>
      <c r="E113" s="984"/>
      <c r="F113" s="984"/>
      <c r="G113" s="984"/>
      <c r="H113" s="984"/>
    </row>
    <row r="114" spans="1:8">
      <c r="B114" s="984"/>
      <c r="C114" s="983"/>
      <c r="D114" s="982"/>
      <c r="E114" s="982"/>
      <c r="F114" s="981"/>
      <c r="G114" s="368"/>
      <c r="H114" s="368"/>
    </row>
    <row r="115" spans="1:8">
      <c r="B115" s="980"/>
      <c r="C115" s="980"/>
      <c r="D115" s="980"/>
      <c r="E115" s="980"/>
      <c r="F115" s="980"/>
      <c r="G115" s="980"/>
      <c r="H115" s="980"/>
    </row>
  </sheetData>
  <pageMargins left="0.7" right="0.7" top="0.75" bottom="0.75" header="0.3" footer="0.3"/>
  <pageSetup paperSize="9" scale="70" fitToWidth="0" fitToHeight="0" orientation="portrait" r:id="rId1"/>
  <rowBreaks count="1" manualBreakCount="1">
    <brk id="58" max="7" man="1"/>
  </rowBreaks>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ADF5E-05C9-45C1-9CBB-49A9623474CE}">
  <sheetPr>
    <tabColor rgb="FF92D050"/>
  </sheetPr>
  <dimension ref="A1:Y117"/>
  <sheetViews>
    <sheetView view="pageLayout" topLeftCell="A131" zoomScaleNormal="100" zoomScaleSheetLayoutView="85" workbookViewId="0">
      <selection activeCell="C52" sqref="C52"/>
    </sheetView>
  </sheetViews>
  <sheetFormatPr defaultColWidth="9.109375" defaultRowHeight="13.8"/>
  <cols>
    <col min="1" max="1" width="30.77734375" style="368" customWidth="1"/>
    <col min="2" max="2" width="12.44140625" style="368" customWidth="1"/>
    <col min="3" max="3" width="10.5546875" style="368" customWidth="1"/>
    <col min="4" max="4" width="11.33203125" style="368" customWidth="1"/>
    <col min="5" max="5" width="11.77734375" style="368" customWidth="1"/>
    <col min="6" max="6" width="10" style="368" customWidth="1"/>
    <col min="7" max="7" width="9.109375" style="368" customWidth="1"/>
    <col min="8" max="9" width="9.33203125" style="368" customWidth="1"/>
    <col min="10" max="10" width="8.21875" style="368" customWidth="1"/>
    <col min="11" max="11" width="12.6640625" style="368" customWidth="1"/>
    <col min="12" max="12" width="8.44140625" style="877" customWidth="1"/>
    <col min="13" max="13" width="8.44140625" style="1288" customWidth="1"/>
    <col min="14" max="14" width="12.109375" style="1287" customWidth="1"/>
    <col min="15" max="15" width="8.44140625" style="1286" customWidth="1"/>
    <col min="16" max="16" width="8.44140625" style="877" customWidth="1"/>
    <col min="17" max="16384" width="9.109375" style="877"/>
  </cols>
  <sheetData>
    <row r="1" spans="1:23" ht="12.75" customHeight="1">
      <c r="A1" s="1107" t="s">
        <v>1365</v>
      </c>
      <c r="B1" s="1308"/>
      <c r="C1" s="1308"/>
      <c r="F1" s="980"/>
      <c r="J1" s="996"/>
      <c r="K1" s="1307"/>
    </row>
    <row r="2" spans="1:23" ht="13.8" customHeight="1">
      <c r="A2" s="995"/>
      <c r="B2" s="1337"/>
      <c r="C2" s="1338"/>
      <c r="D2" s="1370"/>
      <c r="E2" s="1338"/>
      <c r="F2" s="1337"/>
      <c r="G2" s="1340"/>
      <c r="H2" s="1368"/>
      <c r="I2" s="1368"/>
      <c r="J2" s="1369"/>
      <c r="K2" s="1368"/>
      <c r="N2" s="1311"/>
      <c r="O2" s="1305"/>
    </row>
    <row r="3" spans="1:23" ht="30" customHeight="1" thickBot="1">
      <c r="A3" s="1303" t="s">
        <v>105</v>
      </c>
      <c r="B3" s="1341" t="s">
        <v>60</v>
      </c>
      <c r="C3" s="1339" t="s">
        <v>1258</v>
      </c>
      <c r="D3" s="1367" t="s">
        <v>949</v>
      </c>
      <c r="E3" s="1339" t="s">
        <v>1205</v>
      </c>
      <c r="F3" s="1341" t="s">
        <v>256</v>
      </c>
      <c r="G3" s="1341" t="s">
        <v>1257</v>
      </c>
      <c r="H3" s="1341" t="s">
        <v>1256</v>
      </c>
      <c r="I3" s="1341" t="s">
        <v>1255</v>
      </c>
      <c r="J3" s="1339" t="s">
        <v>1137</v>
      </c>
      <c r="K3" s="1341" t="s">
        <v>985</v>
      </c>
      <c r="N3" s="1310"/>
    </row>
    <row r="4" spans="1:23" ht="12.75" customHeight="1">
      <c r="A4" s="1372" t="s">
        <v>776</v>
      </c>
      <c r="B4" s="1371">
        <v>-0.76381152999999991</v>
      </c>
      <c r="C4" s="1371">
        <v>-2.0652259890632583</v>
      </c>
      <c r="D4" s="1371">
        <v>75.430520139999999</v>
      </c>
      <c r="E4" s="1371">
        <v>50.783831041280493</v>
      </c>
      <c r="F4" s="1371">
        <v>59.49344893</v>
      </c>
      <c r="G4" s="1371">
        <v>12.524442370000003</v>
      </c>
      <c r="H4" s="1371">
        <v>18.315580999999998</v>
      </c>
      <c r="I4" s="1371">
        <v>28.653425559999999</v>
      </c>
      <c r="J4" s="1371">
        <v>42.58010966797687</v>
      </c>
      <c r="K4" s="1371">
        <v>14793.761729610002</v>
      </c>
      <c r="N4" s="1300"/>
      <c r="O4" s="1297"/>
      <c r="Q4" s="1309"/>
      <c r="R4" s="1309"/>
      <c r="S4" s="1309"/>
      <c r="T4" s="1309"/>
      <c r="U4" s="1309"/>
      <c r="V4" s="1309"/>
      <c r="W4" s="1309"/>
    </row>
    <row r="5" spans="1:23" ht="12.75" customHeight="1">
      <c r="A5" s="882" t="s">
        <v>887</v>
      </c>
      <c r="B5" s="990">
        <v>-3.4639123000000005</v>
      </c>
      <c r="C5" s="990">
        <v>-17.103747360255841</v>
      </c>
      <c r="D5" s="990">
        <v>349.18564400000002</v>
      </c>
      <c r="E5" s="990">
        <v>426.16182079112059</v>
      </c>
      <c r="F5" s="990">
        <v>92.790065089999999</v>
      </c>
      <c r="G5" s="990">
        <v>5.0827706200000016</v>
      </c>
      <c r="H5" s="990">
        <v>10.08324275</v>
      </c>
      <c r="I5" s="990">
        <v>77.624051719999997</v>
      </c>
      <c r="J5" s="990">
        <v>53.340808296186758</v>
      </c>
      <c r="K5" s="990">
        <v>8100.9435582500009</v>
      </c>
      <c r="N5" s="1300"/>
      <c r="O5" s="1297"/>
      <c r="Q5" s="1309"/>
      <c r="R5" s="1309"/>
      <c r="S5" s="1309"/>
      <c r="T5" s="1309"/>
      <c r="U5" s="1309"/>
      <c r="V5" s="1309"/>
      <c r="W5" s="1309"/>
    </row>
    <row r="6" spans="1:23" ht="12.75" customHeight="1">
      <c r="A6" s="881" t="s">
        <v>886</v>
      </c>
      <c r="B6" s="982">
        <v>-4.0683727899999997</v>
      </c>
      <c r="C6" s="982">
        <v>-45.215685706695012</v>
      </c>
      <c r="D6" s="982">
        <v>81.028706579999991</v>
      </c>
      <c r="E6" s="982">
        <v>223.57661197266344</v>
      </c>
      <c r="F6" s="982">
        <v>25.122252250000003</v>
      </c>
      <c r="G6" s="982">
        <v>2.2341279200000006</v>
      </c>
      <c r="H6" s="982">
        <v>4.8917620199999998</v>
      </c>
      <c r="I6" s="982">
        <v>17.996362310000002</v>
      </c>
      <c r="J6" s="982">
        <v>47.803731396383412</v>
      </c>
      <c r="K6" s="982">
        <v>3599.0809175299996</v>
      </c>
      <c r="N6" s="1300"/>
      <c r="O6" s="1297"/>
      <c r="Q6" s="1309"/>
      <c r="R6" s="1309"/>
      <c r="S6" s="1309"/>
      <c r="T6" s="1309"/>
      <c r="U6" s="1309"/>
      <c r="V6" s="1309"/>
      <c r="W6" s="1309"/>
    </row>
    <row r="7" spans="1:23" ht="12.75" customHeight="1">
      <c r="A7" s="881" t="s">
        <v>885</v>
      </c>
      <c r="B7" s="982">
        <v>-0.19026235</v>
      </c>
      <c r="C7" s="982">
        <v>-2.9510200616461648</v>
      </c>
      <c r="D7" s="982">
        <v>265.01960875999993</v>
      </c>
      <c r="E7" s="982">
        <v>1002.5418103462046</v>
      </c>
      <c r="F7" s="982">
        <v>64.540150209999993</v>
      </c>
      <c r="G7" s="982">
        <v>1.557389319999996</v>
      </c>
      <c r="H7" s="982">
        <v>4.6347610000000001</v>
      </c>
      <c r="I7" s="982">
        <v>58.347999889999997</v>
      </c>
      <c r="J7" s="982">
        <v>55.639872067093535</v>
      </c>
      <c r="K7" s="982">
        <v>2578.93672053</v>
      </c>
      <c r="N7" s="1300"/>
      <c r="O7" s="1297"/>
      <c r="Q7" s="1309"/>
      <c r="R7" s="1309"/>
      <c r="S7" s="1309"/>
      <c r="T7" s="1309"/>
      <c r="U7" s="1309"/>
      <c r="V7" s="1309"/>
      <c r="W7" s="1309"/>
    </row>
    <row r="8" spans="1:23" ht="12.75" customHeight="1">
      <c r="A8" s="374" t="s">
        <v>884</v>
      </c>
      <c r="B8" s="982">
        <v>0.79472284000000004</v>
      </c>
      <c r="C8" s="982">
        <v>16.531533152800296</v>
      </c>
      <c r="D8" s="982">
        <v>3.1373286599999997</v>
      </c>
      <c r="E8" s="982">
        <v>16.288896051409594</v>
      </c>
      <c r="F8" s="982">
        <v>3.1276626299999997</v>
      </c>
      <c r="G8" s="982">
        <v>1.2912533799999997</v>
      </c>
      <c r="H8" s="982">
        <v>0.55671973000000008</v>
      </c>
      <c r="I8" s="982">
        <v>1.2796895199999998</v>
      </c>
      <c r="J8" s="982">
        <v>42.499027864552914</v>
      </c>
      <c r="K8" s="982">
        <v>1922.9259201899999</v>
      </c>
      <c r="N8" s="1300"/>
      <c r="O8" s="1297"/>
      <c r="Q8" s="1309"/>
      <c r="R8" s="1309"/>
      <c r="S8" s="1309"/>
      <c r="T8" s="1309"/>
      <c r="U8" s="1309"/>
      <c r="V8" s="1309"/>
      <c r="W8" s="1309"/>
    </row>
    <row r="9" spans="1:23" ht="12.75" customHeight="1">
      <c r="A9" s="595" t="s">
        <v>883</v>
      </c>
      <c r="B9" s="990">
        <v>8.2197998999999999</v>
      </c>
      <c r="C9" s="990">
        <v>109.15378083065903</v>
      </c>
      <c r="D9" s="990">
        <v>572.07938490000004</v>
      </c>
      <c r="E9" s="990">
        <v>1702.4588706871036</v>
      </c>
      <c r="F9" s="990">
        <v>348.12188334000001</v>
      </c>
      <c r="G9" s="990">
        <v>3.5765874800000188</v>
      </c>
      <c r="H9" s="990">
        <v>3.6453044399999999</v>
      </c>
      <c r="I9" s="990">
        <v>340.89999141999999</v>
      </c>
      <c r="J9" s="990">
        <v>60.0166865262172</v>
      </c>
      <c r="K9" s="990">
        <v>3012.1906313999998</v>
      </c>
      <c r="N9" s="1300"/>
      <c r="O9" s="1297"/>
      <c r="Q9" s="1309"/>
      <c r="R9" s="1309"/>
      <c r="S9" s="1309"/>
      <c r="T9" s="1309"/>
      <c r="U9" s="1309"/>
      <c r="V9" s="1309"/>
      <c r="W9" s="1309"/>
    </row>
    <row r="10" spans="1:23" ht="12.75" customHeight="1">
      <c r="A10" s="881" t="s">
        <v>882</v>
      </c>
      <c r="B10" s="982">
        <v>3.7313629099999996</v>
      </c>
      <c r="C10" s="982">
        <v>83.919731426579105</v>
      </c>
      <c r="D10" s="982">
        <v>36.159181320000002</v>
      </c>
      <c r="E10" s="982">
        <v>200.6044748907392</v>
      </c>
      <c r="F10" s="982">
        <v>23.972188030000002</v>
      </c>
      <c r="G10" s="982">
        <v>2.4134840400000019</v>
      </c>
      <c r="H10" s="982">
        <v>2.8391900400000001</v>
      </c>
      <c r="I10" s="982">
        <v>18.71951395</v>
      </c>
      <c r="J10" s="982">
        <v>58.337177721757627</v>
      </c>
      <c r="K10" s="982">
        <v>1778.5390141600001</v>
      </c>
      <c r="N10" s="1300"/>
      <c r="O10" s="1297"/>
      <c r="Q10" s="1309"/>
      <c r="R10" s="1309"/>
      <c r="S10" s="1309"/>
      <c r="T10" s="1309"/>
      <c r="U10" s="1309"/>
      <c r="V10" s="1309"/>
      <c r="W10" s="1309"/>
    </row>
    <row r="11" spans="1:23" ht="12.75" customHeight="1">
      <c r="A11" s="881" t="s">
        <v>881</v>
      </c>
      <c r="B11" s="982">
        <v>0.35898934999999998</v>
      </c>
      <c r="C11" s="982">
        <v>44.123948818762898</v>
      </c>
      <c r="D11" s="982">
        <v>7.1110340900000004</v>
      </c>
      <c r="E11" s="982">
        <v>216.79547531506324</v>
      </c>
      <c r="F11" s="982">
        <v>2.5693810800000003</v>
      </c>
      <c r="G11" s="982">
        <v>0.56976256000000047</v>
      </c>
      <c r="H11" s="982">
        <v>0.62124563999999993</v>
      </c>
      <c r="I11" s="982">
        <v>1.3783728799999999</v>
      </c>
      <c r="J11" s="982">
        <v>19.383578570356704</v>
      </c>
      <c r="K11" s="982">
        <v>325.43719192000003</v>
      </c>
      <c r="N11" s="1300"/>
      <c r="O11" s="1297"/>
      <c r="Q11" s="1309"/>
      <c r="R11" s="1309"/>
      <c r="S11" s="1309"/>
      <c r="T11" s="1309"/>
      <c r="U11" s="1309"/>
      <c r="V11" s="1309"/>
      <c r="W11" s="1309"/>
    </row>
    <row r="12" spans="1:23" ht="12.75" customHeight="1">
      <c r="A12" s="366" t="s">
        <v>880</v>
      </c>
      <c r="B12" s="982">
        <v>4.1294476400000004</v>
      </c>
      <c r="C12" s="982">
        <v>181.87104388019523</v>
      </c>
      <c r="D12" s="982">
        <v>528.80916948999993</v>
      </c>
      <c r="E12" s="982">
        <v>4299.9791142666536</v>
      </c>
      <c r="F12" s="982">
        <v>321.58031423</v>
      </c>
      <c r="G12" s="982">
        <v>0.59334087999999996</v>
      </c>
      <c r="H12" s="982">
        <v>0.18486876000000002</v>
      </c>
      <c r="I12" s="982">
        <v>320.80210459</v>
      </c>
      <c r="J12" s="982">
        <v>60.665004144952981</v>
      </c>
      <c r="K12" s="982">
        <v>908.21442532000003</v>
      </c>
      <c r="N12" s="1300"/>
      <c r="O12" s="1297"/>
      <c r="Q12" s="1309"/>
      <c r="R12" s="1309"/>
      <c r="S12" s="1309"/>
      <c r="T12" s="1309"/>
      <c r="U12" s="1309"/>
      <c r="V12" s="1309"/>
      <c r="W12" s="1309"/>
    </row>
    <row r="13" spans="1:23" ht="12.75" customHeight="1">
      <c r="A13" s="883" t="s">
        <v>879</v>
      </c>
      <c r="B13" s="990">
        <v>0.4680667799999999</v>
      </c>
      <c r="C13" s="990">
        <v>5.0174842964861561</v>
      </c>
      <c r="D13" s="990">
        <v>24.18712257</v>
      </c>
      <c r="E13" s="990">
        <v>64.37268254659898</v>
      </c>
      <c r="F13" s="990">
        <v>25.872426339999997</v>
      </c>
      <c r="G13" s="990">
        <v>3.6800257799999976</v>
      </c>
      <c r="H13" s="990">
        <v>10.97480794</v>
      </c>
      <c r="I13" s="990">
        <v>11.21759262</v>
      </c>
      <c r="J13" s="990">
        <v>52.441193901924933</v>
      </c>
      <c r="K13" s="990">
        <v>3731.4857593299998</v>
      </c>
      <c r="N13" s="1300"/>
      <c r="O13" s="1297"/>
      <c r="Q13" s="1309"/>
      <c r="R13" s="1309"/>
      <c r="S13" s="1309"/>
      <c r="T13" s="1309"/>
      <c r="U13" s="1309"/>
      <c r="V13" s="1309"/>
      <c r="W13" s="1309"/>
    </row>
    <row r="14" spans="1:23" ht="12.75" customHeight="1">
      <c r="A14" s="881" t="s">
        <v>878</v>
      </c>
      <c r="B14" s="982">
        <v>-1.33423625</v>
      </c>
      <c r="C14" s="982">
        <v>-38.56893637877377</v>
      </c>
      <c r="D14" s="982">
        <v>6.0449326399999999</v>
      </c>
      <c r="E14" s="982">
        <v>43.395001282329289</v>
      </c>
      <c r="F14" s="982">
        <v>9.2602507799999998</v>
      </c>
      <c r="G14" s="982">
        <v>1.6829405799999995</v>
      </c>
      <c r="H14" s="982">
        <v>3.1857173200000002</v>
      </c>
      <c r="I14" s="982">
        <v>4.3915928800000001</v>
      </c>
      <c r="J14" s="982">
        <v>75.052386620032024</v>
      </c>
      <c r="K14" s="982">
        <v>1383.7418142900001</v>
      </c>
      <c r="N14" s="1300"/>
      <c r="O14" s="1297"/>
      <c r="Q14" s="1309"/>
      <c r="R14" s="1309"/>
      <c r="S14" s="1309"/>
      <c r="T14" s="1309"/>
      <c r="U14" s="1309"/>
      <c r="V14" s="1309"/>
      <c r="W14" s="1309"/>
    </row>
    <row r="15" spans="1:23" ht="12.75" customHeight="1">
      <c r="A15" s="881" t="s">
        <v>877</v>
      </c>
      <c r="B15" s="982">
        <v>-0.13014450999999999</v>
      </c>
      <c r="C15" s="982">
        <v>-13.021613469800053</v>
      </c>
      <c r="D15" s="982">
        <v>11.603869599999999</v>
      </c>
      <c r="E15" s="982">
        <v>285.7997156250529</v>
      </c>
      <c r="F15" s="982">
        <v>6.2340537899999999</v>
      </c>
      <c r="G15" s="982">
        <v>0.26526584999999936</v>
      </c>
      <c r="H15" s="982">
        <v>1.3614156100000001</v>
      </c>
      <c r="I15" s="982">
        <v>4.6073723300000005</v>
      </c>
      <c r="J15" s="982">
        <v>44.44374182426516</v>
      </c>
      <c r="K15" s="982">
        <v>399.77998210999993</v>
      </c>
      <c r="N15" s="1300"/>
      <c r="O15" s="1297"/>
      <c r="Q15" s="1309"/>
      <c r="R15" s="1309"/>
      <c r="S15" s="1309"/>
      <c r="T15" s="1309"/>
      <c r="U15" s="1309"/>
      <c r="V15" s="1309"/>
      <c r="W15" s="1309"/>
    </row>
    <row r="16" spans="1:23" ht="12.75" customHeight="1">
      <c r="A16" s="881" t="s">
        <v>876</v>
      </c>
      <c r="B16" s="982">
        <v>1.9324475399999999</v>
      </c>
      <c r="C16" s="982">
        <v>39.681381725221215</v>
      </c>
      <c r="D16" s="982">
        <v>6.5383203300000003</v>
      </c>
      <c r="E16" s="982">
        <v>33.387018443213464</v>
      </c>
      <c r="F16" s="982">
        <v>10.37812177</v>
      </c>
      <c r="G16" s="982">
        <v>1.7318193500000003</v>
      </c>
      <c r="H16" s="982">
        <v>6.4276750099999997</v>
      </c>
      <c r="I16" s="982">
        <v>2.2186274099999999</v>
      </c>
      <c r="J16" s="982">
        <v>42.891242688864672</v>
      </c>
      <c r="K16" s="982">
        <v>1947.96396293</v>
      </c>
      <c r="N16" s="1300"/>
      <c r="O16" s="1297"/>
      <c r="Q16" s="1309"/>
      <c r="R16" s="1309"/>
      <c r="S16" s="1309"/>
      <c r="T16" s="1309"/>
      <c r="U16" s="1309"/>
      <c r="V16" s="1309"/>
      <c r="W16" s="1309"/>
    </row>
    <row r="17" spans="1:23" ht="12.75" customHeight="1">
      <c r="A17" s="882" t="s">
        <v>875</v>
      </c>
      <c r="B17" s="990">
        <v>-23.905756819999997</v>
      </c>
      <c r="C17" s="990">
        <v>-105.11344616817392</v>
      </c>
      <c r="D17" s="990">
        <v>255.95742543</v>
      </c>
      <c r="E17" s="990">
        <v>275.0432262482683</v>
      </c>
      <c r="F17" s="990">
        <v>208.95387119999998</v>
      </c>
      <c r="G17" s="990">
        <v>9.2599029499999546</v>
      </c>
      <c r="H17" s="990">
        <v>45.151067040000001</v>
      </c>
      <c r="I17" s="990">
        <v>154.54290121000003</v>
      </c>
      <c r="J17" s="990">
        <v>61.974103855821305</v>
      </c>
      <c r="K17" s="990">
        <v>9097.1260828999984</v>
      </c>
      <c r="N17" s="1300"/>
      <c r="O17" s="1297"/>
      <c r="Q17" s="1309"/>
      <c r="R17" s="1309"/>
      <c r="S17" s="1309"/>
      <c r="T17" s="1309"/>
      <c r="U17" s="1309"/>
      <c r="V17" s="1309"/>
      <c r="W17" s="1309"/>
    </row>
    <row r="18" spans="1:23" ht="12.75" customHeight="1">
      <c r="A18" s="881" t="s">
        <v>874</v>
      </c>
      <c r="B18" s="982">
        <v>-1.4812192399999999</v>
      </c>
      <c r="C18" s="982">
        <v>-38.027451686501607</v>
      </c>
      <c r="D18" s="982">
        <v>31.840399480000002</v>
      </c>
      <c r="E18" s="982">
        <v>200.91492609671306</v>
      </c>
      <c r="F18" s="982">
        <v>26.717645540000003</v>
      </c>
      <c r="G18" s="982">
        <v>1.5548137600000018</v>
      </c>
      <c r="H18" s="982">
        <v>10.174724640000001</v>
      </c>
      <c r="I18" s="982">
        <v>14.98810714</v>
      </c>
      <c r="J18" s="982">
        <v>47.361798537728511</v>
      </c>
      <c r="K18" s="982">
        <v>1558.0525902299999</v>
      </c>
      <c r="N18" s="1300"/>
      <c r="O18" s="1297"/>
      <c r="Q18" s="1309"/>
      <c r="R18" s="1309"/>
      <c r="S18" s="1309"/>
      <c r="T18" s="1309"/>
      <c r="U18" s="1309"/>
      <c r="V18" s="1309"/>
      <c r="W18" s="1309"/>
    </row>
    <row r="19" spans="1:23" ht="12.75" customHeight="1">
      <c r="A19" s="366" t="s">
        <v>873</v>
      </c>
      <c r="B19" s="982">
        <v>-1.7036897600000001</v>
      </c>
      <c r="C19" s="982">
        <v>-46.622407553861059</v>
      </c>
      <c r="D19" s="982">
        <v>20.716872029999998</v>
      </c>
      <c r="E19" s="982">
        <v>140.19601794025991</v>
      </c>
      <c r="F19" s="982">
        <v>16.015802539999999</v>
      </c>
      <c r="G19" s="982">
        <v>1.4374419600000001</v>
      </c>
      <c r="H19" s="982">
        <v>4.7830325</v>
      </c>
      <c r="I19" s="982">
        <v>9.7953280799999991</v>
      </c>
      <c r="J19" s="982">
        <v>50.222430900812874</v>
      </c>
      <c r="K19" s="982">
        <v>1461.69179104</v>
      </c>
      <c r="N19" s="1300"/>
      <c r="O19" s="1297"/>
      <c r="Q19" s="1309"/>
      <c r="R19" s="1309"/>
      <c r="S19" s="1309"/>
      <c r="T19" s="1309"/>
      <c r="U19" s="1309"/>
      <c r="V19" s="1309"/>
      <c r="W19" s="1309"/>
    </row>
    <row r="20" spans="1:23" ht="12.75" customHeight="1">
      <c r="A20" s="881" t="s">
        <v>872</v>
      </c>
      <c r="B20" s="982">
        <v>-16.03212658</v>
      </c>
      <c r="C20" s="982">
        <v>-187.93669721139162</v>
      </c>
      <c r="D20" s="982">
        <v>175.52528766</v>
      </c>
      <c r="E20" s="982">
        <v>495.38198107096287</v>
      </c>
      <c r="F20" s="982">
        <v>130.99144974000001</v>
      </c>
      <c r="G20" s="982">
        <v>3.8464546000000155</v>
      </c>
      <c r="H20" s="982">
        <v>16.901169539999998</v>
      </c>
      <c r="I20" s="982">
        <v>110.24382559999999</v>
      </c>
      <c r="J20" s="982">
        <v>64.307508165024103</v>
      </c>
      <c r="K20" s="982">
        <v>3412.23972069</v>
      </c>
      <c r="N20" s="1300"/>
      <c r="O20" s="1297"/>
      <c r="Q20" s="1309"/>
      <c r="R20" s="1309"/>
      <c r="S20" s="1309"/>
      <c r="T20" s="1309"/>
      <c r="U20" s="1309"/>
      <c r="V20" s="1309"/>
      <c r="W20" s="1309"/>
    </row>
    <row r="21" spans="1:23" ht="12.75" customHeight="1">
      <c r="A21" s="881" t="s">
        <v>871</v>
      </c>
      <c r="B21" s="982">
        <v>-6.5801360500000001</v>
      </c>
      <c r="C21" s="982">
        <v>-868.86420498612335</v>
      </c>
      <c r="D21" s="982">
        <v>3.0419656799999997</v>
      </c>
      <c r="E21" s="982">
        <v>98.942524046131169</v>
      </c>
      <c r="F21" s="982">
        <v>4.5172840499999998</v>
      </c>
      <c r="G21" s="982">
        <v>0.21828273999999936</v>
      </c>
      <c r="H21" s="982">
        <v>2.7206134400000002</v>
      </c>
      <c r="I21" s="982">
        <v>1.57838787</v>
      </c>
      <c r="J21" s="982">
        <v>51.887103144437852</v>
      </c>
      <c r="K21" s="982">
        <v>302.93047002000003</v>
      </c>
      <c r="N21" s="1300"/>
      <c r="O21" s="1297"/>
      <c r="Q21" s="1309"/>
      <c r="R21" s="1309"/>
      <c r="S21" s="1309"/>
      <c r="T21" s="1309"/>
      <c r="U21" s="1309"/>
      <c r="V21" s="1309"/>
      <c r="W21" s="1309"/>
    </row>
    <row r="22" spans="1:23" ht="12.75" customHeight="1">
      <c r="A22" s="881" t="s">
        <v>870</v>
      </c>
      <c r="B22" s="982">
        <v>2.85538881</v>
      </c>
      <c r="C22" s="982">
        <v>69.932293815535829</v>
      </c>
      <c r="D22" s="982">
        <v>24.119065670000001</v>
      </c>
      <c r="E22" s="982">
        <v>145.03393838032702</v>
      </c>
      <c r="F22" s="982">
        <v>29.764142419999999</v>
      </c>
      <c r="G22" s="982">
        <v>1.7326276099999944</v>
      </c>
      <c r="H22" s="982">
        <v>10.329011560000001</v>
      </c>
      <c r="I22" s="982">
        <v>17.702503250000003</v>
      </c>
      <c r="J22" s="982">
        <v>76.870658730887982</v>
      </c>
      <c r="K22" s="982">
        <v>1633.2304600399998</v>
      </c>
      <c r="N22" s="1300"/>
      <c r="O22" s="1297"/>
      <c r="Q22" s="1309"/>
      <c r="R22" s="1309"/>
      <c r="S22" s="1309"/>
      <c r="T22" s="1309"/>
      <c r="U22" s="1309"/>
      <c r="V22" s="1309"/>
      <c r="W22" s="1309"/>
    </row>
    <row r="23" spans="1:23" ht="12.75" customHeight="1">
      <c r="A23" s="881" t="s">
        <v>869</v>
      </c>
      <c r="B23" s="982">
        <v>-0.963974</v>
      </c>
      <c r="C23" s="982">
        <v>-52.894324143889619</v>
      </c>
      <c r="D23" s="982">
        <v>0.71383490999999999</v>
      </c>
      <c r="E23" s="982">
        <v>9.7795169577034429</v>
      </c>
      <c r="F23" s="982">
        <v>0.94754691000000002</v>
      </c>
      <c r="G23" s="982">
        <v>0.47028228000000005</v>
      </c>
      <c r="H23" s="982">
        <v>0.24251535999999999</v>
      </c>
      <c r="I23" s="982">
        <v>0.23474926999999998</v>
      </c>
      <c r="J23" s="982">
        <v>32.885652790503059</v>
      </c>
      <c r="K23" s="982">
        <v>728.98105087999988</v>
      </c>
      <c r="N23" s="1300"/>
      <c r="O23" s="1297"/>
      <c r="Q23" s="1309"/>
      <c r="R23" s="1309"/>
      <c r="S23" s="1309"/>
      <c r="T23" s="1309"/>
      <c r="U23" s="1309"/>
      <c r="V23" s="1309"/>
      <c r="W23" s="1309"/>
    </row>
    <row r="24" spans="1:23" ht="12.75" customHeight="1">
      <c r="A24" s="882" t="s">
        <v>868</v>
      </c>
      <c r="B24" s="990">
        <v>17.825912080000002</v>
      </c>
      <c r="C24" s="990">
        <v>21.919444548710864</v>
      </c>
      <c r="D24" s="990">
        <v>638.33147929000006</v>
      </c>
      <c r="E24" s="990">
        <v>193.52897004500653</v>
      </c>
      <c r="F24" s="990">
        <v>453.90779552999999</v>
      </c>
      <c r="G24" s="990">
        <v>49.231977949999958</v>
      </c>
      <c r="H24" s="990">
        <v>100.62124155000001</v>
      </c>
      <c r="I24" s="990">
        <v>304.05457603000002</v>
      </c>
      <c r="J24" s="990">
        <v>49.730800881909722</v>
      </c>
      <c r="K24" s="990">
        <v>32529.860946770001</v>
      </c>
      <c r="N24" s="1300"/>
      <c r="O24" s="1297"/>
      <c r="Q24" s="1309"/>
      <c r="R24" s="1309"/>
      <c r="S24" s="1309"/>
      <c r="T24" s="1309"/>
      <c r="U24" s="1309"/>
      <c r="V24" s="1309"/>
      <c r="W24" s="1309"/>
    </row>
    <row r="25" spans="1:23" ht="12.75" customHeight="1">
      <c r="A25" s="881" t="s">
        <v>867</v>
      </c>
      <c r="B25" s="982">
        <v>4.7198524399999995</v>
      </c>
      <c r="C25" s="982">
        <v>140.6803910526279</v>
      </c>
      <c r="D25" s="982">
        <v>43.715586650000006</v>
      </c>
      <c r="E25" s="982">
        <v>320.30355440335461</v>
      </c>
      <c r="F25" s="982">
        <v>22.810207419999998</v>
      </c>
      <c r="G25" s="982">
        <v>1.6145872799999967</v>
      </c>
      <c r="H25" s="982">
        <v>4.2957105000000002</v>
      </c>
      <c r="I25" s="982">
        <v>16.899909640000001</v>
      </c>
      <c r="J25" s="982">
        <v>39.155481133547163</v>
      </c>
      <c r="K25" s="982">
        <v>1342.0071993500001</v>
      </c>
      <c r="N25" s="1300"/>
      <c r="O25" s="1297"/>
      <c r="Q25" s="1309"/>
      <c r="R25" s="1309"/>
      <c r="S25" s="1309"/>
      <c r="T25" s="1309"/>
      <c r="U25" s="1309"/>
      <c r="V25" s="1309"/>
      <c r="W25" s="1309"/>
    </row>
    <row r="26" spans="1:23" ht="12.75" customHeight="1">
      <c r="A26" s="881" t="s">
        <v>866</v>
      </c>
      <c r="B26" s="982">
        <v>0.85134969000000005</v>
      </c>
      <c r="C26" s="982">
        <v>11.704327328488453</v>
      </c>
      <c r="D26" s="982">
        <v>106.28267812999999</v>
      </c>
      <c r="E26" s="982">
        <v>358.34627101160072</v>
      </c>
      <c r="F26" s="982">
        <v>56.400018239999994</v>
      </c>
      <c r="G26" s="982">
        <v>3.3361716899999934</v>
      </c>
      <c r="H26" s="982">
        <v>10.232737010000001</v>
      </c>
      <c r="I26" s="982">
        <v>42.83110954</v>
      </c>
      <c r="J26" s="982">
        <v>41.551661914635439</v>
      </c>
      <c r="K26" s="982">
        <v>2909.5211236200003</v>
      </c>
      <c r="N26" s="1300"/>
      <c r="O26" s="1297"/>
      <c r="Q26" s="1309"/>
      <c r="R26" s="1309"/>
      <c r="S26" s="1309"/>
      <c r="T26" s="1309"/>
      <c r="U26" s="1309"/>
      <c r="V26" s="1309"/>
      <c r="W26" s="1309"/>
    </row>
    <row r="27" spans="1:23" ht="12.75" customHeight="1">
      <c r="A27" s="881" t="s">
        <v>865</v>
      </c>
      <c r="B27" s="982">
        <v>14.686613450000001</v>
      </c>
      <c r="C27" s="982">
        <v>56.148114585171164</v>
      </c>
      <c r="D27" s="982">
        <v>137.59666715999998</v>
      </c>
      <c r="E27" s="982">
        <v>130.11891459909575</v>
      </c>
      <c r="F27" s="982">
        <v>111.92087785000001</v>
      </c>
      <c r="G27" s="982">
        <v>16.445822300000014</v>
      </c>
      <c r="H27" s="982">
        <v>31.368650509999998</v>
      </c>
      <c r="I27" s="982">
        <v>64.106405039999999</v>
      </c>
      <c r="J27" s="982">
        <v>49.46293662369883</v>
      </c>
      <c r="K27" s="982">
        <v>10462.765176360002</v>
      </c>
      <c r="N27" s="1300"/>
      <c r="O27" s="1297"/>
      <c r="Q27" s="1309"/>
      <c r="R27" s="1309"/>
      <c r="S27" s="1309"/>
      <c r="T27" s="1309"/>
      <c r="U27" s="1309"/>
      <c r="V27" s="1309"/>
      <c r="W27" s="1309"/>
    </row>
    <row r="28" spans="1:23" ht="12.75" customHeight="1">
      <c r="A28" s="881" t="s">
        <v>864</v>
      </c>
      <c r="B28" s="982">
        <v>1.3384624899999999</v>
      </c>
      <c r="C28" s="982">
        <v>6.3101786851494888</v>
      </c>
      <c r="D28" s="982">
        <v>162.19837168999999</v>
      </c>
      <c r="E28" s="982">
        <v>188.31707670977471</v>
      </c>
      <c r="F28" s="982">
        <v>128.57989560000001</v>
      </c>
      <c r="G28" s="982">
        <v>15.39942914000002</v>
      </c>
      <c r="H28" s="982">
        <v>27.75233107</v>
      </c>
      <c r="I28" s="982">
        <v>85.428135389999994</v>
      </c>
      <c r="J28" s="982">
        <v>56.306868992352221</v>
      </c>
      <c r="K28" s="982">
        <v>8484.4664899899999</v>
      </c>
      <c r="N28" s="1300"/>
      <c r="O28" s="1297"/>
      <c r="Q28" s="1309"/>
      <c r="R28" s="1309"/>
      <c r="S28" s="1309"/>
      <c r="T28" s="1309"/>
      <c r="U28" s="1309"/>
      <c r="V28" s="1309"/>
      <c r="W28" s="1309"/>
    </row>
    <row r="29" spans="1:23" ht="12.75" customHeight="1">
      <c r="A29" s="881" t="s">
        <v>863</v>
      </c>
      <c r="B29" s="982">
        <v>-7.9188497199999999</v>
      </c>
      <c r="C29" s="982">
        <v>-62.118049643886998</v>
      </c>
      <c r="D29" s="982">
        <v>62.025207460000004</v>
      </c>
      <c r="E29" s="982">
        <v>120.19432400893407</v>
      </c>
      <c r="F29" s="982">
        <v>61.184449630000003</v>
      </c>
      <c r="G29" s="982">
        <v>6.017699989999997</v>
      </c>
      <c r="H29" s="982">
        <v>17.305827180000001</v>
      </c>
      <c r="I29" s="982">
        <v>37.860922460000005</v>
      </c>
      <c r="J29" s="982">
        <v>63.279327961270141</v>
      </c>
      <c r="K29" s="982">
        <v>5099.2262412600003</v>
      </c>
      <c r="N29" s="1300"/>
      <c r="O29" s="1297"/>
      <c r="Q29" s="1309"/>
      <c r="R29" s="1309"/>
      <c r="S29" s="1309"/>
      <c r="T29" s="1309"/>
      <c r="U29" s="1309"/>
      <c r="V29" s="1309"/>
      <c r="W29" s="1309"/>
    </row>
    <row r="30" spans="1:23" ht="12.75" customHeight="1">
      <c r="A30" s="881" t="s">
        <v>862</v>
      </c>
      <c r="B30" s="982">
        <v>2.7900679799999999</v>
      </c>
      <c r="C30" s="982">
        <v>42.768921002518915</v>
      </c>
      <c r="D30" s="982">
        <v>108.07088060000001</v>
      </c>
      <c r="E30" s="982">
        <v>405.04365207946319</v>
      </c>
      <c r="F30" s="982">
        <v>58.694230320000003</v>
      </c>
      <c r="G30" s="982">
        <v>3.5473072700000072</v>
      </c>
      <c r="H30" s="982">
        <v>6.0417331899999995</v>
      </c>
      <c r="I30" s="982">
        <v>49.105189859999996</v>
      </c>
      <c r="J30" s="982">
        <v>45.959038341690182</v>
      </c>
      <c r="K30" s="982">
        <v>2609.4349958799999</v>
      </c>
      <c r="N30" s="1300"/>
      <c r="O30" s="1297"/>
      <c r="Q30" s="1309"/>
      <c r="R30" s="1309"/>
      <c r="S30" s="1309"/>
      <c r="T30" s="1309"/>
      <c r="U30" s="1309"/>
      <c r="V30" s="1309"/>
      <c r="W30" s="1309"/>
    </row>
    <row r="31" spans="1:23" ht="12.75" customHeight="1">
      <c r="A31" s="881" t="s">
        <v>861</v>
      </c>
      <c r="B31" s="982">
        <v>1.3584157499999998</v>
      </c>
      <c r="C31" s="982">
        <v>33.490692640104918</v>
      </c>
      <c r="D31" s="982">
        <v>18.442087600000001</v>
      </c>
      <c r="E31" s="982">
        <v>112.67450312797153</v>
      </c>
      <c r="F31" s="982">
        <v>14.318116470000001</v>
      </c>
      <c r="G31" s="982">
        <v>2.8709602800000016</v>
      </c>
      <c r="H31" s="982">
        <v>3.6242520900000001</v>
      </c>
      <c r="I31" s="982">
        <v>7.8229040999999997</v>
      </c>
      <c r="J31" s="982">
        <v>45.588134449731413</v>
      </c>
      <c r="K31" s="982">
        <v>1622.43972031</v>
      </c>
      <c r="N31" s="1300"/>
      <c r="O31" s="1297"/>
      <c r="Q31" s="1309"/>
      <c r="R31" s="1309"/>
      <c r="S31" s="1309"/>
      <c r="T31" s="1309"/>
      <c r="U31" s="1309"/>
      <c r="V31" s="1309"/>
      <c r="W31" s="1309"/>
    </row>
    <row r="32" spans="1:23" ht="12.75" customHeight="1">
      <c r="A32" s="882" t="s">
        <v>860</v>
      </c>
      <c r="B32" s="990">
        <v>-3.38060253</v>
      </c>
      <c r="C32" s="990">
        <v>-20.210415229315895</v>
      </c>
      <c r="D32" s="990">
        <v>604.05081211000004</v>
      </c>
      <c r="E32" s="990">
        <v>869.75173148370777</v>
      </c>
      <c r="F32" s="990">
        <v>254.28206108000001</v>
      </c>
      <c r="G32" s="990">
        <v>10.526959340000001</v>
      </c>
      <c r="H32" s="990">
        <v>4.5438857799999992</v>
      </c>
      <c r="I32" s="990">
        <v>239.21121596</v>
      </c>
      <c r="J32" s="990">
        <v>39.680002274982748</v>
      </c>
      <c r="K32" s="990">
        <v>6690.81261645</v>
      </c>
      <c r="N32" s="1300"/>
      <c r="O32" s="1297"/>
      <c r="Q32" s="1309"/>
      <c r="R32" s="1309"/>
      <c r="S32" s="1309"/>
      <c r="T32" s="1309"/>
      <c r="U32" s="1309"/>
      <c r="V32" s="1309"/>
      <c r="W32" s="1309"/>
    </row>
    <row r="33" spans="1:23" ht="12.75" customHeight="1">
      <c r="A33" s="881" t="s">
        <v>859</v>
      </c>
      <c r="B33" s="982">
        <v>0.47809127000000001</v>
      </c>
      <c r="C33" s="982">
        <v>67.511698090749206</v>
      </c>
      <c r="D33" s="982">
        <v>5.3042173500000009</v>
      </c>
      <c r="E33" s="982">
        <v>183.2545106675056</v>
      </c>
      <c r="F33" s="982">
        <v>6.1811369799999998</v>
      </c>
      <c r="G33" s="982">
        <v>1.2685003800000003</v>
      </c>
      <c r="H33" s="982">
        <v>0.1835136</v>
      </c>
      <c r="I33" s="982">
        <v>4.7291229999999995</v>
      </c>
      <c r="J33" s="982">
        <v>89.157790639932941</v>
      </c>
      <c r="K33" s="982">
        <v>283.26425405999998</v>
      </c>
      <c r="N33" s="1300"/>
      <c r="O33" s="1297"/>
      <c r="Q33" s="1309"/>
      <c r="R33" s="1309"/>
      <c r="S33" s="1309"/>
      <c r="T33" s="1309"/>
      <c r="U33" s="1309"/>
      <c r="V33" s="1309"/>
      <c r="W33" s="1309"/>
    </row>
    <row r="34" spans="1:23" ht="12.75" customHeight="1">
      <c r="A34" s="881" t="s">
        <v>858</v>
      </c>
      <c r="B34" s="982">
        <v>-3.8123861900000002</v>
      </c>
      <c r="C34" s="982">
        <v>-25.501083959018697</v>
      </c>
      <c r="D34" s="982">
        <v>597.26306516</v>
      </c>
      <c r="E34" s="982">
        <v>959.06660136078915</v>
      </c>
      <c r="F34" s="982">
        <v>247.58580952</v>
      </c>
      <c r="G34" s="982">
        <v>9.0983832800000144</v>
      </c>
      <c r="H34" s="982">
        <v>4.2806682</v>
      </c>
      <c r="I34" s="982">
        <v>234.20675803999998</v>
      </c>
      <c r="J34" s="982">
        <v>39.213333571406871</v>
      </c>
      <c r="K34" s="982">
        <v>5979.9594340800004</v>
      </c>
      <c r="N34" s="1300"/>
      <c r="O34" s="1297"/>
      <c r="Q34" s="1309"/>
      <c r="R34" s="1309"/>
      <c r="S34" s="1309"/>
      <c r="T34" s="1309"/>
      <c r="U34" s="1309"/>
      <c r="V34" s="1309"/>
      <c r="W34" s="1309"/>
    </row>
    <row r="35" spans="1:23" ht="12.75" customHeight="1">
      <c r="A35" s="881" t="s">
        <v>857</v>
      </c>
      <c r="B35" s="982">
        <v>-4.6307609999999999E-2</v>
      </c>
      <c r="C35" s="982">
        <v>-4.3319746545380324</v>
      </c>
      <c r="D35" s="982">
        <v>1.4835295999999998</v>
      </c>
      <c r="E35" s="982">
        <v>34.653482597014111</v>
      </c>
      <c r="F35" s="982">
        <v>0.5151145800000001</v>
      </c>
      <c r="G35" s="982">
        <v>0.16007568000000005</v>
      </c>
      <c r="H35" s="982">
        <v>7.9703980000000008E-2</v>
      </c>
      <c r="I35" s="982">
        <v>0.27533492000000004</v>
      </c>
      <c r="J35" s="982">
        <v>97.109762084805269</v>
      </c>
      <c r="K35" s="982">
        <v>427.58892831000003</v>
      </c>
      <c r="N35" s="1300"/>
      <c r="O35" s="1297"/>
      <c r="Q35" s="1309"/>
      <c r="R35" s="1309"/>
      <c r="S35" s="1309"/>
      <c r="T35" s="1309"/>
      <c r="U35" s="1309"/>
      <c r="V35" s="1309"/>
      <c r="W35" s="1309"/>
    </row>
    <row r="36" spans="1:23" ht="11.25" customHeight="1">
      <c r="A36" s="882" t="s">
        <v>856</v>
      </c>
      <c r="B36" s="990">
        <v>-9.9093179999999878E-2</v>
      </c>
      <c r="C36" s="990">
        <v>-0.58191717687985156</v>
      </c>
      <c r="D36" s="990">
        <v>38.181410330000006</v>
      </c>
      <c r="E36" s="990">
        <v>55.836236005602544</v>
      </c>
      <c r="F36" s="990">
        <v>26.608887090000003</v>
      </c>
      <c r="G36" s="990">
        <v>3.3804438400000016</v>
      </c>
      <c r="H36" s="990">
        <v>3.0738644700000002</v>
      </c>
      <c r="I36" s="990">
        <v>20.154578780000001</v>
      </c>
      <c r="J36" s="990">
        <v>59.026376689013524</v>
      </c>
      <c r="K36" s="990">
        <v>6811.4971639999994</v>
      </c>
      <c r="N36" s="1300"/>
      <c r="O36" s="1297"/>
      <c r="Q36" s="1309"/>
      <c r="R36" s="1309"/>
      <c r="S36" s="1309"/>
      <c r="T36" s="1309"/>
      <c r="U36" s="1309"/>
      <c r="V36" s="1309"/>
      <c r="W36" s="1309"/>
    </row>
    <row r="37" spans="1:23" ht="12.75" customHeight="1">
      <c r="A37" s="881" t="s">
        <v>855</v>
      </c>
      <c r="B37" s="982">
        <v>-0.97403693999999996</v>
      </c>
      <c r="C37" s="982">
        <v>-11.533164896156103</v>
      </c>
      <c r="D37" s="982">
        <v>29.364888479999998</v>
      </c>
      <c r="E37" s="982">
        <v>86.422028900663278</v>
      </c>
      <c r="F37" s="982">
        <v>19.635480810000001</v>
      </c>
      <c r="G37" s="982">
        <v>1.3521367700000009</v>
      </c>
      <c r="H37" s="982">
        <v>1.3621927199999999</v>
      </c>
      <c r="I37" s="982">
        <v>16.92115132</v>
      </c>
      <c r="J37" s="982">
        <v>57.623754748889134</v>
      </c>
      <c r="K37" s="982">
        <v>3378.21213438</v>
      </c>
      <c r="N37" s="1300"/>
      <c r="O37" s="1297"/>
      <c r="Q37" s="1309"/>
      <c r="R37" s="1309"/>
      <c r="S37" s="1309"/>
      <c r="T37" s="1309"/>
      <c r="U37" s="1309"/>
      <c r="V37" s="1309"/>
      <c r="W37" s="1309"/>
    </row>
    <row r="38" spans="1:23" ht="12.75" customHeight="1">
      <c r="A38" s="881" t="s">
        <v>854</v>
      </c>
      <c r="B38" s="982">
        <v>1.0612053000000001</v>
      </c>
      <c r="C38" s="982">
        <v>21.123204331971419</v>
      </c>
      <c r="D38" s="982">
        <v>0.73117052999999999</v>
      </c>
      <c r="E38" s="982">
        <v>3.6345725557968471</v>
      </c>
      <c r="F38" s="982">
        <v>2.1561867299999999</v>
      </c>
      <c r="G38" s="982">
        <v>1.29439847</v>
      </c>
      <c r="H38" s="982">
        <v>0.44955182000000005</v>
      </c>
      <c r="I38" s="982">
        <v>0.41223644000000004</v>
      </c>
      <c r="J38" s="982">
        <v>56.380341259104092</v>
      </c>
      <c r="K38" s="982">
        <v>2009.55363272</v>
      </c>
      <c r="N38" s="1300"/>
      <c r="O38" s="1297"/>
      <c r="Q38" s="1309"/>
      <c r="R38" s="1309"/>
      <c r="S38" s="1309"/>
      <c r="T38" s="1309"/>
      <c r="U38" s="1309"/>
      <c r="V38" s="1309"/>
      <c r="W38" s="1309"/>
    </row>
    <row r="39" spans="1:23" ht="14.4">
      <c r="A39" s="881" t="s">
        <v>853</v>
      </c>
      <c r="B39" s="982">
        <v>-0.18626154</v>
      </c>
      <c r="C39" s="982">
        <v>-5.2330528189674439</v>
      </c>
      <c r="D39" s="982">
        <v>8.0853513200000009</v>
      </c>
      <c r="E39" s="982">
        <v>56.598363030111088</v>
      </c>
      <c r="F39" s="982">
        <v>4.8172195499999999</v>
      </c>
      <c r="G39" s="982">
        <v>0.73390859999999969</v>
      </c>
      <c r="H39" s="982">
        <v>1.2621199300000001</v>
      </c>
      <c r="I39" s="982">
        <v>2.8211910200000001</v>
      </c>
      <c r="J39" s="982">
        <v>69.67660222810143</v>
      </c>
      <c r="K39" s="982">
        <v>1423.7313968999997</v>
      </c>
      <c r="N39" s="1300"/>
      <c r="O39" s="1297"/>
      <c r="P39" s="1302"/>
      <c r="Q39" s="1309"/>
      <c r="R39" s="1309"/>
      <c r="S39" s="1309"/>
      <c r="T39" s="1309"/>
      <c r="U39" s="1309"/>
      <c r="V39" s="1309"/>
      <c r="W39" s="1309"/>
    </row>
    <row r="40" spans="1:23">
      <c r="A40" s="882" t="s">
        <v>777</v>
      </c>
      <c r="B40" s="990">
        <v>11.013359579999999</v>
      </c>
      <c r="C40" s="990">
        <v>9.6279814915034017</v>
      </c>
      <c r="D40" s="990">
        <v>259.89376083999997</v>
      </c>
      <c r="E40" s="990">
        <v>56.586018836275599</v>
      </c>
      <c r="F40" s="990">
        <v>173.33829075</v>
      </c>
      <c r="G40" s="990">
        <v>27.38624944</v>
      </c>
      <c r="H40" s="990">
        <v>43.474390700000001</v>
      </c>
      <c r="I40" s="990">
        <v>102.47765061</v>
      </c>
      <c r="J40" s="990">
        <v>51.819012022854359</v>
      </c>
      <c r="K40" s="990">
        <v>45755.632537180005</v>
      </c>
      <c r="N40" s="1300"/>
      <c r="O40" s="1297"/>
      <c r="Q40" s="1309"/>
      <c r="R40" s="1309"/>
      <c r="S40" s="1309"/>
      <c r="T40" s="1309"/>
      <c r="U40" s="1309"/>
      <c r="V40" s="1309"/>
      <c r="W40" s="1309"/>
    </row>
    <row r="41" spans="1:23">
      <c r="A41" s="882" t="s">
        <v>850</v>
      </c>
      <c r="B41" s="990">
        <v>-0.59010839000000015</v>
      </c>
      <c r="C41" s="990">
        <v>-19.245810819220242</v>
      </c>
      <c r="D41" s="990">
        <v>13.130484969999999</v>
      </c>
      <c r="E41" s="990">
        <v>106.40498329745917</v>
      </c>
      <c r="F41" s="990">
        <v>7.5441855400000009</v>
      </c>
      <c r="G41" s="990">
        <v>6.8623885900000001</v>
      </c>
      <c r="H41" s="990">
        <v>0.35635526000000001</v>
      </c>
      <c r="I41" s="990">
        <v>0.32544169000000001</v>
      </c>
      <c r="J41" s="990">
        <v>2.4785199537073916</v>
      </c>
      <c r="K41" s="990">
        <v>1226.466155243874</v>
      </c>
      <c r="N41" s="1300"/>
      <c r="O41" s="1299"/>
      <c r="P41" s="886"/>
      <c r="Q41" s="1309"/>
      <c r="R41" s="1309"/>
      <c r="S41" s="1309"/>
      <c r="T41" s="1309"/>
      <c r="U41" s="1309"/>
      <c r="V41" s="1309"/>
      <c r="W41" s="1309"/>
    </row>
    <row r="42" spans="1:23" ht="14.4" thickBot="1">
      <c r="A42" s="366"/>
      <c r="B42" s="1301"/>
      <c r="C42" s="366"/>
      <c r="D42" s="366"/>
      <c r="E42" s="366"/>
      <c r="F42" s="366"/>
      <c r="G42" s="366"/>
      <c r="H42" s="366"/>
      <c r="I42" s="366"/>
      <c r="J42" s="366"/>
      <c r="N42" s="1000"/>
      <c r="O42" s="1297"/>
      <c r="P42" s="885"/>
      <c r="Q42" s="1309"/>
      <c r="R42" s="1309"/>
      <c r="S42" s="1309"/>
      <c r="T42" s="1309"/>
      <c r="U42" s="1309"/>
      <c r="V42" s="1309"/>
      <c r="W42" s="1309"/>
    </row>
    <row r="43" spans="1:23" ht="14.4" thickBot="1">
      <c r="A43" s="878" t="s">
        <v>254</v>
      </c>
      <c r="B43" s="985">
        <v>5.323853590000005</v>
      </c>
      <c r="C43" s="985">
        <v>1.6163529696693444</v>
      </c>
      <c r="D43" s="985">
        <v>2830.42804458</v>
      </c>
      <c r="E43" s="985">
        <v>212.17491772663348</v>
      </c>
      <c r="F43" s="985">
        <v>1650.9129148899999</v>
      </c>
      <c r="G43" s="985">
        <v>131.51174835999993</v>
      </c>
      <c r="H43" s="985">
        <v>240.23974092999998</v>
      </c>
      <c r="I43" s="985">
        <v>1279.1614256</v>
      </c>
      <c r="J43" s="985">
        <v>50.944906845767235</v>
      </c>
      <c r="K43" s="985">
        <v>131749.77718113389</v>
      </c>
      <c r="N43" s="1298"/>
      <c r="O43" s="1299"/>
      <c r="P43" s="886"/>
      <c r="Q43" s="1309"/>
      <c r="R43" s="1309"/>
      <c r="S43" s="1309"/>
      <c r="T43" s="1309"/>
      <c r="U43" s="1309"/>
      <c r="V43" s="1309"/>
      <c r="W43" s="1309"/>
    </row>
    <row r="44" spans="1:23">
      <c r="A44" s="881" t="s">
        <v>465</v>
      </c>
      <c r="B44" s="982">
        <v>8.3345022499999999</v>
      </c>
      <c r="C44" s="982">
        <v>2.0905849531044649</v>
      </c>
      <c r="D44" s="982">
        <v>864.36598339</v>
      </c>
      <c r="E44" s="982">
        <v>54.158119040655045</v>
      </c>
      <c r="F44" s="982">
        <v>133.07103483</v>
      </c>
      <c r="G44" s="982">
        <v>16.863626040000007</v>
      </c>
      <c r="H44" s="982">
        <v>42.133592299999997</v>
      </c>
      <c r="I44" s="982">
        <v>74.073816489999999</v>
      </c>
      <c r="J44" s="982">
        <v>15.033179161394845</v>
      </c>
      <c r="K44" s="982">
        <v>159467.37275849</v>
      </c>
      <c r="N44" s="1300"/>
      <c r="O44" s="1299"/>
      <c r="P44" s="886"/>
      <c r="Q44" s="1309"/>
      <c r="R44" s="1309"/>
      <c r="S44" s="1309"/>
      <c r="T44" s="1309"/>
      <c r="U44" s="1309"/>
      <c r="V44" s="1309"/>
      <c r="W44" s="1309"/>
    </row>
    <row r="45" spans="1:23">
      <c r="A45" s="881" t="s">
        <v>464</v>
      </c>
      <c r="B45" s="982">
        <v>1.2003149000000002</v>
      </c>
      <c r="C45" s="982">
        <v>2.5562956100102441</v>
      </c>
      <c r="D45" s="982">
        <v>347.21674369999999</v>
      </c>
      <c r="E45" s="982">
        <v>182.1247756510148</v>
      </c>
      <c r="F45" s="982">
        <v>282.67410152999997</v>
      </c>
      <c r="G45" s="982">
        <v>62.138405789999958</v>
      </c>
      <c r="H45" s="982">
        <v>54.813386250000001</v>
      </c>
      <c r="I45" s="982">
        <v>165.72230949000001</v>
      </c>
      <c r="J45" s="982">
        <v>47.728778204655463</v>
      </c>
      <c r="K45" s="982">
        <v>18782.098522559998</v>
      </c>
      <c r="N45" s="1300"/>
      <c r="O45" s="1297"/>
      <c r="P45" s="885"/>
      <c r="Q45" s="1309"/>
      <c r="R45" s="1309"/>
      <c r="S45" s="1309"/>
      <c r="T45" s="1309"/>
      <c r="U45" s="1309"/>
      <c r="V45" s="1309"/>
      <c r="W45" s="1309"/>
    </row>
    <row r="46" spans="1:23" ht="14.4" thickBot="1">
      <c r="A46" s="880" t="s">
        <v>849</v>
      </c>
      <c r="B46" s="987">
        <v>-11.02496754</v>
      </c>
      <c r="C46" s="987">
        <v>-63.026819261594184</v>
      </c>
      <c r="D46" s="987">
        <v>240.94606955999998</v>
      </c>
      <c r="E46" s="987">
        <v>334.71969195116105</v>
      </c>
      <c r="F46" s="987">
        <v>201.44246613000001</v>
      </c>
      <c r="G46" s="987">
        <v>21.688179860000048</v>
      </c>
      <c r="H46" s="987">
        <v>77.49793194999998</v>
      </c>
      <c r="I46" s="987">
        <v>102.25635431999999</v>
      </c>
      <c r="J46" s="987">
        <v>42.439519560013501</v>
      </c>
      <c r="K46" s="987">
        <v>6997.0007493099929</v>
      </c>
      <c r="N46" s="1300"/>
      <c r="O46" s="1297"/>
      <c r="P46" s="885"/>
      <c r="Q46" s="1309"/>
      <c r="R46" s="1309"/>
      <c r="S46" s="1309"/>
      <c r="T46" s="1309"/>
      <c r="U46" s="1309"/>
      <c r="V46" s="1309"/>
      <c r="W46" s="1309"/>
    </row>
    <row r="47" spans="1:23" ht="14.4" thickBot="1">
      <c r="A47" s="879" t="s">
        <v>253</v>
      </c>
      <c r="B47" s="986">
        <v>-1.4901503900000002</v>
      </c>
      <c r="C47" s="986">
        <v>-0.32176599611695272</v>
      </c>
      <c r="D47" s="986">
        <v>1452.52879665</v>
      </c>
      <c r="E47" s="986">
        <v>78.150231170487331</v>
      </c>
      <c r="F47" s="986">
        <v>617.18760249000002</v>
      </c>
      <c r="G47" s="986">
        <v>100.69021169000001</v>
      </c>
      <c r="H47" s="986">
        <v>174.44491049999999</v>
      </c>
      <c r="I47" s="986">
        <v>342.05248029999996</v>
      </c>
      <c r="J47" s="986">
        <v>31.645203208207018</v>
      </c>
      <c r="K47" s="986">
        <v>185246.47203035999</v>
      </c>
      <c r="N47" s="1298"/>
      <c r="O47" s="1299"/>
      <c r="P47" s="886"/>
      <c r="Q47" s="1309"/>
      <c r="R47" s="1309"/>
      <c r="S47" s="1309"/>
      <c r="T47" s="1309"/>
      <c r="U47" s="1309"/>
      <c r="V47" s="1309"/>
      <c r="W47" s="1309"/>
    </row>
    <row r="48" spans="1:23" ht="14.4" thickBot="1">
      <c r="A48" s="878" t="s">
        <v>249</v>
      </c>
      <c r="B48" s="985">
        <v>-0.22625969000000001</v>
      </c>
      <c r="C48" s="985">
        <v>-3.6875695016489063</v>
      </c>
      <c r="D48" s="985">
        <v>36.638509299999996</v>
      </c>
      <c r="E48" s="985">
        <v>149.14893484650713</v>
      </c>
      <c r="F48" s="985">
        <v>2.20878328</v>
      </c>
      <c r="G48" s="985">
        <v>0.20599798999999999</v>
      </c>
      <c r="H48" s="985">
        <v>0.14825828999999999</v>
      </c>
      <c r="I48" s="985">
        <v>1.854527</v>
      </c>
      <c r="J48" s="985">
        <v>5.0616879218937001</v>
      </c>
      <c r="K48" s="985">
        <v>2454.2961416600001</v>
      </c>
      <c r="N48" s="1298"/>
      <c r="O48" s="1297"/>
      <c r="P48" s="885"/>
      <c r="Q48" s="1309"/>
      <c r="R48" s="1309"/>
      <c r="S48" s="1309"/>
      <c r="T48" s="1309"/>
      <c r="U48" s="1309"/>
      <c r="V48" s="1309"/>
      <c r="W48" s="1309"/>
    </row>
    <row r="49" spans="1:23" ht="14.4" thickBot="1">
      <c r="A49" s="878" t="s">
        <v>1361</v>
      </c>
      <c r="B49" s="985">
        <v>0</v>
      </c>
      <c r="C49" s="985">
        <v>0</v>
      </c>
      <c r="D49" s="985">
        <v>0</v>
      </c>
      <c r="E49" s="985">
        <v>0</v>
      </c>
      <c r="F49" s="985">
        <v>0</v>
      </c>
      <c r="G49" s="985">
        <v>0</v>
      </c>
      <c r="H49" s="985">
        <v>0</v>
      </c>
      <c r="I49" s="985">
        <v>0</v>
      </c>
      <c r="J49" s="985">
        <v>0</v>
      </c>
      <c r="K49" s="985">
        <v>23153.73771243</v>
      </c>
      <c r="N49" s="1298"/>
      <c r="O49" s="1297"/>
      <c r="P49" s="885"/>
      <c r="Q49" s="1309"/>
      <c r="R49" s="1309"/>
      <c r="S49" s="1309"/>
      <c r="T49" s="1309"/>
      <c r="U49" s="1309"/>
      <c r="V49" s="1309"/>
      <c r="W49" s="1309"/>
    </row>
    <row r="50" spans="1:23" ht="14.4" thickBot="1">
      <c r="A50" s="879" t="s">
        <v>229</v>
      </c>
      <c r="B50" s="986">
        <v>3.6074435100000048</v>
      </c>
      <c r="C50" s="986">
        <v>0.55055985874416191</v>
      </c>
      <c r="D50" s="986">
        <v>4319.5953505299995</v>
      </c>
      <c r="E50" s="986">
        <v>125.25119119076047</v>
      </c>
      <c r="F50" s="986">
        <v>2270.3093006599997</v>
      </c>
      <c r="G50" s="986">
        <v>232.40795803999993</v>
      </c>
      <c r="H50" s="986">
        <v>414.83290971999998</v>
      </c>
      <c r="I50" s="986">
        <v>1623.0684329000001</v>
      </c>
      <c r="J50" s="986">
        <v>44.732235898297496</v>
      </c>
      <c r="K50" s="986">
        <v>342604.28306558391</v>
      </c>
      <c r="N50" s="1298"/>
      <c r="O50" s="1299"/>
      <c r="P50" s="886"/>
      <c r="Q50" s="1309"/>
      <c r="R50" s="1309"/>
      <c r="S50" s="1309"/>
      <c r="T50" s="1309"/>
      <c r="U50" s="1309"/>
      <c r="V50" s="1309"/>
      <c r="W50" s="1309"/>
    </row>
    <row r="51" spans="1:23" ht="14.4" thickBot="1">
      <c r="A51" s="878" t="s">
        <v>945</v>
      </c>
      <c r="B51" s="985"/>
      <c r="C51" s="1293"/>
      <c r="D51" s="1293">
        <v>691.21126775000005</v>
      </c>
      <c r="E51" s="1294"/>
      <c r="F51" s="1294"/>
      <c r="G51" s="1294"/>
      <c r="H51" s="1294"/>
      <c r="I51" s="1294"/>
      <c r="J51" s="1294"/>
      <c r="K51" s="1293">
        <v>80511.545812369994</v>
      </c>
      <c r="N51" s="1298"/>
      <c r="O51" s="1297"/>
      <c r="P51" s="1296"/>
      <c r="Q51" s="1309"/>
      <c r="R51" s="1309"/>
      <c r="S51" s="1309"/>
      <c r="T51" s="1309"/>
      <c r="U51" s="1309"/>
      <c r="V51" s="1309"/>
      <c r="W51" s="1309"/>
    </row>
    <row r="52" spans="1:23" ht="14.4" thickBot="1">
      <c r="A52" s="878" t="s">
        <v>1253</v>
      </c>
      <c r="B52" s="985">
        <v>-26</v>
      </c>
      <c r="C52" s="1293"/>
      <c r="D52" s="1293"/>
      <c r="E52" s="1294"/>
      <c r="F52" s="1294"/>
      <c r="G52" s="1294"/>
      <c r="H52" s="1294"/>
      <c r="I52" s="1294"/>
      <c r="J52" s="1294"/>
      <c r="K52" s="1293"/>
      <c r="N52" s="1298"/>
      <c r="O52" s="1297"/>
      <c r="P52" s="1296"/>
      <c r="Q52" s="1309"/>
      <c r="R52" s="1309"/>
      <c r="S52" s="1309"/>
      <c r="T52" s="1309"/>
      <c r="U52" s="1309"/>
      <c r="V52" s="1309"/>
      <c r="W52" s="1309"/>
    </row>
    <row r="53" spans="1:23" ht="14.4" thickBot="1">
      <c r="A53" s="878" t="s">
        <v>1093</v>
      </c>
      <c r="B53" s="985">
        <v>-22.392556489999997</v>
      </c>
      <c r="C53" s="1293">
        <v>-2.6143930589114608</v>
      </c>
      <c r="D53" s="1293"/>
      <c r="E53" s="1294"/>
      <c r="F53" s="1294"/>
      <c r="G53" s="1294"/>
      <c r="H53" s="1294"/>
      <c r="I53" s="1294"/>
      <c r="J53" s="1294"/>
      <c r="K53" s="1293"/>
      <c r="N53" s="1298"/>
      <c r="O53" s="1297"/>
      <c r="P53" s="1296"/>
      <c r="Q53" s="1309"/>
      <c r="R53" s="1309"/>
      <c r="S53" s="1309"/>
      <c r="T53" s="1309"/>
      <c r="U53" s="1309"/>
      <c r="V53" s="1309"/>
      <c r="W53" s="1309"/>
    </row>
    <row r="54" spans="1:23">
      <c r="A54" s="876" t="s">
        <v>1252</v>
      </c>
      <c r="B54" s="980"/>
      <c r="C54" s="980"/>
      <c r="D54" s="980"/>
      <c r="E54" s="1292"/>
      <c r="F54" s="980"/>
      <c r="G54" s="1292"/>
      <c r="H54" s="1292"/>
      <c r="I54" s="1292"/>
      <c r="J54" s="1292"/>
      <c r="K54" s="980"/>
      <c r="N54" s="1291"/>
    </row>
    <row r="55" spans="1:23">
      <c r="A55" s="876" t="s">
        <v>1251</v>
      </c>
      <c r="B55" s="980"/>
      <c r="C55" s="980"/>
      <c r="D55" s="980"/>
      <c r="E55" s="980"/>
      <c r="F55" s="980"/>
      <c r="G55" s="980"/>
      <c r="H55" s="980"/>
      <c r="I55" s="980"/>
      <c r="J55" s="980"/>
      <c r="K55" s="980"/>
      <c r="N55" s="1291"/>
    </row>
    <row r="56" spans="1:23">
      <c r="A56" s="368" t="s">
        <v>1250</v>
      </c>
      <c r="B56" s="980"/>
      <c r="C56" s="980"/>
      <c r="D56" s="980"/>
      <c r="E56" s="980"/>
      <c r="F56" s="980"/>
      <c r="G56" s="980"/>
      <c r="H56" s="980"/>
      <c r="I56" s="980"/>
      <c r="J56" s="980"/>
      <c r="K56" s="980"/>
      <c r="N56" s="1291"/>
    </row>
    <row r="57" spans="1:23">
      <c r="A57" s="366" t="s">
        <v>1249</v>
      </c>
      <c r="B57" s="980"/>
      <c r="C57" s="980"/>
      <c r="D57" s="980"/>
      <c r="E57" s="980"/>
      <c r="F57" s="980"/>
      <c r="G57" s="980"/>
      <c r="H57" s="980"/>
      <c r="I57" s="980"/>
      <c r="J57" s="1290"/>
      <c r="K57" s="980"/>
      <c r="N57" s="1291"/>
    </row>
    <row r="58" spans="1:23" ht="31.8" customHeight="1">
      <c r="A58" s="2137" t="s">
        <v>1248</v>
      </c>
      <c r="B58" s="2137"/>
      <c r="C58" s="2137"/>
      <c r="D58" s="2137"/>
      <c r="E58" s="2137"/>
      <c r="F58" s="2137"/>
      <c r="G58" s="2137"/>
      <c r="H58" s="2137"/>
      <c r="I58" s="2137"/>
      <c r="J58" s="2137"/>
      <c r="K58" s="2137"/>
      <c r="N58" s="1291"/>
    </row>
    <row r="59" spans="1:23">
      <c r="A59" s="1107" t="s">
        <v>1259</v>
      </c>
      <c r="B59" s="1308"/>
      <c r="C59" s="1308"/>
      <c r="F59" s="980"/>
      <c r="J59" s="996"/>
      <c r="K59" s="1307"/>
    </row>
    <row r="60" spans="1:23" ht="14.25" customHeight="1">
      <c r="A60" s="995"/>
      <c r="B60" s="983"/>
      <c r="C60" s="1290"/>
      <c r="D60" s="1370"/>
      <c r="E60" s="1290"/>
      <c r="F60" s="983"/>
      <c r="G60" s="1368"/>
      <c r="H60" s="1368"/>
      <c r="I60" s="1368"/>
      <c r="J60" s="1369"/>
      <c r="K60" s="1368"/>
      <c r="N60" s="1306"/>
      <c r="O60" s="1305"/>
    </row>
    <row r="61" spans="1:23" ht="30" customHeight="1" thickBot="1">
      <c r="A61" s="1303" t="s">
        <v>105</v>
      </c>
      <c r="B61" s="1341" t="s">
        <v>60</v>
      </c>
      <c r="C61" s="1339" t="s">
        <v>1258</v>
      </c>
      <c r="D61" s="1367" t="s">
        <v>949</v>
      </c>
      <c r="E61" s="1339" t="s">
        <v>1205</v>
      </c>
      <c r="F61" s="1341" t="s">
        <v>256</v>
      </c>
      <c r="G61" s="1341" t="s">
        <v>1257</v>
      </c>
      <c r="H61" s="1341" t="s">
        <v>1256</v>
      </c>
      <c r="I61" s="1341" t="s">
        <v>1255</v>
      </c>
      <c r="J61" s="1339" t="s">
        <v>1137</v>
      </c>
      <c r="K61" s="1341" t="s">
        <v>985</v>
      </c>
      <c r="N61" s="1304"/>
    </row>
    <row r="62" spans="1:23" ht="15" customHeight="1">
      <c r="A62" s="882" t="s">
        <v>776</v>
      </c>
      <c r="B62" s="990">
        <v>-12.662393</v>
      </c>
      <c r="C62" s="990">
        <v>-35.83127458897355</v>
      </c>
      <c r="D62" s="990">
        <v>96.272337459999989</v>
      </c>
      <c r="E62" s="990">
        <v>67.79025609179682</v>
      </c>
      <c r="F62" s="990">
        <v>65.924362559999992</v>
      </c>
      <c r="G62" s="990">
        <v>11.420009459999982</v>
      </c>
      <c r="H62" s="990">
        <v>17.7516198</v>
      </c>
      <c r="I62" s="990">
        <v>36.75273330000001</v>
      </c>
      <c r="J62" s="990">
        <v>41.752202577299599</v>
      </c>
      <c r="K62" s="990">
        <v>14135.576415019999</v>
      </c>
      <c r="N62" s="1300"/>
      <c r="O62" s="1297"/>
    </row>
    <row r="63" spans="1:23">
      <c r="A63" s="882" t="s">
        <v>887</v>
      </c>
      <c r="B63" s="990">
        <v>-1.6957276899999998</v>
      </c>
      <c r="C63" s="990">
        <v>-8.7846538581350266</v>
      </c>
      <c r="D63" s="990">
        <v>385.94244234000001</v>
      </c>
      <c r="E63" s="990">
        <v>493.41598165875558</v>
      </c>
      <c r="F63" s="990">
        <v>100.52903104000001</v>
      </c>
      <c r="G63" s="990">
        <v>5.0282846600000024</v>
      </c>
      <c r="H63" s="990">
        <v>11.057989770000001</v>
      </c>
      <c r="I63" s="990">
        <v>84.442756610000004</v>
      </c>
      <c r="J63" s="990">
        <v>56.863898963992895</v>
      </c>
      <c r="K63" s="990">
        <v>7721.3181868499996</v>
      </c>
      <c r="N63" s="1300"/>
      <c r="O63" s="1297"/>
    </row>
    <row r="64" spans="1:23">
      <c r="A64" s="881" t="s">
        <v>886</v>
      </c>
      <c r="B64" s="982">
        <v>3.0369806100000001</v>
      </c>
      <c r="C64" s="982">
        <v>33.892996133578123</v>
      </c>
      <c r="D64" s="982">
        <v>91.854725549999998</v>
      </c>
      <c r="E64" s="982">
        <v>254.13278701403925</v>
      </c>
      <c r="F64" s="982">
        <v>30.239753159999999</v>
      </c>
      <c r="G64" s="982">
        <v>2.1344759300000016</v>
      </c>
      <c r="H64" s="982">
        <v>4.9505745699999997</v>
      </c>
      <c r="I64" s="982">
        <v>23.154702659999998</v>
      </c>
      <c r="J64" s="982">
        <v>55.334522291645605</v>
      </c>
      <c r="K64" s="982">
        <v>3584.1984556700004</v>
      </c>
      <c r="N64" s="1300"/>
      <c r="O64" s="1297"/>
    </row>
    <row r="65" spans="1:15">
      <c r="A65" s="881" t="s">
        <v>885</v>
      </c>
      <c r="B65" s="982">
        <v>-4.1193907799999998</v>
      </c>
      <c r="C65" s="982">
        <v>-64.088619713568107</v>
      </c>
      <c r="D65" s="982">
        <v>290.54216387000002</v>
      </c>
      <c r="E65" s="982">
        <v>1101.3613282705462</v>
      </c>
      <c r="F65" s="982">
        <v>66.96851633</v>
      </c>
      <c r="G65" s="982">
        <v>1.5937372799999991</v>
      </c>
      <c r="H65" s="982">
        <v>5.7843181000000001</v>
      </c>
      <c r="I65" s="982">
        <v>59.590460950000001</v>
      </c>
      <c r="J65" s="982">
        <v>57.722972938157447</v>
      </c>
      <c r="K65" s="982">
        <v>2571.05913556</v>
      </c>
      <c r="N65" s="1300"/>
      <c r="O65" s="1297"/>
    </row>
    <row r="66" spans="1:15">
      <c r="A66" s="374" t="s">
        <v>884</v>
      </c>
      <c r="B66" s="982">
        <v>-0.61331751999999995</v>
      </c>
      <c r="C66" s="982">
        <v>-15.6652308784307</v>
      </c>
      <c r="D66" s="982">
        <v>3.5455529199999996</v>
      </c>
      <c r="E66" s="982">
        <v>22.592041786411603</v>
      </c>
      <c r="F66" s="982">
        <v>3.3207615500000003</v>
      </c>
      <c r="G66" s="982">
        <v>1.3000714500000001</v>
      </c>
      <c r="H66" s="982">
        <v>0.32309710000000003</v>
      </c>
      <c r="I66" s="982">
        <v>1.6975930000000001</v>
      </c>
      <c r="J66" s="982">
        <v>49.643654704428577</v>
      </c>
      <c r="K66" s="982">
        <v>1566.06059562</v>
      </c>
      <c r="N66" s="1300"/>
      <c r="O66" s="1297"/>
    </row>
    <row r="67" spans="1:15">
      <c r="A67" s="595" t="s">
        <v>883</v>
      </c>
      <c r="B67" s="990">
        <v>12.008818190000001</v>
      </c>
      <c r="C67" s="990">
        <v>159.58232071273829</v>
      </c>
      <c r="D67" s="990">
        <v>563.62306028</v>
      </c>
      <c r="E67" s="990">
        <v>1683.2588838776637</v>
      </c>
      <c r="F67" s="990">
        <v>338.34159311000002</v>
      </c>
      <c r="G67" s="990">
        <v>3.5583107100000344</v>
      </c>
      <c r="H67" s="990">
        <v>4.5507036900000006</v>
      </c>
      <c r="I67" s="990">
        <v>330.23257870999998</v>
      </c>
      <c r="J67" s="990">
        <v>59.046997008234527</v>
      </c>
      <c r="K67" s="990">
        <v>3010.0623017299999</v>
      </c>
      <c r="N67" s="1300"/>
      <c r="O67" s="1297"/>
    </row>
    <row r="68" spans="1:15">
      <c r="A68" s="881" t="s">
        <v>882</v>
      </c>
      <c r="B68" s="982">
        <v>-4.1477470999999992</v>
      </c>
      <c r="C68" s="982">
        <v>-97.461337717371222</v>
      </c>
      <c r="D68" s="982">
        <v>40.322596130000001</v>
      </c>
      <c r="E68" s="982">
        <v>233.3452139549311</v>
      </c>
      <c r="F68" s="982">
        <v>25.70841162</v>
      </c>
      <c r="G68" s="982">
        <v>2.6829567299999995</v>
      </c>
      <c r="H68" s="982">
        <v>3.77680645</v>
      </c>
      <c r="I68" s="982">
        <v>19.24864844</v>
      </c>
      <c r="J68" s="982">
        <v>53.512647707867131</v>
      </c>
      <c r="K68" s="982">
        <v>1702.3148654199999</v>
      </c>
      <c r="N68" s="1300"/>
      <c r="O68" s="1297"/>
    </row>
    <row r="69" spans="1:15">
      <c r="A69" s="881" t="s">
        <v>881</v>
      </c>
      <c r="B69" s="982">
        <v>-0.57596780000000003</v>
      </c>
      <c r="C69" s="982">
        <v>-70.223245433219319</v>
      </c>
      <c r="D69" s="982">
        <v>4.11617619</v>
      </c>
      <c r="E69" s="982">
        <v>124.47678281517291</v>
      </c>
      <c r="F69" s="982">
        <v>2.6000838399999999</v>
      </c>
      <c r="G69" s="982">
        <v>0.43918027999999987</v>
      </c>
      <c r="H69" s="982">
        <v>0.58839527000000003</v>
      </c>
      <c r="I69" s="982">
        <v>1.57250829</v>
      </c>
      <c r="J69" s="982">
        <v>38.203133622421539</v>
      </c>
      <c r="K69" s="982">
        <v>328.07814360999998</v>
      </c>
      <c r="N69" s="1300"/>
      <c r="O69" s="1297"/>
    </row>
    <row r="70" spans="1:15">
      <c r="A70" s="366" t="s">
        <v>880</v>
      </c>
      <c r="B70" s="982">
        <v>16.73253309</v>
      </c>
      <c r="C70" s="982">
        <v>683.19108150811201</v>
      </c>
      <c r="D70" s="982">
        <v>519.18428796000001</v>
      </c>
      <c r="E70" s="982">
        <v>4025.6131324925559</v>
      </c>
      <c r="F70" s="982">
        <v>310.03309765</v>
      </c>
      <c r="G70" s="982">
        <v>0.43617370000000188</v>
      </c>
      <c r="H70" s="982">
        <v>0.18550196999999999</v>
      </c>
      <c r="I70" s="982">
        <v>309.41142198</v>
      </c>
      <c r="J70" s="982">
        <v>59.595682911698255</v>
      </c>
      <c r="K70" s="982">
        <v>979.66929269999991</v>
      </c>
      <c r="N70" s="1300"/>
      <c r="O70" s="1297"/>
    </row>
    <row r="71" spans="1:15">
      <c r="A71" s="883" t="s">
        <v>879</v>
      </c>
      <c r="B71" s="990">
        <v>-3.67627389</v>
      </c>
      <c r="C71" s="990">
        <v>-37.887787469997157</v>
      </c>
      <c r="D71" s="990">
        <v>26.248058239999995</v>
      </c>
      <c r="E71" s="990">
        <v>67.140236122758964</v>
      </c>
      <c r="F71" s="990">
        <v>28.214789320000005</v>
      </c>
      <c r="G71" s="990">
        <v>3.6571178200000052</v>
      </c>
      <c r="H71" s="990">
        <v>12.51709857</v>
      </c>
      <c r="I71" s="990">
        <v>12.04057293</v>
      </c>
      <c r="J71" s="990">
        <v>53.713452627177084</v>
      </c>
      <c r="K71" s="990">
        <v>3881.2230911200004</v>
      </c>
      <c r="N71" s="1300"/>
      <c r="O71" s="1297"/>
    </row>
    <row r="72" spans="1:15">
      <c r="A72" s="881" t="s">
        <v>878</v>
      </c>
      <c r="B72" s="982">
        <v>-1.4266225099999998</v>
      </c>
      <c r="C72" s="982">
        <v>-39.180087417970611</v>
      </c>
      <c r="D72" s="982">
        <v>6.2985760400000004</v>
      </c>
      <c r="E72" s="982">
        <v>42.917292383463256</v>
      </c>
      <c r="F72" s="982">
        <v>11.130863450000001</v>
      </c>
      <c r="G72" s="982">
        <v>1.5823479200000019</v>
      </c>
      <c r="H72" s="982">
        <v>5.2062578199999994</v>
      </c>
      <c r="I72" s="982">
        <v>4.3422577100000002</v>
      </c>
      <c r="J72" s="982">
        <v>71.175747599564986</v>
      </c>
      <c r="K72" s="982">
        <v>1456.4771076500001</v>
      </c>
      <c r="N72" s="1300"/>
      <c r="O72" s="1297"/>
    </row>
    <row r="73" spans="1:15">
      <c r="A73" s="881" t="s">
        <v>877</v>
      </c>
      <c r="B73" s="982">
        <v>-0.37312914000000003</v>
      </c>
      <c r="C73" s="982">
        <v>-39.461842187495776</v>
      </c>
      <c r="D73" s="982">
        <v>12.360685280000002</v>
      </c>
      <c r="E73" s="982">
        <v>320.98433243082064</v>
      </c>
      <c r="F73" s="982">
        <v>6.8692131099999996</v>
      </c>
      <c r="G73" s="982">
        <v>0.28896818999999963</v>
      </c>
      <c r="H73" s="982">
        <v>1.21592312</v>
      </c>
      <c r="I73" s="982">
        <v>5.3643217999999999</v>
      </c>
      <c r="J73" s="982">
        <v>49.832993403958525</v>
      </c>
      <c r="K73" s="982">
        <v>378.21765971000002</v>
      </c>
      <c r="N73" s="1300"/>
      <c r="O73" s="1297"/>
    </row>
    <row r="74" spans="1:15">
      <c r="A74" s="881" t="s">
        <v>876</v>
      </c>
      <c r="B74" s="982">
        <v>-1.8765222400000001</v>
      </c>
      <c r="C74" s="982">
        <v>-36.677180925643775</v>
      </c>
      <c r="D74" s="982">
        <v>7.5887969200000001</v>
      </c>
      <c r="E74" s="982">
        <v>36.89715625749831</v>
      </c>
      <c r="F74" s="982">
        <v>10.214712760000001</v>
      </c>
      <c r="G74" s="982">
        <v>1.7858017100000012</v>
      </c>
      <c r="H74" s="982">
        <v>6.0949176300000003</v>
      </c>
      <c r="I74" s="982">
        <v>2.3339934199999997</v>
      </c>
      <c r="J74" s="982">
        <v>42.046704144221131</v>
      </c>
      <c r="K74" s="982">
        <v>2046.5283237600001</v>
      </c>
      <c r="N74" s="1300"/>
      <c r="O74" s="1297"/>
    </row>
    <row r="75" spans="1:15">
      <c r="A75" s="882" t="s">
        <v>875</v>
      </c>
      <c r="B75" s="990">
        <v>35.608000999999994</v>
      </c>
      <c r="C75" s="990">
        <v>156.90499410763894</v>
      </c>
      <c r="D75" s="990">
        <v>309.62385111000003</v>
      </c>
      <c r="E75" s="990">
        <v>332.34366158104973</v>
      </c>
      <c r="F75" s="990">
        <v>238.78067702000001</v>
      </c>
      <c r="G75" s="990">
        <v>8.9069736800000214</v>
      </c>
      <c r="H75" s="990">
        <v>44.830277929999994</v>
      </c>
      <c r="I75" s="990">
        <v>185.04342541</v>
      </c>
      <c r="J75" s="990">
        <v>61.363812241998595</v>
      </c>
      <c r="K75" s="990">
        <v>9077.5953187499999</v>
      </c>
      <c r="N75" s="1300"/>
      <c r="O75" s="1297"/>
    </row>
    <row r="76" spans="1:15">
      <c r="A76" s="881" t="s">
        <v>874</v>
      </c>
      <c r="B76" s="982">
        <v>-2.7277768500000001</v>
      </c>
      <c r="C76" s="982">
        <v>-64.093090510101604</v>
      </c>
      <c r="D76" s="982">
        <v>37.040282099999999</v>
      </c>
      <c r="E76" s="982">
        <v>214.02105147155885</v>
      </c>
      <c r="F76" s="982">
        <v>28.29970754</v>
      </c>
      <c r="G76" s="982">
        <v>1.229945230000002</v>
      </c>
      <c r="H76" s="982">
        <v>9.9676614800000003</v>
      </c>
      <c r="I76" s="982">
        <v>17.102100829999998</v>
      </c>
      <c r="J76" s="982">
        <v>46.556439993029656</v>
      </c>
      <c r="K76" s="982">
        <v>1702.3843464500001</v>
      </c>
      <c r="N76" s="1300"/>
      <c r="O76" s="1297"/>
    </row>
    <row r="77" spans="1:15">
      <c r="A77" s="366" t="s">
        <v>873</v>
      </c>
      <c r="B77" s="982">
        <v>-0.83197868000000008</v>
      </c>
      <c r="C77" s="982">
        <v>-21.951925872765596</v>
      </c>
      <c r="D77" s="982">
        <v>22.14777681</v>
      </c>
      <c r="E77" s="982">
        <v>144.28523046091914</v>
      </c>
      <c r="F77" s="982">
        <v>18.998323359999997</v>
      </c>
      <c r="G77" s="982">
        <v>1.5274063799999973</v>
      </c>
      <c r="H77" s="982">
        <v>3.6021926199999998</v>
      </c>
      <c r="I77" s="982">
        <v>13.86872436</v>
      </c>
      <c r="J77" s="982">
        <v>65.519725757180908</v>
      </c>
      <c r="K77" s="982">
        <v>1516.00125624</v>
      </c>
      <c r="N77" s="1300"/>
      <c r="O77" s="1297"/>
    </row>
    <row r="78" spans="1:15">
      <c r="A78" s="881" t="s">
        <v>872</v>
      </c>
      <c r="B78" s="982">
        <v>31.185281589999999</v>
      </c>
      <c r="C78" s="982">
        <v>391.71101650822442</v>
      </c>
      <c r="D78" s="982">
        <v>210.60361588000001</v>
      </c>
      <c r="E78" s="982">
        <v>631.84915698863654</v>
      </c>
      <c r="F78" s="982">
        <v>148.61200431</v>
      </c>
      <c r="G78" s="982">
        <v>3.7798857500000089</v>
      </c>
      <c r="H78" s="982">
        <v>18.08119263</v>
      </c>
      <c r="I78" s="982">
        <v>126.75092592999999</v>
      </c>
      <c r="J78" s="982">
        <v>61.782972087975729</v>
      </c>
      <c r="K78" s="982">
        <v>3184.5192272599998</v>
      </c>
      <c r="N78" s="1300"/>
      <c r="O78" s="1297"/>
    </row>
    <row r="79" spans="1:15">
      <c r="A79" s="881" t="s">
        <v>871</v>
      </c>
      <c r="B79" s="982">
        <v>0.86240728999999994</v>
      </c>
      <c r="C79" s="982">
        <v>114.3807371177151</v>
      </c>
      <c r="D79" s="982">
        <v>11.80628819</v>
      </c>
      <c r="E79" s="982">
        <v>378.46254783886366</v>
      </c>
      <c r="F79" s="982">
        <v>10.36214418</v>
      </c>
      <c r="G79" s="982">
        <v>0.18876268999999946</v>
      </c>
      <c r="H79" s="982">
        <v>3.0189379600000001</v>
      </c>
      <c r="I79" s="982">
        <v>7.15444353</v>
      </c>
      <c r="J79" s="982">
        <v>60.598584541243525</v>
      </c>
      <c r="K79" s="982">
        <v>301.59179306999999</v>
      </c>
      <c r="N79" s="1300"/>
      <c r="O79" s="1297"/>
    </row>
    <row r="80" spans="1:15">
      <c r="A80" s="881" t="s">
        <v>870</v>
      </c>
      <c r="B80" s="982">
        <v>7.8663636500000003</v>
      </c>
      <c r="C80" s="982">
        <v>189.83566510979003</v>
      </c>
      <c r="D80" s="982">
        <v>26.858018329999997</v>
      </c>
      <c r="E80" s="982">
        <v>159.08523677127425</v>
      </c>
      <c r="F80" s="982">
        <v>30.768317509999999</v>
      </c>
      <c r="G80" s="982">
        <v>1.6055868699999998</v>
      </c>
      <c r="H80" s="982">
        <v>9.6185591399999986</v>
      </c>
      <c r="I80" s="982">
        <v>19.544171500000001</v>
      </c>
      <c r="J80" s="982">
        <v>76.581527339111446</v>
      </c>
      <c r="K80" s="982">
        <v>1657.5101723799999</v>
      </c>
      <c r="N80" s="1300"/>
      <c r="O80" s="1297"/>
    </row>
    <row r="81" spans="1:15">
      <c r="A81" s="881" t="s">
        <v>869</v>
      </c>
      <c r="B81" s="982">
        <v>-0.74629600000000007</v>
      </c>
      <c r="C81" s="982">
        <v>-41.716487933945288</v>
      </c>
      <c r="D81" s="982">
        <v>1.1678698000000001</v>
      </c>
      <c r="E81" s="982">
        <v>16.28081790608066</v>
      </c>
      <c r="F81" s="982">
        <v>1.74018012</v>
      </c>
      <c r="G81" s="982">
        <v>0.57538676</v>
      </c>
      <c r="H81" s="982">
        <v>0.5417341</v>
      </c>
      <c r="I81" s="982">
        <v>0.62305926</v>
      </c>
      <c r="J81" s="982">
        <v>53.350061796272165</v>
      </c>
      <c r="K81" s="982">
        <v>715.58852335000006</v>
      </c>
      <c r="N81" s="1300"/>
      <c r="O81" s="1297"/>
    </row>
    <row r="82" spans="1:15">
      <c r="A82" s="882" t="s">
        <v>868</v>
      </c>
      <c r="B82" s="990">
        <v>-29.976235109999998</v>
      </c>
      <c r="C82" s="990">
        <v>-37.615896990476486</v>
      </c>
      <c r="D82" s="990">
        <v>619.62129718999984</v>
      </c>
      <c r="E82" s="990">
        <v>191.72324295562052</v>
      </c>
      <c r="F82" s="990">
        <v>442.39304100999999</v>
      </c>
      <c r="G82" s="990">
        <v>47.674597740000024</v>
      </c>
      <c r="H82" s="990">
        <v>109.00076922</v>
      </c>
      <c r="I82" s="990">
        <v>285.71767404999997</v>
      </c>
      <c r="J82" s="990">
        <v>48.443743543968644</v>
      </c>
      <c r="K82" s="990">
        <v>31876.134834790002</v>
      </c>
      <c r="N82" s="1300"/>
      <c r="O82" s="1297"/>
    </row>
    <row r="83" spans="1:15">
      <c r="A83" s="881" t="s">
        <v>867</v>
      </c>
      <c r="B83" s="982">
        <v>-11.721383920000001</v>
      </c>
      <c r="C83" s="982">
        <v>-331.05675918597746</v>
      </c>
      <c r="D83" s="982">
        <v>47.066019260000004</v>
      </c>
      <c r="E83" s="982">
        <v>327.30536580810167</v>
      </c>
      <c r="F83" s="982">
        <v>21.746370819999999</v>
      </c>
      <c r="G83" s="982">
        <v>1.3688820699999997</v>
      </c>
      <c r="H83" s="982">
        <v>4.6886707399999992</v>
      </c>
      <c r="I83" s="982">
        <v>15.68881801</v>
      </c>
      <c r="J83" s="982">
        <v>33.74545884803824</v>
      </c>
      <c r="K83" s="982">
        <v>1416.2385868599999</v>
      </c>
      <c r="N83" s="1300"/>
      <c r="O83" s="1297"/>
    </row>
    <row r="84" spans="1:15">
      <c r="A84" s="881" t="s">
        <v>866</v>
      </c>
      <c r="B84" s="982">
        <v>-2.8710413699999999</v>
      </c>
      <c r="C84" s="982">
        <v>-37.54737167268518</v>
      </c>
      <c r="D84" s="982">
        <v>99.340949439999989</v>
      </c>
      <c r="E84" s="982">
        <v>318.7003188412275</v>
      </c>
      <c r="F84" s="982">
        <v>58.484246499999998</v>
      </c>
      <c r="G84" s="982">
        <v>3.3281547999999965</v>
      </c>
      <c r="H84" s="982">
        <v>13.49219536</v>
      </c>
      <c r="I84" s="982">
        <v>41.663896340000001</v>
      </c>
      <c r="J84" s="982">
        <v>43.509864722231761</v>
      </c>
      <c r="K84" s="982">
        <v>3058.5803928200003</v>
      </c>
      <c r="N84" s="1300"/>
      <c r="O84" s="1297"/>
    </row>
    <row r="85" spans="1:15">
      <c r="A85" s="881" t="s">
        <v>865</v>
      </c>
      <c r="B85" s="982">
        <v>-24.07494179</v>
      </c>
      <c r="C85" s="982">
        <v>-93.812725908395223</v>
      </c>
      <c r="D85" s="982">
        <v>153.977137</v>
      </c>
      <c r="E85" s="982">
        <v>148.50499790635914</v>
      </c>
      <c r="F85" s="982">
        <v>103.37479012999999</v>
      </c>
      <c r="G85" s="982">
        <v>17.595161609999995</v>
      </c>
      <c r="H85" s="982">
        <v>29.531242070000001</v>
      </c>
      <c r="I85" s="982">
        <v>56.248386449999998</v>
      </c>
      <c r="J85" s="982">
        <v>38.709284720460978</v>
      </c>
      <c r="K85" s="982">
        <v>10265.10702333</v>
      </c>
      <c r="N85" s="1300"/>
      <c r="O85" s="1297"/>
    </row>
    <row r="86" spans="1:15">
      <c r="A86" s="881" t="s">
        <v>864</v>
      </c>
      <c r="B86" s="982">
        <v>10.93597407</v>
      </c>
      <c r="C86" s="982">
        <v>53.07775299977957</v>
      </c>
      <c r="D86" s="982">
        <v>150.27858875999999</v>
      </c>
      <c r="E86" s="982">
        <v>179.65448882224069</v>
      </c>
      <c r="F86" s="982">
        <v>123.39212204</v>
      </c>
      <c r="G86" s="982">
        <v>13.654207799999995</v>
      </c>
      <c r="H86" s="982">
        <v>21.355857270000001</v>
      </c>
      <c r="I86" s="982">
        <v>88.382056970000008</v>
      </c>
      <c r="J86" s="982">
        <v>64.074035392114141</v>
      </c>
      <c r="K86" s="982">
        <v>8241.4747813800004</v>
      </c>
      <c r="N86" s="1300"/>
      <c r="O86" s="1297"/>
    </row>
    <row r="87" spans="1:15">
      <c r="A87" s="881" t="s">
        <v>863</v>
      </c>
      <c r="B87" s="982">
        <v>-8.2461880599999997</v>
      </c>
      <c r="C87" s="982">
        <v>-69.741566990161246</v>
      </c>
      <c r="D87" s="982">
        <v>73.039849959999984</v>
      </c>
      <c r="E87" s="982">
        <v>152.16936957078784</v>
      </c>
      <c r="F87" s="982">
        <v>70.336322390000007</v>
      </c>
      <c r="G87" s="982">
        <v>6.0889961700000015</v>
      </c>
      <c r="H87" s="982">
        <v>28.279047259999999</v>
      </c>
      <c r="I87" s="982">
        <v>35.968278960000006</v>
      </c>
      <c r="J87" s="982">
        <v>50.778427775780756</v>
      </c>
      <c r="K87" s="982">
        <v>4729.5685576799997</v>
      </c>
      <c r="N87" s="1300"/>
      <c r="O87" s="1297"/>
    </row>
    <row r="88" spans="1:15">
      <c r="A88" s="881" t="s">
        <v>862</v>
      </c>
      <c r="B88" s="982">
        <v>5.9701731699999998</v>
      </c>
      <c r="C88" s="982">
        <v>90.654282378622881</v>
      </c>
      <c r="D88" s="982">
        <v>83.329749029999988</v>
      </c>
      <c r="E88" s="982">
        <v>310.10697436111047</v>
      </c>
      <c r="F88" s="982">
        <v>52.869404400000001</v>
      </c>
      <c r="G88" s="982">
        <v>3.5897305199999945</v>
      </c>
      <c r="H88" s="982">
        <v>7.4679442900000002</v>
      </c>
      <c r="I88" s="982">
        <v>41.811729590000006</v>
      </c>
      <c r="J88" s="982">
        <v>51.020246821948533</v>
      </c>
      <c r="K88" s="982">
        <v>2634.2597452000005</v>
      </c>
      <c r="N88" s="1300"/>
      <c r="O88" s="1297"/>
    </row>
    <row r="89" spans="1:15">
      <c r="A89" s="881" t="s">
        <v>861</v>
      </c>
      <c r="B89" s="982">
        <v>3.1172789999999999E-2</v>
      </c>
      <c r="C89" s="982">
        <v>0.81449272890897551</v>
      </c>
      <c r="D89" s="982">
        <v>12.589003740000001</v>
      </c>
      <c r="E89" s="982">
        <v>81.582789120281319</v>
      </c>
      <c r="F89" s="982">
        <v>12.18978473</v>
      </c>
      <c r="G89" s="982">
        <v>2.0494647699999984</v>
      </c>
      <c r="H89" s="982">
        <v>4.1858122300000007</v>
      </c>
      <c r="I89" s="982">
        <v>5.9545077300000004</v>
      </c>
      <c r="J89" s="982">
        <v>51.726633119532394</v>
      </c>
      <c r="K89" s="982">
        <v>1530.90574752</v>
      </c>
      <c r="N89" s="1300"/>
      <c r="O89" s="1297"/>
    </row>
    <row r="90" spans="1:15">
      <c r="A90" s="882" t="s">
        <v>860</v>
      </c>
      <c r="B90" s="990">
        <v>-23.236061690000003</v>
      </c>
      <c r="C90" s="990">
        <v>-143.88692734491644</v>
      </c>
      <c r="D90" s="990">
        <v>605.62560846000008</v>
      </c>
      <c r="E90" s="990">
        <v>901.61185839506686</v>
      </c>
      <c r="F90" s="990">
        <v>257.60955473000001</v>
      </c>
      <c r="G90" s="990">
        <v>7.8104682000000105</v>
      </c>
      <c r="H90" s="990">
        <v>7.8717331100000001</v>
      </c>
      <c r="I90" s="990">
        <v>241.92735342</v>
      </c>
      <c r="J90" s="990">
        <v>40.793973342675137</v>
      </c>
      <c r="K90" s="990">
        <v>6459.5337794099996</v>
      </c>
      <c r="N90" s="1300"/>
      <c r="O90" s="1297"/>
    </row>
    <row r="91" spans="1:15">
      <c r="A91" s="881" t="s">
        <v>859</v>
      </c>
      <c r="B91" s="982">
        <v>-2.0619664600000003</v>
      </c>
      <c r="C91" s="982">
        <v>-400.59802523756372</v>
      </c>
      <c r="D91" s="982">
        <v>5.2973196900000001</v>
      </c>
      <c r="E91" s="982">
        <v>249.84970696072659</v>
      </c>
      <c r="F91" s="982">
        <v>6.1314190599999998</v>
      </c>
      <c r="G91" s="982">
        <v>1.2903342000000002</v>
      </c>
      <c r="H91" s="982">
        <v>0.11871468</v>
      </c>
      <c r="I91" s="982">
        <v>4.7223701799999995</v>
      </c>
      <c r="J91" s="982">
        <v>89.146407171057476</v>
      </c>
      <c r="K91" s="982">
        <v>205.88882920999998</v>
      </c>
      <c r="N91" s="1300"/>
      <c r="O91" s="1297"/>
    </row>
    <row r="92" spans="1:15">
      <c r="A92" s="881" t="s">
        <v>858</v>
      </c>
      <c r="B92" s="982">
        <v>-20.77786833</v>
      </c>
      <c r="C92" s="982">
        <v>-140.8888109492882</v>
      </c>
      <c r="D92" s="982">
        <v>587.47683871999993</v>
      </c>
      <c r="E92" s="982">
        <v>955.24406098365284</v>
      </c>
      <c r="F92" s="982">
        <v>250.93562800000001</v>
      </c>
      <c r="G92" s="982">
        <v>6.3846340199999885</v>
      </c>
      <c r="H92" s="982">
        <v>7.6069116800000005</v>
      </c>
      <c r="I92" s="982">
        <v>236.94408230000002</v>
      </c>
      <c r="J92" s="982">
        <v>40.332497671951792</v>
      </c>
      <c r="K92" s="982">
        <v>5899.0825999600002</v>
      </c>
      <c r="N92" s="1300"/>
      <c r="O92" s="1297"/>
    </row>
    <row r="93" spans="1:15">
      <c r="A93" s="881" t="s">
        <v>857</v>
      </c>
      <c r="B93" s="982">
        <v>-0.39622689999999999</v>
      </c>
      <c r="C93" s="982">
        <v>-44.700391875425865</v>
      </c>
      <c r="D93" s="982">
        <v>12.85145005</v>
      </c>
      <c r="E93" s="982">
        <v>361.90577976427318</v>
      </c>
      <c r="F93" s="982">
        <v>0.54250767</v>
      </c>
      <c r="G93" s="982">
        <v>0.13549998000000002</v>
      </c>
      <c r="H93" s="982">
        <v>0.14610675000000001</v>
      </c>
      <c r="I93" s="982">
        <v>0.26090093999999997</v>
      </c>
      <c r="J93" s="982">
        <v>95.693812300472786</v>
      </c>
      <c r="K93" s="982">
        <v>354.56235024000006</v>
      </c>
      <c r="N93" s="1300"/>
      <c r="O93" s="1297"/>
    </row>
    <row r="94" spans="1:15">
      <c r="A94" s="882" t="s">
        <v>856</v>
      </c>
      <c r="B94" s="990">
        <v>-2.12203929</v>
      </c>
      <c r="C94" s="990">
        <v>-12.962595178439633</v>
      </c>
      <c r="D94" s="990">
        <v>38.506501369999995</v>
      </c>
      <c r="E94" s="990">
        <v>58.566723043137912</v>
      </c>
      <c r="F94" s="990">
        <v>26.616193610000003</v>
      </c>
      <c r="G94" s="990">
        <v>2.8200260400000037</v>
      </c>
      <c r="H94" s="990">
        <v>3.61689069</v>
      </c>
      <c r="I94" s="990">
        <v>20.17927688</v>
      </c>
      <c r="J94" s="990">
        <v>59.441775164352173</v>
      </c>
      <c r="K94" s="990">
        <v>6548.1927369899995</v>
      </c>
      <c r="N94" s="1300"/>
      <c r="O94" s="1297"/>
    </row>
    <row r="95" spans="1:15">
      <c r="A95" s="881" t="s">
        <v>855</v>
      </c>
      <c r="B95" s="982">
        <v>0.58812162999999995</v>
      </c>
      <c r="C95" s="982">
        <v>7.0430380119193687</v>
      </c>
      <c r="D95" s="982">
        <v>28.780049169999998</v>
      </c>
      <c r="E95" s="982">
        <v>85.654822163500583</v>
      </c>
      <c r="F95" s="982">
        <v>19.844604279999999</v>
      </c>
      <c r="G95" s="982">
        <v>1.2344456799999988</v>
      </c>
      <c r="H95" s="982">
        <v>1.5814669400000001</v>
      </c>
      <c r="I95" s="982">
        <v>17.02869166</v>
      </c>
      <c r="J95" s="982">
        <v>59.168389739064509</v>
      </c>
      <c r="K95" s="982">
        <v>3340.1587724200003</v>
      </c>
      <c r="N95" s="1300"/>
      <c r="O95" s="1297"/>
    </row>
    <row r="96" spans="1:15">
      <c r="A96" s="881" t="s">
        <v>854</v>
      </c>
      <c r="B96" s="982">
        <v>-0.45134503999999998</v>
      </c>
      <c r="C96" s="982">
        <v>-9.3950752964692512</v>
      </c>
      <c r="D96" s="982">
        <v>0.7413208</v>
      </c>
      <c r="E96" s="982">
        <v>3.8544684098635034</v>
      </c>
      <c r="F96" s="982">
        <v>1.6524278200000002</v>
      </c>
      <c r="G96" s="982">
        <v>0.7211977300000002</v>
      </c>
      <c r="H96" s="982">
        <v>0.51848298999999998</v>
      </c>
      <c r="I96" s="982">
        <v>0.41274709999999998</v>
      </c>
      <c r="J96" s="982">
        <v>55.677258752216311</v>
      </c>
      <c r="K96" s="982">
        <v>1921.6239391699999</v>
      </c>
      <c r="N96" s="1300"/>
      <c r="O96" s="1297"/>
    </row>
    <row r="97" spans="1:25" ht="14.4">
      <c r="A97" s="881" t="s">
        <v>853</v>
      </c>
      <c r="B97" s="982">
        <v>-2.2588158800000002</v>
      </c>
      <c r="C97" s="982">
        <v>-70.236264811373402</v>
      </c>
      <c r="D97" s="982">
        <v>8.9851314000000002</v>
      </c>
      <c r="E97" s="982">
        <v>69.569712330675543</v>
      </c>
      <c r="F97" s="982">
        <v>5.1191615099999996</v>
      </c>
      <c r="G97" s="982">
        <v>0.86438262999999993</v>
      </c>
      <c r="H97" s="982">
        <v>1.51694076</v>
      </c>
      <c r="I97" s="982">
        <v>2.7378381199999997</v>
      </c>
      <c r="J97" s="982">
        <v>61.849663083858651</v>
      </c>
      <c r="K97" s="982">
        <v>1286.4100254000002</v>
      </c>
      <c r="N97" s="1300"/>
      <c r="O97" s="1297"/>
      <c r="P97" s="1302"/>
    </row>
    <row r="98" spans="1:25">
      <c r="A98" s="882" t="s">
        <v>777</v>
      </c>
      <c r="B98" s="990">
        <v>3.74338836</v>
      </c>
      <c r="C98" s="990">
        <v>3.1915490439761864</v>
      </c>
      <c r="D98" s="990">
        <v>372.37439386</v>
      </c>
      <c r="E98" s="990">
        <v>79.089623269068355</v>
      </c>
      <c r="F98" s="990">
        <v>166.32860221000001</v>
      </c>
      <c r="G98" s="990">
        <v>26.617484400000016</v>
      </c>
      <c r="H98" s="990">
        <v>44.181227069999998</v>
      </c>
      <c r="I98" s="990">
        <v>95.529890739999999</v>
      </c>
      <c r="J98" s="990">
        <v>41.241286394311196</v>
      </c>
      <c r="K98" s="990">
        <v>46916.256757080009</v>
      </c>
      <c r="N98" s="1300"/>
      <c r="O98" s="1297"/>
      <c r="Q98" s="366"/>
    </row>
    <row r="99" spans="1:25">
      <c r="A99" s="882" t="s">
        <v>850</v>
      </c>
      <c r="B99" s="990">
        <v>0.48161755999999978</v>
      </c>
      <c r="C99" s="990">
        <v>18.315632556298649</v>
      </c>
      <c r="D99" s="990">
        <v>9.2911210900000007</v>
      </c>
      <c r="E99" s="990">
        <v>87.523462417629489</v>
      </c>
      <c r="F99" s="990">
        <v>9.7402865199999997</v>
      </c>
      <c r="G99" s="990">
        <v>8.3557119403939986</v>
      </c>
      <c r="H99" s="990">
        <v>0.42616091960600222</v>
      </c>
      <c r="I99" s="990">
        <v>0.95841365999999995</v>
      </c>
      <c r="J99" s="990">
        <v>10.315371532844804</v>
      </c>
      <c r="K99" s="990">
        <v>1051.8174756336746</v>
      </c>
      <c r="N99" s="1300"/>
      <c r="O99" s="1299"/>
      <c r="P99" s="886"/>
      <c r="Q99" s="366"/>
    </row>
    <row r="100" spans="1:25" ht="14.4" thickBot="1">
      <c r="A100" s="366"/>
      <c r="B100" s="1301"/>
      <c r="C100" s="366"/>
      <c r="D100" s="366"/>
      <c r="E100" s="366"/>
      <c r="F100" s="366"/>
      <c r="G100" s="366"/>
      <c r="H100" s="366"/>
      <c r="I100" s="366"/>
      <c r="J100" s="366"/>
      <c r="N100" s="1000"/>
      <c r="O100" s="1297"/>
      <c r="P100" s="885"/>
      <c r="Q100" s="366"/>
    </row>
    <row r="101" spans="1:25" ht="14.4" thickBot="1">
      <c r="A101" s="878" t="s">
        <v>254</v>
      </c>
      <c r="B101" s="985">
        <v>-21.526905560000003</v>
      </c>
      <c r="C101" s="985">
        <v>-6.589312105996691</v>
      </c>
      <c r="D101" s="985">
        <v>3027.1286714000003</v>
      </c>
      <c r="E101" s="985">
        <v>228.71768828455649</v>
      </c>
      <c r="F101" s="985">
        <v>1674.4781311299998</v>
      </c>
      <c r="G101" s="985">
        <v>125.8489846503941</v>
      </c>
      <c r="H101" s="985">
        <v>255.80447076960598</v>
      </c>
      <c r="I101" s="985">
        <v>1292.8246757099998</v>
      </c>
      <c r="J101" s="985">
        <v>50.158490824319166</v>
      </c>
      <c r="K101" s="985">
        <v>130677.71089737369</v>
      </c>
      <c r="N101" s="1298"/>
      <c r="O101" s="1299"/>
      <c r="P101" s="886"/>
      <c r="Q101" s="366"/>
      <c r="W101" s="999"/>
      <c r="X101" s="999"/>
    </row>
    <row r="102" spans="1:25">
      <c r="A102" s="881" t="s">
        <v>465</v>
      </c>
      <c r="B102" s="982">
        <v>45.08206766</v>
      </c>
      <c r="C102" s="982">
        <v>11.477794544835506</v>
      </c>
      <c r="D102" s="982">
        <v>921.48522377999996</v>
      </c>
      <c r="E102" s="982">
        <v>58.603181629709091</v>
      </c>
      <c r="F102" s="982">
        <v>130.94283995999999</v>
      </c>
      <c r="G102" s="982">
        <v>17.70631909999998</v>
      </c>
      <c r="H102" s="982">
        <v>36.944514219999995</v>
      </c>
      <c r="I102" s="982">
        <v>76.292006640000011</v>
      </c>
      <c r="J102" s="982">
        <v>14.667954618431484</v>
      </c>
      <c r="K102" s="982">
        <v>157110.55807418999</v>
      </c>
      <c r="N102" s="1300"/>
      <c r="O102" s="1299"/>
      <c r="P102" s="886"/>
      <c r="Q102" s="366"/>
      <c r="W102" s="999"/>
      <c r="X102" s="999"/>
      <c r="Y102" s="999"/>
    </row>
    <row r="103" spans="1:25">
      <c r="A103" s="881" t="s">
        <v>464</v>
      </c>
      <c r="B103" s="982">
        <v>-23.46584227</v>
      </c>
      <c r="C103" s="982">
        <v>-50.514057723344266</v>
      </c>
      <c r="D103" s="982">
        <v>377.51112848999998</v>
      </c>
      <c r="E103" s="982">
        <v>200.04668807746091</v>
      </c>
      <c r="F103" s="982">
        <v>289.51796058999997</v>
      </c>
      <c r="G103" s="982">
        <v>61.78693223999997</v>
      </c>
      <c r="H103" s="982">
        <v>57.73480275</v>
      </c>
      <c r="I103" s="982">
        <v>169.9962256</v>
      </c>
      <c r="J103" s="982">
        <v>45.030785259222654</v>
      </c>
      <c r="K103" s="982">
        <v>18581.633175080002</v>
      </c>
      <c r="N103" s="1300"/>
      <c r="O103" s="1297"/>
      <c r="P103" s="885"/>
      <c r="Q103" s="366"/>
      <c r="W103" s="999"/>
      <c r="X103" s="999"/>
      <c r="Y103" s="999"/>
    </row>
    <row r="104" spans="1:25" ht="14.4" thickBot="1">
      <c r="A104" s="880" t="s">
        <v>849</v>
      </c>
      <c r="B104" s="987">
        <v>-29.946262370000003</v>
      </c>
      <c r="C104" s="987">
        <v>-170.13754240468461</v>
      </c>
      <c r="D104" s="987">
        <v>238.96333997000011</v>
      </c>
      <c r="E104" s="987">
        <v>329.39985768698671</v>
      </c>
      <c r="F104" s="987">
        <v>214.02335610999995</v>
      </c>
      <c r="G104" s="987">
        <v>22.114734409999954</v>
      </c>
      <c r="H104" s="987">
        <v>82.128691449999991</v>
      </c>
      <c r="I104" s="987">
        <v>109.77993025000001</v>
      </c>
      <c r="J104" s="987">
        <v>45.940071922237969</v>
      </c>
      <c r="K104" s="987">
        <v>7040.4831166000095</v>
      </c>
      <c r="N104" s="1300"/>
      <c r="O104" s="1297"/>
      <c r="P104" s="885"/>
      <c r="Q104" s="366"/>
      <c r="W104" s="999"/>
      <c r="X104" s="999"/>
      <c r="Y104" s="999"/>
    </row>
    <row r="105" spans="1:25" ht="14.4" thickBot="1">
      <c r="A105" s="879" t="s">
        <v>253</v>
      </c>
      <c r="B105" s="986">
        <v>-8.3300369800000027</v>
      </c>
      <c r="C105" s="986">
        <v>-1.8234367791983346</v>
      </c>
      <c r="D105" s="986">
        <v>1537.9596922400001</v>
      </c>
      <c r="E105" s="986">
        <v>83.873235787259773</v>
      </c>
      <c r="F105" s="986">
        <v>634.48415665999983</v>
      </c>
      <c r="G105" s="986">
        <v>101.6079857499999</v>
      </c>
      <c r="H105" s="986">
        <v>176.80800841999999</v>
      </c>
      <c r="I105" s="986">
        <v>356.06816249000002</v>
      </c>
      <c r="J105" s="986">
        <v>31.327439017330423</v>
      </c>
      <c r="K105" s="986">
        <v>182732.67436587001</v>
      </c>
      <c r="N105" s="1298"/>
      <c r="O105" s="1299"/>
      <c r="P105" s="886"/>
      <c r="Q105" s="366"/>
      <c r="W105" s="999"/>
      <c r="X105" s="999"/>
      <c r="Y105" s="999"/>
    </row>
    <row r="106" spans="1:25" ht="14.4" thickBot="1">
      <c r="A106" s="878" t="s">
        <v>249</v>
      </c>
      <c r="B106" s="985">
        <v>0.33313978</v>
      </c>
      <c r="C106" s="985">
        <v>3.4888359460215908</v>
      </c>
      <c r="D106" s="985">
        <v>35.573944449999999</v>
      </c>
      <c r="E106" s="985">
        <v>93.074619013765997</v>
      </c>
      <c r="F106" s="985">
        <v>2.5937174500000002</v>
      </c>
      <c r="G106" s="985">
        <v>0.20748504000000012</v>
      </c>
      <c r="H106" s="985">
        <v>0.39759959</v>
      </c>
      <c r="I106" s="985">
        <v>1.9886328200000001</v>
      </c>
      <c r="J106" s="985">
        <v>5.5901386555406276</v>
      </c>
      <c r="K106" s="985">
        <v>3819.4949278700001</v>
      </c>
      <c r="N106" s="1298"/>
      <c r="O106" s="1297"/>
      <c r="P106" s="885"/>
      <c r="Q106" s="366"/>
      <c r="W106" s="999"/>
      <c r="X106" s="999"/>
      <c r="Y106" s="999"/>
    </row>
    <row r="107" spans="1:25" ht="14.4" thickBot="1">
      <c r="A107" s="878" t="s">
        <v>1361</v>
      </c>
      <c r="B107" s="985">
        <v>0</v>
      </c>
      <c r="C107" s="985">
        <v>0</v>
      </c>
      <c r="D107" s="985">
        <v>0</v>
      </c>
      <c r="E107" s="985">
        <v>0</v>
      </c>
      <c r="F107" s="985">
        <v>0</v>
      </c>
      <c r="G107" s="985">
        <v>0</v>
      </c>
      <c r="H107" s="985">
        <v>0</v>
      </c>
      <c r="I107" s="985">
        <v>0</v>
      </c>
      <c r="J107" s="985">
        <v>0</v>
      </c>
      <c r="K107" s="985">
        <v>21179.67466606</v>
      </c>
      <c r="N107" s="1298"/>
      <c r="O107" s="1297"/>
      <c r="P107" s="885"/>
      <c r="Q107" s="366"/>
      <c r="W107" s="999"/>
      <c r="X107" s="999"/>
      <c r="Y107" s="999"/>
    </row>
    <row r="108" spans="1:25" ht="14.4" thickBot="1">
      <c r="A108" s="879" t="s">
        <v>229</v>
      </c>
      <c r="B108" s="986">
        <v>-29.523802760000006</v>
      </c>
      <c r="C108" s="986">
        <v>-4.5331713486297467</v>
      </c>
      <c r="D108" s="986">
        <v>4600.6623080900008</v>
      </c>
      <c r="E108" s="986">
        <v>135.02721614299358</v>
      </c>
      <c r="F108" s="986">
        <v>2311.5560052399996</v>
      </c>
      <c r="G108" s="986">
        <v>227.66445544039399</v>
      </c>
      <c r="H108" s="986">
        <v>433.01007877960603</v>
      </c>
      <c r="I108" s="986">
        <v>1650.8814710199999</v>
      </c>
      <c r="J108" s="986">
        <v>44.027559647944997</v>
      </c>
      <c r="K108" s="986">
        <v>338409.5548571737</v>
      </c>
      <c r="N108" s="1298"/>
      <c r="O108" s="1299"/>
      <c r="P108" s="886"/>
      <c r="Q108" s="366"/>
      <c r="W108" s="999"/>
      <c r="X108" s="999"/>
      <c r="Y108" s="999"/>
    </row>
    <row r="109" spans="1:25" ht="14.4" thickBot="1">
      <c r="A109" s="878" t="s">
        <v>945</v>
      </c>
      <c r="B109" s="985"/>
      <c r="C109" s="1293"/>
      <c r="D109" s="1293">
        <v>850.99948223000001</v>
      </c>
      <c r="E109" s="1294"/>
      <c r="F109" s="1294"/>
      <c r="G109" s="1294"/>
      <c r="H109" s="1294"/>
      <c r="I109" s="1294"/>
      <c r="J109" s="1294"/>
      <c r="K109" s="1293">
        <v>77896.104211419995</v>
      </c>
      <c r="N109" s="1298"/>
      <c r="O109" s="1297"/>
      <c r="P109" s="1296"/>
      <c r="Q109" s="1295"/>
      <c r="W109" s="999"/>
      <c r="X109" s="999"/>
      <c r="Y109" s="999"/>
    </row>
    <row r="110" spans="1:25" ht="14.4" thickBot="1">
      <c r="A110" s="878" t="s">
        <v>1253</v>
      </c>
      <c r="B110" s="1293">
        <v>-21</v>
      </c>
      <c r="C110" s="1293"/>
      <c r="D110" s="1293"/>
      <c r="E110" s="1294"/>
      <c r="F110" s="1294"/>
      <c r="G110" s="1294"/>
      <c r="H110" s="1294"/>
      <c r="I110" s="1294"/>
      <c r="J110" s="1294"/>
      <c r="K110" s="1293"/>
      <c r="N110" s="1298"/>
      <c r="O110" s="1297"/>
      <c r="P110" s="1296"/>
      <c r="Q110" s="1295"/>
      <c r="W110" s="999"/>
      <c r="X110" s="999"/>
      <c r="Y110" s="999"/>
    </row>
    <row r="111" spans="1:25" ht="14.4" thickBot="1">
      <c r="A111" s="878" t="s">
        <v>1093</v>
      </c>
      <c r="B111" s="985">
        <v>-50.523802760000009</v>
      </c>
      <c r="C111" s="1293">
        <v>-5.9719120852038188</v>
      </c>
      <c r="D111" s="1293"/>
      <c r="E111" s="1294"/>
      <c r="F111" s="1294"/>
      <c r="G111" s="1294"/>
      <c r="H111" s="1294"/>
      <c r="I111" s="1294"/>
      <c r="J111" s="1294"/>
      <c r="K111" s="1293"/>
      <c r="N111" s="1298"/>
      <c r="O111" s="1297"/>
      <c r="P111" s="1296"/>
      <c r="Q111" s="1295"/>
      <c r="W111" s="999"/>
      <c r="X111" s="999"/>
      <c r="Y111" s="999"/>
    </row>
    <row r="112" spans="1:25">
      <c r="A112" s="876" t="s">
        <v>1252</v>
      </c>
      <c r="B112" s="980"/>
      <c r="C112" s="980"/>
      <c r="D112" s="980"/>
      <c r="E112" s="1292"/>
      <c r="F112" s="980"/>
      <c r="G112" s="1292"/>
      <c r="H112" s="1292"/>
      <c r="I112" s="1292"/>
      <c r="J112" s="1292"/>
      <c r="K112" s="980"/>
      <c r="N112" s="1291"/>
      <c r="W112" s="999"/>
      <c r="X112" s="999"/>
      <c r="Y112" s="999"/>
    </row>
    <row r="113" spans="1:15">
      <c r="A113" s="876" t="s">
        <v>1251</v>
      </c>
      <c r="B113" s="980"/>
      <c r="C113" s="980"/>
      <c r="D113" s="980"/>
      <c r="E113" s="980"/>
      <c r="F113" s="980"/>
      <c r="G113" s="980"/>
      <c r="H113" s="980"/>
      <c r="I113" s="980"/>
      <c r="J113" s="980"/>
      <c r="K113" s="980"/>
      <c r="N113" s="1291"/>
    </row>
    <row r="114" spans="1:15">
      <c r="A114" s="368" t="s">
        <v>1250</v>
      </c>
      <c r="B114" s="980"/>
      <c r="C114" s="980"/>
      <c r="D114" s="980"/>
      <c r="E114" s="980"/>
      <c r="F114" s="980"/>
      <c r="G114" s="980"/>
      <c r="H114" s="980"/>
      <c r="I114" s="980"/>
      <c r="J114" s="980"/>
      <c r="K114" s="980"/>
      <c r="N114" s="1291"/>
    </row>
    <row r="115" spans="1:15">
      <c r="A115" s="366" t="s">
        <v>1249</v>
      </c>
      <c r="B115" s="980"/>
      <c r="C115" s="980"/>
      <c r="D115" s="980"/>
      <c r="E115" s="980"/>
      <c r="F115" s="980"/>
      <c r="G115" s="980"/>
      <c r="H115" s="980"/>
      <c r="I115" s="980"/>
      <c r="J115" s="1290"/>
      <c r="K115" s="980"/>
      <c r="N115" s="1291"/>
    </row>
    <row r="116" spans="1:15" ht="33" customHeight="1">
      <c r="A116" s="2137" t="s">
        <v>1248</v>
      </c>
      <c r="B116" s="2137"/>
      <c r="C116" s="2137"/>
      <c r="D116" s="2137"/>
      <c r="E116" s="2137"/>
      <c r="F116" s="2137"/>
      <c r="G116" s="2137"/>
      <c r="H116" s="2137"/>
      <c r="I116" s="2137"/>
      <c r="J116" s="2137"/>
      <c r="K116" s="2137"/>
      <c r="O116" s="1289"/>
    </row>
    <row r="117" spans="1:15">
      <c r="A117" s="2136"/>
      <c r="B117" s="2136"/>
      <c r="C117" s="2136"/>
      <c r="D117" s="2136"/>
      <c r="E117" s="2136"/>
      <c r="F117" s="2136"/>
      <c r="G117" s="2136"/>
      <c r="H117" s="2136"/>
      <c r="I117" s="2136"/>
      <c r="J117" s="2136"/>
      <c r="K117" s="2136"/>
      <c r="O117" s="1289"/>
    </row>
  </sheetData>
  <mergeCells count="3">
    <mergeCell ref="A117:K117"/>
    <mergeCell ref="A58:K58"/>
    <mergeCell ref="A116:K116"/>
  </mergeCells>
  <pageMargins left="0.7" right="0.7" top="0.75" bottom="0.75" header="0.3" footer="0.3"/>
  <pageSetup paperSize="9" scale="65" fitToWidth="0" fitToHeight="0" orientation="portrait" r:id="rId1"/>
  <rowBreaks count="1" manualBreakCount="1">
    <brk id="58" max="16383" man="1"/>
  </rowBreaks>
  <customProperties>
    <customPr name="_pios_id" r:id="rId2"/>
  </customPropertie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81541-9AF2-466F-A48F-8ECC55898EC1}">
  <sheetPr>
    <tabColor rgb="FF92D050"/>
  </sheetPr>
  <dimension ref="A1:U83"/>
  <sheetViews>
    <sheetView view="pageLayout" topLeftCell="A73" zoomScaleNormal="100" workbookViewId="0">
      <selection activeCell="A63" sqref="A63"/>
    </sheetView>
  </sheetViews>
  <sheetFormatPr defaultColWidth="9.109375" defaultRowHeight="14.4"/>
  <cols>
    <col min="1" max="1" width="53.33203125" style="366" customWidth="1"/>
    <col min="2" max="2" width="9.5546875" style="1002" customWidth="1"/>
    <col min="3" max="3" width="12.77734375" style="366" customWidth="1"/>
    <col min="4" max="4" width="9.5546875" style="366" customWidth="1"/>
    <col min="5" max="5" width="13.5546875" style="366" customWidth="1"/>
    <col min="6" max="6" width="12" style="366" customWidth="1"/>
    <col min="7" max="7" width="10.33203125" style="366" customWidth="1"/>
    <col min="8" max="8" width="14.88671875" style="365" customWidth="1"/>
    <col min="9" max="9" width="9.109375" style="870"/>
    <col min="10" max="10" width="12.33203125" style="870" customWidth="1"/>
    <col min="11" max="12" width="9.109375" style="870"/>
    <col min="13" max="13" width="9.88671875" style="1001" bestFit="1" customWidth="1"/>
    <col min="14" max="14" width="7.109375" style="870" customWidth="1"/>
    <col min="15" max="15" width="9.6640625" style="136" bestFit="1" customWidth="1"/>
    <col min="16" max="16" width="12.88671875" style="136" bestFit="1" customWidth="1"/>
    <col min="17" max="17" width="9.33203125" style="870" bestFit="1" customWidth="1"/>
    <col min="18" max="18" width="12.6640625" style="870" bestFit="1" customWidth="1"/>
    <col min="19" max="19" width="9.109375" style="870"/>
    <col min="20" max="20" width="9.33203125" style="870" bestFit="1" customWidth="1"/>
    <col min="21" max="21" width="12.6640625" style="870" bestFit="1" customWidth="1"/>
    <col min="22" max="16384" width="9.109375" style="870"/>
  </cols>
  <sheetData>
    <row r="1" spans="1:21">
      <c r="A1" s="1107" t="s">
        <v>1368</v>
      </c>
      <c r="B1" s="1110"/>
      <c r="C1" s="608"/>
      <c r="D1" s="594"/>
      <c r="E1" s="608"/>
      <c r="F1" s="608"/>
      <c r="G1" s="608"/>
      <c r="H1" s="68"/>
      <c r="J1" s="596"/>
    </row>
    <row r="2" spans="1:21" s="877" customFormat="1" ht="27" customHeight="1">
      <c r="A2" s="1015"/>
      <c r="B2" s="1382"/>
      <c r="C2" s="1342"/>
      <c r="D2" s="1344"/>
      <c r="E2" s="1020"/>
      <c r="F2" s="1381"/>
      <c r="G2" s="1381"/>
      <c r="H2" s="1020"/>
      <c r="I2" s="844"/>
      <c r="J2" s="2138"/>
      <c r="K2" s="844"/>
      <c r="L2" s="844"/>
      <c r="M2" s="844"/>
      <c r="N2" s="1014"/>
      <c r="R2" s="999"/>
      <c r="S2" s="999"/>
    </row>
    <row r="3" spans="1:21" s="877" customFormat="1" ht="54.6" customHeight="1" thickBot="1">
      <c r="A3" s="774" t="s">
        <v>105</v>
      </c>
      <c r="B3" s="1346" t="s">
        <v>1093</v>
      </c>
      <c r="C3" s="1343" t="s">
        <v>1139</v>
      </c>
      <c r="D3" s="1343" t="s">
        <v>949</v>
      </c>
      <c r="E3" s="1343" t="s">
        <v>1205</v>
      </c>
      <c r="F3" s="1348" t="s">
        <v>256</v>
      </c>
      <c r="G3" s="1343" t="s">
        <v>1367</v>
      </c>
      <c r="H3" s="1343" t="s">
        <v>1204</v>
      </c>
      <c r="I3" s="844"/>
      <c r="J3" s="2092"/>
      <c r="K3" s="844"/>
      <c r="L3" s="844"/>
      <c r="M3" s="1380"/>
      <c r="N3" s="1013"/>
      <c r="O3" s="1380"/>
      <c r="R3" s="999"/>
      <c r="S3" s="999"/>
    </row>
    <row r="4" spans="1:21" ht="14.25" customHeight="1">
      <c r="A4" s="773" t="s">
        <v>1024</v>
      </c>
      <c r="B4" s="605">
        <v>1</v>
      </c>
      <c r="C4" s="772">
        <v>0.23543260741612712</v>
      </c>
      <c r="D4" s="772">
        <v>1262.2193999899998</v>
      </c>
      <c r="E4" s="772">
        <v>74.141508503278061</v>
      </c>
      <c r="F4" s="772">
        <v>344.63427719340859</v>
      </c>
      <c r="G4" s="772">
        <v>18.315766343556721</v>
      </c>
      <c r="H4" s="772">
        <v>169900</v>
      </c>
      <c r="I4" s="1217"/>
      <c r="J4" s="1008"/>
      <c r="K4" s="136"/>
      <c r="L4" s="136"/>
      <c r="M4" s="1373"/>
      <c r="N4" s="137"/>
    </row>
    <row r="5" spans="1:21" ht="14.25" customHeight="1">
      <c r="A5" s="607" t="s">
        <v>490</v>
      </c>
      <c r="B5" s="606">
        <v>13</v>
      </c>
      <c r="C5" s="606">
        <v>3.0606238964096528</v>
      </c>
      <c r="D5" s="606"/>
      <c r="E5" s="606"/>
      <c r="F5" s="606">
        <v>162.78162941079492</v>
      </c>
      <c r="G5" s="606"/>
      <c r="H5" s="606"/>
      <c r="I5" s="1217"/>
      <c r="J5" s="1007"/>
      <c r="K5" s="136"/>
      <c r="L5" s="136"/>
      <c r="M5" s="1108"/>
    </row>
    <row r="6" spans="1:21" ht="14.25" customHeight="1">
      <c r="A6" s="607" t="s">
        <v>489</v>
      </c>
      <c r="B6" s="606">
        <v>-12</v>
      </c>
      <c r="C6" s="606">
        <v>-2.8251912889935258</v>
      </c>
      <c r="D6" s="606"/>
      <c r="E6" s="606"/>
      <c r="F6" s="606">
        <v>181.8526477826137</v>
      </c>
      <c r="G6" s="606"/>
      <c r="H6" s="606"/>
      <c r="I6" s="1217"/>
      <c r="J6" s="1007"/>
      <c r="K6" s="136"/>
      <c r="L6" s="136"/>
      <c r="M6" s="1108"/>
      <c r="P6" s="1010"/>
      <c r="R6" s="1010"/>
      <c r="S6" s="1010"/>
      <c r="U6" s="1010"/>
    </row>
    <row r="7" spans="1:21" ht="14.25" customHeight="1">
      <c r="A7" s="602" t="s">
        <v>963</v>
      </c>
      <c r="B7" s="596">
        <v>-19</v>
      </c>
      <c r="C7" s="596">
        <v>-17.233560090702948</v>
      </c>
      <c r="D7" s="596">
        <v>554.16605700000002</v>
      </c>
      <c r="E7" s="596">
        <v>125.2393137096351</v>
      </c>
      <c r="F7" s="596">
        <v>148.57024407073698</v>
      </c>
      <c r="G7" s="596">
        <v>31.195177933044686</v>
      </c>
      <c r="H7" s="596">
        <v>44100</v>
      </c>
      <c r="I7" s="1217"/>
      <c r="J7" s="1007"/>
      <c r="K7" s="136"/>
      <c r="L7" s="136"/>
      <c r="M7" s="1108"/>
      <c r="N7" s="357"/>
      <c r="O7" s="1376"/>
      <c r="P7" s="1379"/>
      <c r="Q7" s="1376"/>
      <c r="R7" s="1378"/>
      <c r="S7" s="1378"/>
      <c r="T7" s="1376"/>
      <c r="U7" s="1012"/>
    </row>
    <row r="8" spans="1:21" ht="14.25" customHeight="1">
      <c r="A8" s="602" t="s">
        <v>490</v>
      </c>
      <c r="B8" s="596">
        <v>4</v>
      </c>
      <c r="C8" s="596">
        <v>3.6281179138321997</v>
      </c>
      <c r="D8" s="596"/>
      <c r="E8" s="596"/>
      <c r="F8" s="368">
        <v>56.369079744486257</v>
      </c>
      <c r="G8" s="596"/>
      <c r="H8" s="596"/>
      <c r="I8" s="1217"/>
      <c r="J8" s="1007"/>
      <c r="K8" s="136"/>
      <c r="L8" s="136"/>
      <c r="M8" s="1374"/>
      <c r="N8" s="357"/>
      <c r="O8" s="1376"/>
      <c r="P8" s="1377"/>
      <c r="Q8" s="1376"/>
      <c r="R8" s="1377"/>
      <c r="S8" s="1377"/>
      <c r="T8" s="1376"/>
      <c r="U8" s="1010"/>
    </row>
    <row r="9" spans="1:21">
      <c r="A9" s="602" t="s">
        <v>489</v>
      </c>
      <c r="B9" s="596">
        <v>-23</v>
      </c>
      <c r="C9" s="596">
        <v>-20.861678004535147</v>
      </c>
      <c r="D9" s="596"/>
      <c r="E9" s="596"/>
      <c r="F9" s="596">
        <v>92.201164326250705</v>
      </c>
      <c r="G9" s="596"/>
      <c r="H9" s="596"/>
      <c r="I9" s="1217"/>
      <c r="J9" s="1007"/>
      <c r="K9" s="136"/>
      <c r="L9" s="136"/>
      <c r="M9" s="1374"/>
      <c r="N9" s="357"/>
      <c r="O9" s="1375"/>
      <c r="P9" s="1010"/>
      <c r="Q9" s="1011"/>
      <c r="R9" s="1010"/>
      <c r="S9" s="1010"/>
      <c r="T9" s="1011"/>
      <c r="U9" s="1010"/>
    </row>
    <row r="10" spans="1:21" ht="14.25" customHeight="1">
      <c r="A10" s="602" t="s">
        <v>962</v>
      </c>
      <c r="B10" s="596">
        <v>10</v>
      </c>
      <c r="C10" s="596">
        <v>11.019283746556473</v>
      </c>
      <c r="D10" s="596">
        <v>534.57634769999993</v>
      </c>
      <c r="E10" s="596">
        <v>146.87554658998675</v>
      </c>
      <c r="F10" s="596">
        <v>96.552054529999992</v>
      </c>
      <c r="G10" s="596">
        <v>11.120148264277574</v>
      </c>
      <c r="H10" s="596">
        <v>36300</v>
      </c>
      <c r="I10" s="1217"/>
      <c r="J10" s="1007"/>
      <c r="K10" s="136"/>
      <c r="L10" s="136"/>
      <c r="M10" s="1108"/>
    </row>
    <row r="11" spans="1:21" ht="14.25" customHeight="1">
      <c r="A11" s="602" t="s">
        <v>490</v>
      </c>
      <c r="B11" s="596">
        <v>5</v>
      </c>
      <c r="C11" s="596">
        <v>5.5096418732782366</v>
      </c>
      <c r="D11" s="596"/>
      <c r="E11" s="596"/>
      <c r="F11" s="368">
        <v>59.445682449999993</v>
      </c>
      <c r="G11" s="596"/>
      <c r="H11" s="596"/>
      <c r="I11" s="1217"/>
      <c r="J11" s="1007"/>
      <c r="K11" s="136"/>
      <c r="L11" s="136"/>
      <c r="M11" s="1374"/>
    </row>
    <row r="12" spans="1:21" ht="14.25" customHeight="1">
      <c r="A12" s="602" t="s">
        <v>489</v>
      </c>
      <c r="B12" s="596">
        <v>5</v>
      </c>
      <c r="C12" s="596">
        <v>5.5096418732782366</v>
      </c>
      <c r="D12" s="596"/>
      <c r="E12" s="596"/>
      <c r="F12" s="596">
        <v>37.10637208</v>
      </c>
      <c r="G12" s="596"/>
      <c r="H12" s="596"/>
      <c r="I12" s="1217"/>
      <c r="J12" s="1007"/>
      <c r="K12" s="136"/>
      <c r="L12" s="136"/>
      <c r="M12" s="1374"/>
    </row>
    <row r="13" spans="1:21" ht="14.25" customHeight="1">
      <c r="A13" s="602" t="s">
        <v>961</v>
      </c>
      <c r="B13" s="596">
        <v>4</v>
      </c>
      <c r="C13" s="596">
        <v>4.2440318302387272</v>
      </c>
      <c r="D13" s="596">
        <v>98.95948691000001</v>
      </c>
      <c r="E13" s="596">
        <v>26.223280105008474</v>
      </c>
      <c r="F13" s="596">
        <v>37.264946919964544</v>
      </c>
      <c r="G13" s="596">
        <v>28.555120793296563</v>
      </c>
      <c r="H13" s="596">
        <v>37700</v>
      </c>
      <c r="I13" s="1217"/>
      <c r="J13" s="1007"/>
      <c r="K13" s="136"/>
      <c r="L13" s="136"/>
      <c r="M13" s="1108"/>
    </row>
    <row r="14" spans="1:21" ht="14.25" customHeight="1">
      <c r="A14" s="602" t="s">
        <v>490</v>
      </c>
      <c r="B14" s="596">
        <v>3</v>
      </c>
      <c r="C14" s="596">
        <v>3.183023872679045</v>
      </c>
      <c r="D14" s="596"/>
      <c r="E14" s="596"/>
      <c r="F14" s="368">
        <v>20.262530719431634</v>
      </c>
      <c r="G14" s="596"/>
      <c r="H14" s="596"/>
      <c r="I14" s="1217"/>
      <c r="J14" s="1007"/>
      <c r="K14" s="136"/>
      <c r="L14" s="136"/>
      <c r="M14" s="1374"/>
    </row>
    <row r="15" spans="1:21" ht="14.25" customHeight="1">
      <c r="A15" s="602" t="s">
        <v>489</v>
      </c>
      <c r="B15" s="596">
        <v>1</v>
      </c>
      <c r="C15" s="596">
        <v>1.0610079575596818</v>
      </c>
      <c r="D15" s="596"/>
      <c r="E15" s="596"/>
      <c r="F15" s="596">
        <v>17.002416200532913</v>
      </c>
      <c r="G15" s="596"/>
      <c r="H15" s="596"/>
      <c r="I15" s="1217"/>
      <c r="J15" s="1007"/>
      <c r="K15" s="136"/>
      <c r="L15" s="136"/>
      <c r="M15" s="1374"/>
    </row>
    <row r="16" spans="1:21" ht="14.25" customHeight="1">
      <c r="A16" s="602" t="s">
        <v>960</v>
      </c>
      <c r="B16" s="596">
        <v>3</v>
      </c>
      <c r="C16" s="596">
        <v>2.3166023166023164</v>
      </c>
      <c r="D16" s="596">
        <v>74.517508379999995</v>
      </c>
      <c r="E16" s="596">
        <v>14.373811002971111</v>
      </c>
      <c r="F16" s="596">
        <v>42.554743899859893</v>
      </c>
      <c r="G16" s="596">
        <v>25.041219773021218</v>
      </c>
      <c r="H16" s="596">
        <v>51800</v>
      </c>
      <c r="I16" s="1217"/>
      <c r="J16" s="1007"/>
      <c r="K16" s="136"/>
      <c r="L16" s="136"/>
      <c r="M16" s="1108"/>
    </row>
    <row r="17" spans="1:14" ht="14.25" customHeight="1">
      <c r="A17" s="602" t="s">
        <v>490</v>
      </c>
      <c r="B17" s="596">
        <v>1</v>
      </c>
      <c r="C17" s="596">
        <v>0.77220077220077221</v>
      </c>
      <c r="D17" s="596"/>
      <c r="E17" s="596"/>
      <c r="F17" s="368">
        <v>18.660093042815301</v>
      </c>
      <c r="G17" s="596"/>
      <c r="H17" s="596"/>
      <c r="I17" s="1217"/>
      <c r="J17" s="1007"/>
      <c r="K17" s="136"/>
      <c r="L17" s="136"/>
      <c r="M17" s="1374"/>
    </row>
    <row r="18" spans="1:14" ht="14.25" customHeight="1">
      <c r="A18" s="602" t="s">
        <v>489</v>
      </c>
      <c r="B18" s="596">
        <v>2</v>
      </c>
      <c r="C18" s="596">
        <v>1.5444015444015444</v>
      </c>
      <c r="D18" s="596"/>
      <c r="E18" s="596"/>
      <c r="F18" s="596">
        <v>23.894650857044592</v>
      </c>
      <c r="G18" s="596"/>
      <c r="H18" s="596"/>
      <c r="I18" s="1217"/>
      <c r="J18" s="1007"/>
      <c r="K18" s="136"/>
      <c r="L18" s="136"/>
      <c r="M18" s="1374"/>
    </row>
    <row r="19" spans="1:14" ht="14.25" customHeight="1">
      <c r="A19" s="602" t="s">
        <v>959</v>
      </c>
      <c r="B19" s="596">
        <v>3</v>
      </c>
      <c r="C19" s="596"/>
      <c r="D19" s="596">
        <v>-1.2789769243681803E-13</v>
      </c>
      <c r="E19" s="596"/>
      <c r="F19" s="596">
        <v>19.692287772847209</v>
      </c>
      <c r="G19" s="596"/>
      <c r="H19" s="596">
        <v>0</v>
      </c>
      <c r="I19" s="1217"/>
      <c r="J19" s="1009"/>
      <c r="K19" s="136"/>
      <c r="L19" s="136"/>
      <c r="M19" s="1108"/>
    </row>
    <row r="20" spans="1:14" ht="14.25" customHeight="1">
      <c r="A20" s="604"/>
      <c r="B20" s="599"/>
      <c r="C20" s="599"/>
      <c r="D20" s="599"/>
      <c r="E20" s="599"/>
      <c r="F20" s="599"/>
      <c r="G20" s="599"/>
      <c r="H20" s="599"/>
      <c r="I20" s="1217"/>
      <c r="J20" s="1008"/>
      <c r="K20" s="136"/>
      <c r="L20" s="136"/>
      <c r="M20" s="1373"/>
    </row>
    <row r="21" spans="1:14" ht="14.25" customHeight="1">
      <c r="A21" s="770" t="s">
        <v>1023</v>
      </c>
      <c r="B21" s="605">
        <v>-15</v>
      </c>
      <c r="C21" s="605">
        <v>-6.2111801242236027</v>
      </c>
      <c r="D21" s="605">
        <v>1497.2758883199999</v>
      </c>
      <c r="E21" s="605">
        <v>153.33107734319751</v>
      </c>
      <c r="F21" s="605">
        <v>1049.8642195463658</v>
      </c>
      <c r="G21" s="605">
        <v>57.598363705063434</v>
      </c>
      <c r="H21" s="605">
        <v>96600</v>
      </c>
      <c r="I21" s="1217"/>
      <c r="J21" s="1008"/>
      <c r="K21" s="136"/>
      <c r="L21" s="136"/>
      <c r="M21" s="1373"/>
      <c r="N21" s="137"/>
    </row>
    <row r="22" spans="1:14" ht="14.25" customHeight="1">
      <c r="A22" s="607" t="s">
        <v>490</v>
      </c>
      <c r="B22" s="606">
        <v>4</v>
      </c>
      <c r="C22" s="606">
        <v>1.6563146997929605</v>
      </c>
      <c r="D22" s="606"/>
      <c r="E22" s="606"/>
      <c r="F22" s="606">
        <v>683.55287219242075</v>
      </c>
      <c r="G22" s="606"/>
      <c r="H22" s="606"/>
      <c r="I22" s="1217"/>
      <c r="J22" s="1007"/>
      <c r="K22" s="136"/>
      <c r="L22" s="136"/>
      <c r="M22" s="1108"/>
    </row>
    <row r="23" spans="1:14" ht="14.25" customHeight="1">
      <c r="A23" s="607" t="s">
        <v>489</v>
      </c>
      <c r="B23" s="606">
        <v>-19</v>
      </c>
      <c r="C23" s="606">
        <v>-7.8674948240165623</v>
      </c>
      <c r="D23" s="606"/>
      <c r="E23" s="606"/>
      <c r="F23" s="606">
        <v>366.311347353945</v>
      </c>
      <c r="G23" s="606"/>
      <c r="H23" s="606"/>
      <c r="I23" s="1217"/>
      <c r="J23" s="1007"/>
      <c r="K23" s="136"/>
      <c r="L23" s="136"/>
      <c r="M23" s="1108"/>
    </row>
    <row r="24" spans="1:14" ht="14.25" customHeight="1">
      <c r="A24" s="602" t="s">
        <v>958</v>
      </c>
      <c r="B24" s="596">
        <v>-16</v>
      </c>
      <c r="C24" s="596">
        <v>-24.521072796934867</v>
      </c>
      <c r="D24" s="596">
        <v>596.37585363000005</v>
      </c>
      <c r="E24" s="596">
        <v>226.33902506611972</v>
      </c>
      <c r="F24" s="596">
        <v>248.7860061155007</v>
      </c>
      <c r="G24" s="596">
        <v>59.382014548759919</v>
      </c>
      <c r="H24" s="596">
        <v>26100</v>
      </c>
      <c r="I24" s="1217"/>
      <c r="J24" s="1007"/>
      <c r="K24" s="136"/>
      <c r="L24" s="136"/>
      <c r="M24" s="1108"/>
      <c r="N24" s="357"/>
    </row>
    <row r="25" spans="1:14" ht="14.25" customHeight="1">
      <c r="A25" s="602" t="s">
        <v>490</v>
      </c>
      <c r="B25" s="596">
        <v>-4</v>
      </c>
      <c r="C25" s="596">
        <v>-6.1302681992337167</v>
      </c>
      <c r="D25" s="596"/>
      <c r="E25" s="596"/>
      <c r="F25" s="596">
        <v>169.74789178776183</v>
      </c>
      <c r="G25" s="596"/>
      <c r="H25" s="596"/>
      <c r="I25" s="1217"/>
      <c r="J25" s="1007"/>
      <c r="K25" s="136"/>
      <c r="L25" s="136"/>
      <c r="M25" s="1374"/>
      <c r="N25" s="357"/>
    </row>
    <row r="26" spans="1:14" ht="14.25" customHeight="1">
      <c r="A26" s="602" t="s">
        <v>489</v>
      </c>
      <c r="B26" s="596">
        <v>-12</v>
      </c>
      <c r="C26" s="596">
        <v>-18.390804597701148</v>
      </c>
      <c r="D26" s="596"/>
      <c r="E26" s="596"/>
      <c r="F26" s="596">
        <v>79.038114327738853</v>
      </c>
      <c r="G26" s="596"/>
      <c r="H26" s="596"/>
      <c r="I26" s="1217"/>
      <c r="J26" s="1007"/>
      <c r="K26" s="136"/>
      <c r="L26" s="136"/>
      <c r="M26" s="1374"/>
      <c r="N26" s="357"/>
    </row>
    <row r="27" spans="1:14" ht="14.25" customHeight="1">
      <c r="A27" s="602" t="s">
        <v>957</v>
      </c>
      <c r="B27" s="596">
        <v>-2</v>
      </c>
      <c r="C27" s="596">
        <v>-4.0201005025125625</v>
      </c>
      <c r="D27" s="596">
        <v>470.92448810000002</v>
      </c>
      <c r="E27" s="596">
        <v>233.75557124962319</v>
      </c>
      <c r="F27" s="596">
        <v>246.02199992523632</v>
      </c>
      <c r="G27" s="596">
        <v>39.51491467989193</v>
      </c>
      <c r="H27" s="596">
        <v>19900</v>
      </c>
      <c r="I27" s="1217"/>
      <c r="J27" s="1007"/>
      <c r="K27" s="136"/>
      <c r="L27" s="136"/>
      <c r="M27" s="1108"/>
    </row>
    <row r="28" spans="1:14" ht="14.25" customHeight="1">
      <c r="A28" s="602" t="s">
        <v>490</v>
      </c>
      <c r="B28" s="596">
        <v>-3</v>
      </c>
      <c r="C28" s="596">
        <v>-6.0301507537688446</v>
      </c>
      <c r="D28" s="596"/>
      <c r="E28" s="596"/>
      <c r="F28" s="368">
        <v>186.08540967943281</v>
      </c>
      <c r="G28" s="596"/>
      <c r="H28" s="596"/>
      <c r="I28" s="1217"/>
      <c r="J28" s="1007"/>
      <c r="K28" s="136"/>
      <c r="L28" s="136"/>
      <c r="M28" s="1374"/>
    </row>
    <row r="29" spans="1:14" ht="14.25" customHeight="1">
      <c r="A29" s="602" t="s">
        <v>489</v>
      </c>
      <c r="B29" s="596">
        <v>1</v>
      </c>
      <c r="C29" s="596">
        <v>2.0100502512562812</v>
      </c>
      <c r="D29" s="596"/>
      <c r="E29" s="596"/>
      <c r="F29" s="596">
        <v>59.936590245803501</v>
      </c>
      <c r="G29" s="596"/>
      <c r="H29" s="596"/>
      <c r="I29" s="1217"/>
      <c r="J29" s="1007"/>
      <c r="K29" s="136"/>
      <c r="L29" s="136"/>
      <c r="M29" s="1374"/>
    </row>
    <row r="30" spans="1:14" ht="14.25" customHeight="1">
      <c r="A30" s="602" t="s">
        <v>956</v>
      </c>
      <c r="B30" s="596">
        <v>7</v>
      </c>
      <c r="C30" s="596">
        <v>12.017167381974248</v>
      </c>
      <c r="D30" s="596">
        <v>274.32770625000001</v>
      </c>
      <c r="E30" s="596">
        <v>117.0840456767227</v>
      </c>
      <c r="F30" s="596">
        <v>129.98182753593579</v>
      </c>
      <c r="G30" s="596">
        <v>24.022319254062403</v>
      </c>
      <c r="H30" s="596">
        <v>23300</v>
      </c>
      <c r="I30" s="1217"/>
      <c r="J30" s="1007"/>
      <c r="K30" s="136"/>
      <c r="L30" s="136"/>
      <c r="M30" s="1108"/>
    </row>
    <row r="31" spans="1:14" ht="14.25" customHeight="1">
      <c r="A31" s="602" t="s">
        <v>490</v>
      </c>
      <c r="B31" s="596">
        <v>10</v>
      </c>
      <c r="C31" s="596">
        <v>17.167381974248926</v>
      </c>
      <c r="D31" s="596"/>
      <c r="E31" s="596"/>
      <c r="F31" s="368">
        <v>65.899877397721497</v>
      </c>
      <c r="G31" s="596"/>
      <c r="H31" s="596"/>
      <c r="I31" s="1217"/>
      <c r="J31" s="1007"/>
      <c r="K31" s="136"/>
      <c r="L31" s="136"/>
      <c r="M31" s="1374"/>
    </row>
    <row r="32" spans="1:14" ht="14.25" customHeight="1">
      <c r="A32" s="602" t="s">
        <v>489</v>
      </c>
      <c r="B32" s="596">
        <v>-2</v>
      </c>
      <c r="C32" s="596">
        <v>-3.4334763948497855</v>
      </c>
      <c r="D32" s="596"/>
      <c r="E32" s="596"/>
      <c r="F32" s="596">
        <v>64.081950138214296</v>
      </c>
      <c r="G32" s="596"/>
      <c r="H32" s="596"/>
      <c r="I32" s="1217"/>
      <c r="J32" s="1007"/>
      <c r="K32" s="136"/>
      <c r="L32" s="136"/>
      <c r="M32" s="1374"/>
    </row>
    <row r="33" spans="1:14" ht="14.25" customHeight="1">
      <c r="A33" s="602" t="s">
        <v>955</v>
      </c>
      <c r="B33" s="596">
        <v>-6</v>
      </c>
      <c r="C33" s="596">
        <v>-8.791208791208792</v>
      </c>
      <c r="D33" s="596">
        <v>154.80845331</v>
      </c>
      <c r="E33" s="596">
        <v>56.474132384075318</v>
      </c>
      <c r="F33" s="596">
        <v>112.2765193030524</v>
      </c>
      <c r="G33" s="596">
        <v>54.29886038763081</v>
      </c>
      <c r="H33" s="596">
        <v>27300</v>
      </c>
      <c r="I33" s="1217"/>
      <c r="J33" s="1007"/>
      <c r="K33" s="136"/>
      <c r="L33" s="136"/>
      <c r="M33" s="1108"/>
    </row>
    <row r="34" spans="1:14" ht="14.25" customHeight="1">
      <c r="A34" s="602" t="s">
        <v>490</v>
      </c>
      <c r="B34" s="596">
        <v>-4</v>
      </c>
      <c r="C34" s="596">
        <v>-5.8608058608058604</v>
      </c>
      <c r="D34" s="596"/>
      <c r="E34" s="596"/>
      <c r="F34" s="368">
        <v>84.059225931047521</v>
      </c>
      <c r="G34" s="596"/>
      <c r="H34" s="596"/>
      <c r="I34" s="1217"/>
      <c r="J34" s="1007"/>
      <c r="K34" s="136"/>
      <c r="L34" s="136"/>
      <c r="M34" s="1374"/>
    </row>
    <row r="35" spans="1:14" ht="14.25" customHeight="1">
      <c r="A35" s="602" t="s">
        <v>489</v>
      </c>
      <c r="B35" s="596">
        <v>-3</v>
      </c>
      <c r="C35" s="596">
        <v>-4.395604395604396</v>
      </c>
      <c r="D35" s="596"/>
      <c r="E35" s="596"/>
      <c r="F35" s="596">
        <v>28.217293372004882</v>
      </c>
      <c r="G35" s="596"/>
      <c r="H35" s="596"/>
      <c r="I35" s="1217"/>
      <c r="J35" s="1007"/>
      <c r="K35" s="136"/>
      <c r="L35" s="136"/>
      <c r="M35" s="1374"/>
    </row>
    <row r="36" spans="1:14" ht="14.25" customHeight="1">
      <c r="A36" s="602" t="s">
        <v>954</v>
      </c>
      <c r="B36" s="596">
        <v>2</v>
      </c>
      <c r="C36" s="596"/>
      <c r="D36" s="596">
        <v>0.83938702999978432</v>
      </c>
      <c r="E36" s="596"/>
      <c r="F36" s="596">
        <v>312.79786666664057</v>
      </c>
      <c r="G36" s="596"/>
      <c r="H36" s="596"/>
      <c r="I36" s="1217"/>
      <c r="J36" s="1007"/>
      <c r="K36" s="136"/>
      <c r="L36" s="136"/>
      <c r="M36" s="1108"/>
    </row>
    <row r="37" spans="1:14" ht="13.5" customHeight="1">
      <c r="A37" s="365"/>
      <c r="B37" s="980"/>
      <c r="I37" s="1217"/>
      <c r="J37" s="1000"/>
      <c r="K37" s="136"/>
      <c r="L37" s="136"/>
      <c r="M37" s="1374"/>
    </row>
    <row r="38" spans="1:14">
      <c r="A38" s="770" t="s">
        <v>1022</v>
      </c>
      <c r="B38" s="605">
        <v>-11</v>
      </c>
      <c r="C38" s="605">
        <v>-6.6265060240963853</v>
      </c>
      <c r="D38" s="605">
        <v>1525.7885032600002</v>
      </c>
      <c r="E38" s="605">
        <v>227.01080781718386</v>
      </c>
      <c r="F38" s="605">
        <v>812.15249314238508</v>
      </c>
      <c r="G38" s="605">
        <v>47.713852718434637</v>
      </c>
      <c r="H38" s="605">
        <v>66400</v>
      </c>
      <c r="I38" s="1217"/>
      <c r="J38" s="1008"/>
      <c r="K38" s="136"/>
      <c r="L38" s="136"/>
      <c r="M38" s="1373"/>
    </row>
    <row r="39" spans="1:14" ht="14.25" customHeight="1">
      <c r="A39" s="607" t="s">
        <v>490</v>
      </c>
      <c r="B39" s="606">
        <v>-20</v>
      </c>
      <c r="C39" s="606">
        <v>-12.048192771084338</v>
      </c>
      <c r="D39" s="606"/>
      <c r="E39" s="606"/>
      <c r="F39" s="606">
        <v>724.49821986870336</v>
      </c>
      <c r="G39" s="606"/>
      <c r="H39" s="606"/>
      <c r="I39" s="1217"/>
      <c r="J39" s="1007"/>
      <c r="K39" s="136"/>
      <c r="L39" s="136"/>
      <c r="M39" s="1108"/>
    </row>
    <row r="40" spans="1:14">
      <c r="A40" s="607" t="s">
        <v>489</v>
      </c>
      <c r="B40" s="606">
        <v>9</v>
      </c>
      <c r="C40" s="606">
        <v>5.4216867469879517</v>
      </c>
      <c r="D40" s="606"/>
      <c r="E40" s="606"/>
      <c r="F40" s="606">
        <v>87.654273273681696</v>
      </c>
      <c r="G40" s="606"/>
      <c r="H40" s="606"/>
      <c r="I40" s="1217"/>
      <c r="J40" s="1007"/>
      <c r="K40" s="136"/>
      <c r="L40" s="136"/>
      <c r="M40" s="1108"/>
    </row>
    <row r="41" spans="1:14" ht="14.25" customHeight="1">
      <c r="A41" s="602" t="s">
        <v>953</v>
      </c>
      <c r="B41" s="596">
        <v>-6</v>
      </c>
      <c r="C41" s="596">
        <v>-32</v>
      </c>
      <c r="D41" s="596">
        <v>234.42283415000003</v>
      </c>
      <c r="E41" s="596">
        <v>308.23839566085979</v>
      </c>
      <c r="F41" s="596">
        <v>105.24442931257809</v>
      </c>
      <c r="G41" s="596">
        <v>33.998497085948628</v>
      </c>
      <c r="H41" s="596">
        <v>7500</v>
      </c>
      <c r="I41" s="1217"/>
      <c r="J41" s="1007"/>
      <c r="K41" s="136"/>
      <c r="L41" s="136"/>
      <c r="M41" s="1108"/>
    </row>
    <row r="42" spans="1:14" ht="14.25" customHeight="1">
      <c r="A42" s="602" t="s">
        <v>490</v>
      </c>
      <c r="B42" s="596">
        <v>-3.2378772855698006E-2</v>
      </c>
      <c r="C42" s="596">
        <v>-0.17268678856372272</v>
      </c>
      <c r="D42" s="596"/>
      <c r="E42" s="596"/>
      <c r="F42" s="596">
        <v>79.700240437285942</v>
      </c>
      <c r="G42" s="596"/>
      <c r="H42" s="596"/>
      <c r="I42" s="1217"/>
      <c r="J42" s="1007"/>
      <c r="K42" s="136"/>
      <c r="L42" s="136"/>
      <c r="M42" s="1374"/>
    </row>
    <row r="43" spans="1:14" ht="14.25" customHeight="1">
      <c r="A43" s="602" t="s">
        <v>489</v>
      </c>
      <c r="B43" s="596">
        <v>-6</v>
      </c>
      <c r="C43" s="596">
        <v>-32</v>
      </c>
      <c r="D43" s="596"/>
      <c r="E43" s="596"/>
      <c r="F43" s="596">
        <v>25.54418887529215</v>
      </c>
      <c r="G43" s="596"/>
      <c r="H43" s="596"/>
      <c r="I43" s="1217"/>
      <c r="J43" s="1007"/>
      <c r="K43" s="136"/>
      <c r="L43" s="136"/>
      <c r="M43" s="1374"/>
    </row>
    <row r="44" spans="1:14" ht="14.25" customHeight="1">
      <c r="A44" s="602" t="s">
        <v>952</v>
      </c>
      <c r="B44" s="596">
        <v>-6</v>
      </c>
      <c r="C44" s="596">
        <v>-32.876712328767127</v>
      </c>
      <c r="D44" s="596">
        <v>107.93219466000001</v>
      </c>
      <c r="E44" s="596">
        <v>146.34588449911757</v>
      </c>
      <c r="F44" s="596">
        <v>75.143826518114992</v>
      </c>
      <c r="G44" s="596">
        <v>56.522643576216382</v>
      </c>
      <c r="H44" s="596">
        <v>7300</v>
      </c>
      <c r="I44" s="1217"/>
      <c r="J44" s="1007"/>
      <c r="K44" s="136"/>
      <c r="L44" s="136"/>
      <c r="M44" s="1108"/>
    </row>
    <row r="45" spans="1:14" ht="14.25" customHeight="1">
      <c r="A45" s="602" t="s">
        <v>490</v>
      </c>
      <c r="B45" s="596">
        <v>-15</v>
      </c>
      <c r="C45" s="596">
        <v>-82.191780821917803</v>
      </c>
      <c r="D45" s="596"/>
      <c r="E45" s="596"/>
      <c r="F45" s="596">
        <v>61.006129691659858</v>
      </c>
      <c r="G45" s="596"/>
      <c r="H45" s="596"/>
      <c r="I45" s="1217"/>
      <c r="J45" s="1007"/>
      <c r="K45" s="136"/>
      <c r="L45" s="136"/>
      <c r="M45" s="1108"/>
    </row>
    <row r="46" spans="1:14" ht="14.25" customHeight="1">
      <c r="A46" s="602" t="s">
        <v>489</v>
      </c>
      <c r="B46" s="596">
        <v>9</v>
      </c>
      <c r="C46" s="596">
        <v>49.315068493150683</v>
      </c>
      <c r="D46" s="596"/>
      <c r="E46" s="596"/>
      <c r="F46" s="596">
        <v>14.137696826455134</v>
      </c>
      <c r="G46" s="596"/>
      <c r="H46" s="596"/>
      <c r="I46" s="1217"/>
      <c r="J46" s="1007"/>
      <c r="K46" s="136"/>
      <c r="L46" s="136"/>
      <c r="M46" s="1108"/>
    </row>
    <row r="47" spans="1:14" ht="14.25" customHeight="1">
      <c r="A47" s="602" t="s">
        <v>951</v>
      </c>
      <c r="B47" s="596">
        <v>1</v>
      </c>
      <c r="C47" s="596">
        <v>3.3613445378151261</v>
      </c>
      <c r="D47" s="596">
        <v>1163.6179588700002</v>
      </c>
      <c r="E47" s="596">
        <v>930.61320700220551</v>
      </c>
      <c r="F47" s="596">
        <v>603.77654340814058</v>
      </c>
      <c r="G47" s="596">
        <v>49.650914829997141</v>
      </c>
      <c r="H47" s="596">
        <v>11900</v>
      </c>
      <c r="I47" s="1217"/>
      <c r="J47" s="1007"/>
      <c r="K47" s="136"/>
      <c r="L47" s="136"/>
      <c r="M47" s="1108"/>
      <c r="N47" s="357"/>
    </row>
    <row r="48" spans="1:14" ht="14.25" customHeight="1">
      <c r="A48" s="602" t="s">
        <v>490</v>
      </c>
      <c r="B48" s="596">
        <v>-3</v>
      </c>
      <c r="C48" s="596">
        <v>-10.084033613445378</v>
      </c>
      <c r="D48" s="596"/>
      <c r="E48" s="596"/>
      <c r="F48" s="596">
        <v>574.66860498563506</v>
      </c>
      <c r="G48" s="596"/>
      <c r="H48" s="596"/>
      <c r="I48" s="1217"/>
      <c r="J48" s="1007"/>
      <c r="K48" s="136"/>
      <c r="L48" s="136"/>
      <c r="M48" s="1108"/>
      <c r="N48" s="357"/>
    </row>
    <row r="49" spans="1:17" ht="14.25" customHeight="1">
      <c r="A49" s="602" t="s">
        <v>489</v>
      </c>
      <c r="B49" s="596">
        <v>3</v>
      </c>
      <c r="C49" s="596">
        <v>10.084033613445378</v>
      </c>
      <c r="D49" s="596"/>
      <c r="E49" s="596"/>
      <c r="F49" s="596">
        <v>29.107938422505526</v>
      </c>
      <c r="G49" s="596"/>
      <c r="H49" s="596"/>
      <c r="I49" s="1217"/>
      <c r="J49" s="1007"/>
      <c r="K49" s="136"/>
      <c r="L49" s="136"/>
      <c r="M49" s="1108"/>
      <c r="N49" s="357"/>
    </row>
    <row r="50" spans="1:17" ht="14.25" customHeight="1">
      <c r="A50" s="602" t="s">
        <v>950</v>
      </c>
      <c r="B50" s="596">
        <v>1</v>
      </c>
      <c r="C50" s="596">
        <v>2.666666666666667</v>
      </c>
      <c r="D50" s="596">
        <v>19.809626110000004</v>
      </c>
      <c r="E50" s="596">
        <v>13.187043117615326</v>
      </c>
      <c r="F50" s="596">
        <v>22.037869534372721</v>
      </c>
      <c r="G50" s="596">
        <v>40.189690278888378</v>
      </c>
      <c r="H50" s="596">
        <v>15000</v>
      </c>
      <c r="I50" s="1217"/>
      <c r="J50" s="1007"/>
      <c r="K50" s="136"/>
      <c r="L50" s="136"/>
      <c r="M50" s="1108"/>
    </row>
    <row r="51" spans="1:17" ht="14.25" customHeight="1">
      <c r="A51" s="602" t="s">
        <v>490</v>
      </c>
      <c r="B51" s="596">
        <v>-2</v>
      </c>
      <c r="C51" s="596">
        <v>-5.3333333333333339</v>
      </c>
      <c r="D51" s="596"/>
      <c r="E51" s="596"/>
      <c r="F51" s="596">
        <v>7.4931045180653513</v>
      </c>
      <c r="G51" s="596"/>
      <c r="H51" s="596"/>
      <c r="I51" s="1217"/>
      <c r="J51" s="1007"/>
      <c r="K51" s="136"/>
      <c r="L51" s="136"/>
      <c r="M51" s="1108"/>
    </row>
    <row r="52" spans="1:17" ht="14.25" customHeight="1">
      <c r="A52" s="602" t="s">
        <v>489</v>
      </c>
      <c r="B52" s="596">
        <v>3</v>
      </c>
      <c r="C52" s="596">
        <v>8</v>
      </c>
      <c r="D52" s="596"/>
      <c r="E52" s="596"/>
      <c r="F52" s="596">
        <v>14.54476501630737</v>
      </c>
      <c r="G52" s="596"/>
      <c r="H52" s="596"/>
      <c r="I52" s="1217"/>
      <c r="J52" s="1007"/>
      <c r="K52" s="136"/>
      <c r="L52" s="136"/>
      <c r="M52" s="1108"/>
    </row>
    <row r="53" spans="1:17" ht="15" customHeight="1">
      <c r="A53" s="602" t="s">
        <v>449</v>
      </c>
      <c r="B53" s="596">
        <v>-1</v>
      </c>
      <c r="C53" s="596">
        <v>-1.6194331983805668</v>
      </c>
      <c r="D53" s="596">
        <v>5.8894700000564626E-3</v>
      </c>
      <c r="E53" s="596">
        <v>2.3844008097394583E-3</v>
      </c>
      <c r="F53" s="596">
        <v>5.9498243691787138</v>
      </c>
      <c r="G53" s="596"/>
      <c r="H53" s="596">
        <v>24700</v>
      </c>
      <c r="I53" s="1217"/>
      <c r="J53" s="1007"/>
      <c r="K53" s="136"/>
      <c r="L53" s="136"/>
      <c r="M53" s="1108"/>
    </row>
    <row r="54" spans="1:17">
      <c r="A54" s="596"/>
      <c r="B54" s="596"/>
      <c r="C54" s="596"/>
      <c r="D54" s="596"/>
      <c r="E54" s="596"/>
      <c r="F54" s="596"/>
      <c r="G54" s="596"/>
      <c r="H54" s="596"/>
      <c r="I54" s="1217"/>
      <c r="J54" s="1007"/>
      <c r="K54" s="136"/>
      <c r="L54" s="136"/>
      <c r="M54" s="1108"/>
    </row>
    <row r="55" spans="1:17">
      <c r="A55" s="770" t="s">
        <v>519</v>
      </c>
      <c r="B55" s="605">
        <v>0</v>
      </c>
      <c r="C55" s="605">
        <v>0</v>
      </c>
      <c r="D55" s="605">
        <v>9.9415127399999985</v>
      </c>
      <c r="E55" s="605">
        <v>9.1115420357017776</v>
      </c>
      <c r="F55" s="605">
        <v>10.900373445179724</v>
      </c>
      <c r="G55" s="605"/>
      <c r="H55" s="605">
        <v>10900</v>
      </c>
      <c r="I55" s="1217"/>
      <c r="J55" s="1008"/>
      <c r="K55" s="136"/>
      <c r="L55" s="136"/>
      <c r="M55" s="1373"/>
    </row>
    <row r="56" spans="1:17">
      <c r="A56" s="603"/>
      <c r="B56" s="596"/>
      <c r="C56" s="596"/>
      <c r="D56" s="596"/>
      <c r="E56" s="596"/>
      <c r="F56" s="596"/>
      <c r="G56" s="596"/>
      <c r="H56" s="596"/>
      <c r="I56" s="1217"/>
      <c r="J56" s="1007"/>
      <c r="K56" s="136"/>
      <c r="L56" s="136"/>
      <c r="M56" s="1108"/>
      <c r="N56" s="137"/>
    </row>
    <row r="57" spans="1:17">
      <c r="A57" s="770" t="s">
        <v>449</v>
      </c>
      <c r="B57" s="605">
        <v>3</v>
      </c>
      <c r="C57" s="605">
        <v>-100</v>
      </c>
      <c r="D57" s="605">
        <v>24.370046219999999</v>
      </c>
      <c r="E57" s="605">
        <v>-212.42441575941987</v>
      </c>
      <c r="F57" s="605">
        <v>52.76623532766763</v>
      </c>
      <c r="G57" s="605"/>
      <c r="H57" s="605">
        <v>-1200</v>
      </c>
      <c r="I57" s="1217"/>
      <c r="J57" s="1008"/>
      <c r="K57" s="136"/>
      <c r="L57" s="136"/>
      <c r="M57" s="1373"/>
    </row>
    <row r="58" spans="1:17">
      <c r="A58" s="771"/>
      <c r="B58" s="596"/>
      <c r="C58" s="596"/>
      <c r="D58" s="596"/>
      <c r="E58" s="596"/>
      <c r="F58" s="596"/>
      <c r="G58" s="596"/>
      <c r="H58" s="596"/>
      <c r="I58" s="1217"/>
      <c r="J58" s="1007"/>
      <c r="K58" s="136"/>
      <c r="L58" s="136"/>
      <c r="M58" s="1108"/>
      <c r="N58" s="366"/>
    </row>
    <row r="59" spans="1:17">
      <c r="A59" s="770" t="s">
        <v>229</v>
      </c>
      <c r="B59" s="605">
        <v>-22</v>
      </c>
      <c r="C59" s="605">
        <v>-2.568593111500292</v>
      </c>
      <c r="D59" s="605">
        <v>4319.5953505300004</v>
      </c>
      <c r="E59" s="605">
        <v>125.25274672932704</v>
      </c>
      <c r="F59" s="605">
        <v>2270.309300658033</v>
      </c>
      <c r="G59" s="605">
        <v>44.73427363139114</v>
      </c>
      <c r="H59" s="605">
        <v>342600</v>
      </c>
      <c r="I59" s="1217"/>
      <c r="J59" s="1008"/>
      <c r="K59" s="136"/>
      <c r="L59" s="136"/>
      <c r="M59" s="1373"/>
      <c r="N59" s="357"/>
      <c r="Q59" s="136"/>
    </row>
    <row r="60" spans="1:17">
      <c r="A60" s="607" t="s">
        <v>490</v>
      </c>
      <c r="B60" s="606">
        <v>3</v>
      </c>
      <c r="C60" s="606">
        <v>0.35026269702276708</v>
      </c>
      <c r="D60" s="606"/>
      <c r="E60" s="606"/>
      <c r="F60" s="606">
        <v>1623.068432894067</v>
      </c>
      <c r="G60" s="606"/>
      <c r="H60" s="605"/>
      <c r="I60" s="1217"/>
      <c r="J60" s="1007"/>
      <c r="K60" s="136"/>
      <c r="L60" s="136"/>
      <c r="M60" s="1373"/>
      <c r="N60" s="357"/>
      <c r="P60" s="976"/>
      <c r="Q60" s="136"/>
    </row>
    <row r="61" spans="1:17">
      <c r="A61" s="607" t="s">
        <v>489</v>
      </c>
      <c r="B61" s="606">
        <v>-25</v>
      </c>
      <c r="C61" s="606">
        <v>-2.9188558085230589</v>
      </c>
      <c r="D61" s="606"/>
      <c r="E61" s="606"/>
      <c r="F61" s="606">
        <v>647.24086776396598</v>
      </c>
      <c r="G61" s="606"/>
      <c r="H61" s="605"/>
      <c r="I61" s="1217"/>
      <c r="J61" s="1007"/>
      <c r="K61" s="136"/>
      <c r="L61" s="136"/>
      <c r="M61" s="1373"/>
      <c r="N61" s="357"/>
    </row>
    <row r="62" spans="1:17">
      <c r="A62" s="602" t="s">
        <v>1168</v>
      </c>
      <c r="B62" s="367">
        <v>-26</v>
      </c>
      <c r="C62" s="368"/>
      <c r="D62" s="888"/>
      <c r="E62" s="593"/>
      <c r="F62" s="367"/>
      <c r="G62" s="367"/>
      <c r="H62" s="980"/>
      <c r="I62" s="1217"/>
      <c r="J62" s="136"/>
      <c r="K62" s="136"/>
    </row>
    <row r="63" spans="1:17">
      <c r="A63" s="898" t="s">
        <v>1107</v>
      </c>
      <c r="B63" s="898">
        <v>4</v>
      </c>
      <c r="C63" s="605">
        <v>0.61048091568932328</v>
      </c>
      <c r="D63" s="898"/>
      <c r="E63" s="898"/>
      <c r="F63" s="1005"/>
      <c r="G63" s="1005"/>
      <c r="H63" s="1005"/>
      <c r="K63" s="136"/>
    </row>
    <row r="64" spans="1:17">
      <c r="A64" s="607" t="s">
        <v>490</v>
      </c>
      <c r="B64" s="1005">
        <v>0</v>
      </c>
      <c r="C64" s="606">
        <v>0</v>
      </c>
      <c r="D64" s="898"/>
      <c r="E64" s="898"/>
      <c r="F64" s="1005"/>
      <c r="G64" s="1005"/>
      <c r="H64" s="1005"/>
      <c r="K64" s="136"/>
    </row>
    <row r="65" spans="1:8">
      <c r="A65" s="607" t="s">
        <v>489</v>
      </c>
      <c r="B65" s="1005">
        <v>4</v>
      </c>
      <c r="C65" s="1121">
        <v>0.61048091568932328</v>
      </c>
      <c r="D65" s="898"/>
      <c r="E65" s="898"/>
      <c r="F65" s="1005"/>
      <c r="G65" s="1005"/>
      <c r="H65" s="1216"/>
    </row>
    <row r="66" spans="1:8">
      <c r="A66" s="368" t="s">
        <v>1366</v>
      </c>
      <c r="B66" s="1109"/>
      <c r="C66" s="1004"/>
      <c r="F66" s="368"/>
      <c r="H66" s="596"/>
    </row>
    <row r="67" spans="1:8">
      <c r="A67" s="366" t="s">
        <v>947</v>
      </c>
      <c r="B67" s="1109"/>
      <c r="D67" s="368"/>
      <c r="E67" s="368"/>
      <c r="F67" s="368"/>
      <c r="H67" s="775"/>
    </row>
    <row r="68" spans="1:8">
      <c r="A68" s="366" t="s">
        <v>1136</v>
      </c>
      <c r="H68" s="367"/>
    </row>
    <row r="69" spans="1:8">
      <c r="G69" s="599"/>
      <c r="H69" s="599"/>
    </row>
    <row r="70" spans="1:8">
      <c r="A70" s="596"/>
      <c r="C70" s="1002"/>
      <c r="D70" s="1002"/>
      <c r="E70" s="1002"/>
      <c r="F70" s="1002"/>
      <c r="G70" s="596"/>
      <c r="H70" s="136"/>
    </row>
    <row r="71" spans="1:8">
      <c r="A71" s="601"/>
      <c r="C71" s="599"/>
      <c r="D71" s="1002"/>
      <c r="E71" s="599"/>
      <c r="F71" s="1002"/>
      <c r="G71" s="596"/>
      <c r="H71" s="1003"/>
    </row>
    <row r="72" spans="1:8">
      <c r="A72" s="602"/>
      <c r="C72" s="596"/>
      <c r="D72" s="1002"/>
      <c r="E72" s="596"/>
      <c r="F72" s="1002"/>
      <c r="G72" s="596"/>
      <c r="H72" s="136"/>
    </row>
    <row r="73" spans="1:8">
      <c r="A73" s="601"/>
      <c r="C73" s="596"/>
      <c r="D73" s="1002"/>
      <c r="E73" s="596"/>
      <c r="F73" s="1002"/>
      <c r="G73" s="599"/>
      <c r="H73" s="1003"/>
    </row>
    <row r="74" spans="1:8">
      <c r="A74" s="601"/>
      <c r="C74" s="596"/>
      <c r="D74" s="1002"/>
      <c r="E74" s="596"/>
      <c r="F74" s="1002"/>
      <c r="G74" s="599"/>
      <c r="H74" s="1003"/>
    </row>
    <row r="75" spans="1:8">
      <c r="A75" s="598"/>
      <c r="C75" s="596"/>
      <c r="D75" s="1002"/>
      <c r="E75" s="596"/>
      <c r="F75" s="1002"/>
      <c r="G75" s="597"/>
      <c r="H75" s="136"/>
    </row>
    <row r="76" spans="1:8">
      <c r="A76" s="596"/>
      <c r="C76" s="600"/>
      <c r="D76" s="1002"/>
      <c r="E76" s="596"/>
      <c r="F76" s="1002"/>
      <c r="G76" s="596"/>
      <c r="H76" s="136"/>
    </row>
    <row r="77" spans="1:8">
      <c r="A77" s="596"/>
      <c r="C77" s="596"/>
      <c r="D77" s="1002"/>
      <c r="E77" s="596"/>
      <c r="F77" s="1002"/>
      <c r="G77" s="596"/>
      <c r="H77" s="136"/>
    </row>
    <row r="78" spans="1:8">
      <c r="B78" s="1108"/>
      <c r="C78" s="596"/>
      <c r="D78" s="596"/>
      <c r="E78" s="596"/>
      <c r="F78" s="1002"/>
      <c r="H78" s="367"/>
    </row>
    <row r="79" spans="1:8">
      <c r="B79" s="1108"/>
      <c r="C79" s="596"/>
      <c r="D79" s="596"/>
      <c r="E79" s="596"/>
      <c r="F79" s="596"/>
      <c r="H79" s="367"/>
    </row>
    <row r="80" spans="1:8">
      <c r="F80" s="368"/>
      <c r="H80" s="367"/>
    </row>
    <row r="83" spans="8:8">
      <c r="H83" s="367"/>
    </row>
  </sheetData>
  <mergeCells count="1">
    <mergeCell ref="J2:J3"/>
  </mergeCells>
  <pageMargins left="0.7" right="0.7" top="0.75" bottom="0.75" header="0.3" footer="0.3"/>
  <pageSetup paperSize="9" scale="65" fitToWidth="0" fitToHeight="0" orientation="portrait" r:id="rId1"/>
  <customProperties>
    <customPr name="_pios_id" r:id="rId2"/>
  </customProperties>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FEA3-2DD2-4BF1-9B27-B2B0BE84872A}">
  <sheetPr>
    <tabColor rgb="FF92D050"/>
  </sheetPr>
  <dimension ref="A1:I83"/>
  <sheetViews>
    <sheetView view="pageLayout" topLeftCell="A64" zoomScaleNormal="100" workbookViewId="0">
      <selection activeCell="B74" sqref="B74"/>
    </sheetView>
  </sheetViews>
  <sheetFormatPr defaultColWidth="9.109375" defaultRowHeight="14.4"/>
  <cols>
    <col min="1" max="1" width="53.44140625" style="366" customWidth="1"/>
    <col min="2" max="2" width="9.5546875" style="1002" customWidth="1"/>
    <col min="3" max="3" width="12" style="366" customWidth="1"/>
    <col min="4" max="4" width="10.5546875" style="366" customWidth="1"/>
    <col min="5" max="5" width="14.6640625" style="366" customWidth="1"/>
    <col min="6" max="6" width="11.109375" style="366" customWidth="1"/>
    <col min="7" max="7" width="10.6640625" style="366" customWidth="1"/>
    <col min="8" max="8" width="14.88671875" style="365" customWidth="1"/>
    <col min="9" max="16384" width="9.109375" style="870"/>
  </cols>
  <sheetData>
    <row r="1" spans="1:9">
      <c r="A1" s="1107" t="s">
        <v>1206</v>
      </c>
      <c r="B1" s="1110"/>
      <c r="C1" s="608"/>
      <c r="D1" s="594"/>
      <c r="E1" s="608"/>
      <c r="F1" s="608"/>
      <c r="G1" s="608"/>
      <c r="H1" s="68"/>
    </row>
    <row r="2" spans="1:9" s="877" customFormat="1" ht="27" customHeight="1">
      <c r="A2" s="1015"/>
      <c r="B2" s="1345"/>
      <c r="C2" s="1342"/>
      <c r="D2" s="1384"/>
      <c r="E2" s="1020"/>
      <c r="F2" s="1381"/>
      <c r="G2" s="1381"/>
      <c r="H2" s="1020"/>
      <c r="I2" s="844"/>
    </row>
    <row r="3" spans="1:9" s="877" customFormat="1" ht="53.4" customHeight="1" thickBot="1">
      <c r="A3" s="774" t="s">
        <v>105</v>
      </c>
      <c r="B3" s="1346" t="s">
        <v>1093</v>
      </c>
      <c r="C3" s="1343" t="s">
        <v>1139</v>
      </c>
      <c r="D3" s="1383" t="s">
        <v>949</v>
      </c>
      <c r="E3" s="1343" t="s">
        <v>1138</v>
      </c>
      <c r="F3" s="1348" t="s">
        <v>256</v>
      </c>
      <c r="G3" s="1343" t="s">
        <v>1254</v>
      </c>
      <c r="H3" s="1343" t="s">
        <v>985</v>
      </c>
      <c r="I3" s="844"/>
    </row>
    <row r="4" spans="1:9" ht="14.25" customHeight="1">
      <c r="A4" s="773" t="s">
        <v>1024</v>
      </c>
      <c r="B4" s="605">
        <v>-2</v>
      </c>
      <c r="C4" s="772">
        <v>-0.47818290496114763</v>
      </c>
      <c r="D4" s="772">
        <v>1339.8832541900001</v>
      </c>
      <c r="E4" s="772">
        <v>79.91601209682706</v>
      </c>
      <c r="F4" s="772">
        <v>361.4259188238384</v>
      </c>
      <c r="G4" s="772">
        <v>18.491743229398956</v>
      </c>
      <c r="H4" s="772">
        <v>167300</v>
      </c>
      <c r="I4" s="1217"/>
    </row>
    <row r="5" spans="1:9" ht="14.25" customHeight="1">
      <c r="A5" s="607" t="s">
        <v>490</v>
      </c>
      <c r="B5" s="606">
        <v>43.680644979999997</v>
      </c>
      <c r="C5" s="606">
        <v>10.443668853556485</v>
      </c>
      <c r="D5" s="606"/>
      <c r="E5" s="606"/>
      <c r="F5" s="606">
        <v>172.40229799187082</v>
      </c>
      <c r="G5" s="606"/>
      <c r="H5" s="606"/>
      <c r="I5" s="1217"/>
    </row>
    <row r="6" spans="1:9" ht="14.25" customHeight="1">
      <c r="A6" s="607" t="s">
        <v>489</v>
      </c>
      <c r="B6" s="606">
        <v>-45.680644979999997</v>
      </c>
      <c r="C6" s="606">
        <v>-10.921851758517631</v>
      </c>
      <c r="D6" s="606"/>
      <c r="E6" s="606"/>
      <c r="F6" s="606">
        <v>189.02362083196761</v>
      </c>
      <c r="G6" s="606"/>
      <c r="H6" s="606"/>
      <c r="I6" s="1217"/>
    </row>
    <row r="7" spans="1:9" ht="14.25" customHeight="1">
      <c r="A7" s="602" t="s">
        <v>963</v>
      </c>
      <c r="B7" s="596">
        <v>-33</v>
      </c>
      <c r="C7" s="596">
        <v>-30.484988452655891</v>
      </c>
      <c r="D7" s="596">
        <v>598.25162542999999</v>
      </c>
      <c r="E7" s="596">
        <v>137.61760449203021</v>
      </c>
      <c r="F7" s="596">
        <v>172.02726266364533</v>
      </c>
      <c r="G7" s="596">
        <v>34.006264662677076</v>
      </c>
      <c r="H7" s="596">
        <v>43300</v>
      </c>
      <c r="I7" s="1217"/>
    </row>
    <row r="8" spans="1:9" ht="14.25" customHeight="1">
      <c r="A8" s="602" t="s">
        <v>490</v>
      </c>
      <c r="B8" s="596">
        <v>-2.3193550199999997</v>
      </c>
      <c r="C8" s="596">
        <v>-2.1425912424942259</v>
      </c>
      <c r="D8" s="596"/>
      <c r="E8" s="596"/>
      <c r="F8" s="368">
        <v>64.846134755683437</v>
      </c>
      <c r="G8" s="596"/>
      <c r="H8" s="596"/>
      <c r="I8" s="1217"/>
    </row>
    <row r="9" spans="1:9">
      <c r="A9" s="602" t="s">
        <v>489</v>
      </c>
      <c r="B9" s="596">
        <v>-30.68064498</v>
      </c>
      <c r="C9" s="596">
        <v>-28.342397210161661</v>
      </c>
      <c r="D9" s="596"/>
      <c r="E9" s="596"/>
      <c r="F9" s="596">
        <v>107.18112790796191</v>
      </c>
      <c r="G9" s="596"/>
      <c r="H9" s="596"/>
      <c r="I9" s="1217"/>
    </row>
    <row r="10" spans="1:9" ht="14.25" customHeight="1">
      <c r="A10" s="602" t="s">
        <v>962</v>
      </c>
      <c r="B10" s="596">
        <v>20</v>
      </c>
      <c r="C10" s="596">
        <v>22.284122562674096</v>
      </c>
      <c r="D10" s="596">
        <v>546.50425398000004</v>
      </c>
      <c r="E10" s="596">
        <v>151.84323752541093</v>
      </c>
      <c r="F10" s="596">
        <v>91.346265160000002</v>
      </c>
      <c r="G10" s="596">
        <v>10.548090012142818</v>
      </c>
      <c r="H10" s="596">
        <v>35900</v>
      </c>
      <c r="I10" s="1217"/>
    </row>
    <row r="11" spans="1:9" ht="14.25" customHeight="1">
      <c r="A11" s="602" t="s">
        <v>490</v>
      </c>
      <c r="B11" s="596">
        <v>24</v>
      </c>
      <c r="C11" s="596">
        <v>26.740947075208915</v>
      </c>
      <c r="D11" s="596"/>
      <c r="E11" s="596"/>
      <c r="F11" s="368">
        <v>57.645760630000005</v>
      </c>
      <c r="G11" s="596"/>
      <c r="H11" s="596"/>
      <c r="I11" s="1217"/>
    </row>
    <row r="12" spans="1:9" ht="14.25" customHeight="1">
      <c r="A12" s="602" t="s">
        <v>489</v>
      </c>
      <c r="B12" s="596">
        <v>-4</v>
      </c>
      <c r="C12" s="596">
        <v>-4.4568245125348191</v>
      </c>
      <c r="D12" s="596"/>
      <c r="E12" s="596"/>
      <c r="F12" s="596">
        <v>33.700504530000003</v>
      </c>
      <c r="G12" s="596"/>
      <c r="H12" s="596"/>
      <c r="I12" s="1217"/>
    </row>
    <row r="13" spans="1:9" ht="14.25" customHeight="1">
      <c r="A13" s="602" t="s">
        <v>961</v>
      </c>
      <c r="B13" s="596">
        <v>0</v>
      </c>
      <c r="C13" s="596">
        <v>0</v>
      </c>
      <c r="D13" s="596">
        <v>117.27948922</v>
      </c>
      <c r="E13" s="596">
        <v>31.580551309839631</v>
      </c>
      <c r="F13" s="596">
        <v>36.618695905709046</v>
      </c>
      <c r="G13" s="596">
        <v>22.787822376121774</v>
      </c>
      <c r="H13" s="596">
        <v>37100</v>
      </c>
      <c r="I13" s="1217"/>
    </row>
    <row r="14" spans="1:9" ht="14.25" customHeight="1">
      <c r="A14" s="602" t="s">
        <v>490</v>
      </c>
      <c r="B14" s="596">
        <v>7</v>
      </c>
      <c r="C14" s="596">
        <v>7.5471698113207539</v>
      </c>
      <c r="D14" s="596"/>
      <c r="E14" s="596"/>
      <c r="F14" s="368">
        <v>19.944260308901193</v>
      </c>
      <c r="G14" s="596"/>
      <c r="H14" s="596"/>
      <c r="I14" s="1217"/>
    </row>
    <row r="15" spans="1:9" ht="14.25" customHeight="1">
      <c r="A15" s="602" t="s">
        <v>489</v>
      </c>
      <c r="B15" s="596">
        <v>-7</v>
      </c>
      <c r="C15" s="596">
        <v>-7.5471698113207539</v>
      </c>
      <c r="D15" s="596"/>
      <c r="E15" s="596"/>
      <c r="F15" s="596">
        <v>16.674435596807854</v>
      </c>
      <c r="G15" s="596"/>
      <c r="H15" s="596"/>
      <c r="I15" s="1217"/>
    </row>
    <row r="16" spans="1:9" ht="14.25" customHeight="1">
      <c r="A16" s="602" t="s">
        <v>960</v>
      </c>
      <c r="B16" s="596">
        <v>8</v>
      </c>
      <c r="C16" s="596">
        <v>6.2745098039215685</v>
      </c>
      <c r="D16" s="596">
        <v>77.847885559999995</v>
      </c>
      <c r="E16" s="596">
        <v>15.251340302654917</v>
      </c>
      <c r="F16" s="596">
        <v>43.307679947585726</v>
      </c>
      <c r="G16" s="596">
        <v>27.039718678522579</v>
      </c>
      <c r="H16" s="596">
        <v>51000</v>
      </c>
      <c r="I16" s="1217"/>
    </row>
    <row r="17" spans="1:9" ht="14.25" customHeight="1">
      <c r="A17" s="602" t="s">
        <v>490</v>
      </c>
      <c r="B17" s="596">
        <v>12</v>
      </c>
      <c r="C17" s="596">
        <v>9.4117647058823533</v>
      </c>
      <c r="D17" s="596"/>
      <c r="E17" s="596"/>
      <c r="F17" s="368">
        <v>21.049849252602201</v>
      </c>
      <c r="G17" s="596"/>
      <c r="H17" s="596"/>
      <c r="I17" s="1217"/>
    </row>
    <row r="18" spans="1:9" ht="14.25" customHeight="1">
      <c r="A18" s="602" t="s">
        <v>489</v>
      </c>
      <c r="B18" s="596">
        <v>-4</v>
      </c>
      <c r="C18" s="596">
        <v>-3.1372549019607843</v>
      </c>
      <c r="D18" s="596"/>
      <c r="E18" s="596"/>
      <c r="F18" s="596">
        <v>22.257830694983529</v>
      </c>
      <c r="G18" s="596"/>
      <c r="H18" s="596"/>
      <c r="I18" s="1217"/>
    </row>
    <row r="19" spans="1:9" ht="14.25" customHeight="1">
      <c r="A19" s="602" t="s">
        <v>959</v>
      </c>
      <c r="B19" s="596">
        <v>3</v>
      </c>
      <c r="C19" s="596"/>
      <c r="D19" s="596">
        <v>0</v>
      </c>
      <c r="E19" s="596"/>
      <c r="F19" s="596">
        <v>18.126015146898311</v>
      </c>
      <c r="G19" s="596"/>
      <c r="H19" s="596">
        <v>0</v>
      </c>
      <c r="I19" s="1217"/>
    </row>
    <row r="20" spans="1:9" ht="14.25" customHeight="1">
      <c r="A20" s="604"/>
      <c r="B20" s="599"/>
      <c r="C20" s="599"/>
      <c r="D20" s="599"/>
      <c r="E20" s="599"/>
      <c r="F20" s="599"/>
      <c r="G20" s="599"/>
      <c r="H20" s="599"/>
      <c r="I20" s="1217"/>
    </row>
    <row r="21" spans="1:9" ht="14.25" customHeight="1">
      <c r="A21" s="770" t="s">
        <v>1023</v>
      </c>
      <c r="B21" s="605">
        <v>-30</v>
      </c>
      <c r="C21" s="605">
        <v>-12.605042016806724</v>
      </c>
      <c r="D21" s="605">
        <v>1673.5937113299999</v>
      </c>
      <c r="E21" s="605">
        <v>173.83177012787166</v>
      </c>
      <c r="F21" s="605">
        <v>1076.6305663743001</v>
      </c>
      <c r="G21" s="605">
        <v>56.20746404248569</v>
      </c>
      <c r="H21" s="605">
        <v>95200</v>
      </c>
      <c r="I21" s="1217"/>
    </row>
    <row r="22" spans="1:9" ht="14.25" customHeight="1">
      <c r="A22" s="607" t="s">
        <v>490</v>
      </c>
      <c r="B22" s="606">
        <v>21.561923610000001</v>
      </c>
      <c r="C22" s="606">
        <v>9.0596317689075629</v>
      </c>
      <c r="D22" s="606"/>
      <c r="E22" s="606"/>
      <c r="F22" s="606">
        <v>701.87793568624909</v>
      </c>
      <c r="G22" s="606"/>
      <c r="H22" s="606"/>
      <c r="I22" s="1217"/>
    </row>
    <row r="23" spans="1:9" ht="14.25" customHeight="1">
      <c r="A23" s="607" t="s">
        <v>489</v>
      </c>
      <c r="B23" s="606">
        <v>-51.561923610000001</v>
      </c>
      <c r="C23" s="606">
        <v>-21.664673785714285</v>
      </c>
      <c r="D23" s="606"/>
      <c r="E23" s="606"/>
      <c r="F23" s="606">
        <v>374.752630688051</v>
      </c>
      <c r="G23" s="606"/>
      <c r="H23" s="606"/>
      <c r="I23" s="1217"/>
    </row>
    <row r="24" spans="1:9" ht="14.25" customHeight="1">
      <c r="A24" s="602" t="s">
        <v>958</v>
      </c>
      <c r="B24" s="596">
        <v>-25</v>
      </c>
      <c r="C24" s="596">
        <v>-38.314176245210724</v>
      </c>
      <c r="D24" s="596">
        <v>730.57096309000008</v>
      </c>
      <c r="E24" s="596">
        <v>277.16950324178077</v>
      </c>
      <c r="F24" s="596">
        <v>258.27371140134738</v>
      </c>
      <c r="G24" s="596">
        <v>58.924601368901932</v>
      </c>
      <c r="H24" s="596">
        <v>26100</v>
      </c>
      <c r="I24" s="1217"/>
    </row>
    <row r="25" spans="1:9" ht="14.25" customHeight="1">
      <c r="A25" s="602" t="s">
        <v>490</v>
      </c>
      <c r="B25" s="596">
        <v>-13.438076389999999</v>
      </c>
      <c r="C25" s="596">
        <v>-20.594753088122605</v>
      </c>
      <c r="D25" s="596"/>
      <c r="E25" s="596"/>
      <c r="F25" s="596">
        <v>180.13517543936922</v>
      </c>
      <c r="G25" s="596"/>
      <c r="H25" s="596"/>
      <c r="I25" s="1217"/>
    </row>
    <row r="26" spans="1:9" ht="14.25" customHeight="1">
      <c r="A26" s="602" t="s">
        <v>489</v>
      </c>
      <c r="B26" s="596">
        <v>-11.561923610000001</v>
      </c>
      <c r="C26" s="596">
        <v>-17.719423157088126</v>
      </c>
      <c r="D26" s="596"/>
      <c r="E26" s="596"/>
      <c r="F26" s="596">
        <v>78.13853596197815</v>
      </c>
      <c r="G26" s="596"/>
      <c r="H26" s="596"/>
      <c r="I26" s="1217"/>
    </row>
    <row r="27" spans="1:9" ht="14.25" customHeight="1">
      <c r="A27" s="602" t="s">
        <v>957</v>
      </c>
      <c r="B27" s="596">
        <v>7</v>
      </c>
      <c r="C27" s="596">
        <v>14.141414141414142</v>
      </c>
      <c r="D27" s="596">
        <v>481.67016101000002</v>
      </c>
      <c r="E27" s="596">
        <v>240.25177777224812</v>
      </c>
      <c r="F27" s="596">
        <v>248.55762052298979</v>
      </c>
      <c r="G27" s="596">
        <v>39.173517311873184</v>
      </c>
      <c r="H27" s="596">
        <v>19800</v>
      </c>
      <c r="I27" s="1217"/>
    </row>
    <row r="28" spans="1:9" ht="14.25" customHeight="1">
      <c r="A28" s="602" t="s">
        <v>490</v>
      </c>
      <c r="B28" s="596">
        <v>24</v>
      </c>
      <c r="C28" s="596">
        <v>48.484848484848484</v>
      </c>
      <c r="D28" s="596"/>
      <c r="E28" s="596"/>
      <c r="F28" s="368">
        <v>188.68714390937981</v>
      </c>
      <c r="G28" s="596"/>
      <c r="H28" s="596"/>
      <c r="I28" s="1217"/>
    </row>
    <row r="29" spans="1:9" ht="14.25" customHeight="1">
      <c r="A29" s="602" t="s">
        <v>489</v>
      </c>
      <c r="B29" s="596">
        <v>-17</v>
      </c>
      <c r="C29" s="596">
        <v>-34.343434343434346</v>
      </c>
      <c r="D29" s="596"/>
      <c r="E29" s="596"/>
      <c r="F29" s="596">
        <v>59.870476613609966</v>
      </c>
      <c r="G29" s="596"/>
      <c r="H29" s="596"/>
      <c r="I29" s="1217"/>
    </row>
    <row r="30" spans="1:9" ht="14.25" customHeight="1">
      <c r="A30" s="602" t="s">
        <v>956</v>
      </c>
      <c r="B30" s="596">
        <v>-12</v>
      </c>
      <c r="C30" s="596">
        <v>-21.238938053097346</v>
      </c>
      <c r="D30" s="596">
        <v>316.22218961999994</v>
      </c>
      <c r="E30" s="596">
        <v>139.14021881110648</v>
      </c>
      <c r="F30" s="596">
        <v>126.87166384982001</v>
      </c>
      <c r="G30" s="596">
        <v>18.430410059951289</v>
      </c>
      <c r="H30" s="596">
        <v>22600</v>
      </c>
      <c r="I30" s="1217"/>
    </row>
    <row r="31" spans="1:9" ht="14.25" customHeight="1">
      <c r="A31" s="602" t="s">
        <v>490</v>
      </c>
      <c r="B31" s="596">
        <v>1</v>
      </c>
      <c r="C31" s="596">
        <v>1.7699115044247788</v>
      </c>
      <c r="D31" s="596"/>
      <c r="E31" s="596"/>
      <c r="F31" s="368">
        <v>58.281046247522703</v>
      </c>
      <c r="G31" s="596"/>
      <c r="H31" s="596"/>
      <c r="I31" s="1217"/>
    </row>
    <row r="32" spans="1:9" ht="14.25" customHeight="1">
      <c r="A32" s="602" t="s">
        <v>489</v>
      </c>
      <c r="B32" s="596">
        <v>-13</v>
      </c>
      <c r="C32" s="596">
        <v>-23.008849557522122</v>
      </c>
      <c r="D32" s="596"/>
      <c r="E32" s="596"/>
      <c r="F32" s="596">
        <v>68.590617602297314</v>
      </c>
      <c r="G32" s="596"/>
      <c r="H32" s="596"/>
      <c r="I32" s="1217"/>
    </row>
    <row r="33" spans="1:9" ht="14.25" customHeight="1">
      <c r="A33" s="602" t="s">
        <v>955</v>
      </c>
      <c r="B33" s="596">
        <v>-1</v>
      </c>
      <c r="C33" s="596">
        <v>-1.4981273408239701</v>
      </c>
      <c r="D33" s="596">
        <v>144.62439491000001</v>
      </c>
      <c r="E33" s="596">
        <v>53.926143882776373</v>
      </c>
      <c r="F33" s="596">
        <v>118.97582448724108</v>
      </c>
      <c r="G33" s="596">
        <v>61.934975157091223</v>
      </c>
      <c r="H33" s="596">
        <v>26700</v>
      </c>
      <c r="I33" s="1217"/>
    </row>
    <row r="34" spans="1:9" ht="14.25" customHeight="1">
      <c r="A34" s="602" t="s">
        <v>490</v>
      </c>
      <c r="B34" s="596">
        <v>3</v>
      </c>
      <c r="C34" s="596">
        <v>4.4943820224719104</v>
      </c>
      <c r="D34" s="596"/>
      <c r="E34" s="596"/>
      <c r="F34" s="368">
        <v>89.573083058602009</v>
      </c>
      <c r="G34" s="596"/>
      <c r="H34" s="596"/>
      <c r="I34" s="1217"/>
    </row>
    <row r="35" spans="1:9" ht="14.25" customHeight="1">
      <c r="A35" s="602" t="s">
        <v>489</v>
      </c>
      <c r="B35" s="596">
        <v>-4</v>
      </c>
      <c r="C35" s="596">
        <v>-5.9925093632958806</v>
      </c>
      <c r="D35" s="596"/>
      <c r="E35" s="596"/>
      <c r="F35" s="596">
        <v>29.402741428639079</v>
      </c>
      <c r="G35" s="596"/>
      <c r="H35" s="596"/>
      <c r="I35" s="1217"/>
    </row>
    <row r="36" spans="1:9" ht="14.25" customHeight="1">
      <c r="A36" s="602" t="s">
        <v>954</v>
      </c>
      <c r="B36" s="596">
        <v>1</v>
      </c>
      <c r="C36" s="596"/>
      <c r="D36" s="596">
        <v>0.50600269999983993</v>
      </c>
      <c r="E36" s="596"/>
      <c r="F36" s="596">
        <v>323.95174611290184</v>
      </c>
      <c r="G36" s="596"/>
      <c r="H36" s="596"/>
      <c r="I36" s="1217"/>
    </row>
    <row r="37" spans="1:9" ht="13.5" customHeight="1">
      <c r="A37" s="365"/>
      <c r="B37" s="980"/>
      <c r="I37" s="1217"/>
    </row>
    <row r="38" spans="1:9">
      <c r="A38" s="770" t="s">
        <v>1022</v>
      </c>
      <c r="B38" s="605">
        <v>-13</v>
      </c>
      <c r="C38" s="605">
        <v>-8.0370942812982999</v>
      </c>
      <c r="D38" s="605">
        <v>1550.0296537599997</v>
      </c>
      <c r="E38" s="605">
        <v>236.59970281279402</v>
      </c>
      <c r="F38" s="605">
        <v>812.74728296838168</v>
      </c>
      <c r="G38" s="605">
        <v>47.523423880349746</v>
      </c>
      <c r="H38" s="605">
        <v>64700</v>
      </c>
      <c r="I38" s="1217"/>
    </row>
    <row r="39" spans="1:9" ht="14.25" customHeight="1">
      <c r="A39" s="607" t="s">
        <v>490</v>
      </c>
      <c r="B39" s="606">
        <v>46</v>
      </c>
      <c r="C39" s="606">
        <v>28.438948995363212</v>
      </c>
      <c r="D39" s="606"/>
      <c r="E39" s="606"/>
      <c r="F39" s="606">
        <v>727.78780578573719</v>
      </c>
      <c r="G39" s="606"/>
      <c r="H39" s="606"/>
      <c r="I39" s="1217"/>
    </row>
    <row r="40" spans="1:9">
      <c r="A40" s="607" t="s">
        <v>489</v>
      </c>
      <c r="B40" s="606">
        <v>-59</v>
      </c>
      <c r="C40" s="606">
        <v>-36.476043276661514</v>
      </c>
      <c r="D40" s="606"/>
      <c r="E40" s="606"/>
      <c r="F40" s="606">
        <v>84.959477182644392</v>
      </c>
      <c r="G40" s="606"/>
      <c r="H40" s="606"/>
      <c r="I40" s="1217"/>
    </row>
    <row r="41" spans="1:9" ht="14.25" customHeight="1">
      <c r="A41" s="602" t="s">
        <v>953</v>
      </c>
      <c r="B41" s="596">
        <v>-3</v>
      </c>
      <c r="C41" s="596">
        <v>-16.216216216216214</v>
      </c>
      <c r="D41" s="596">
        <v>237.82154242999999</v>
      </c>
      <c r="E41" s="596">
        <v>316.69197657644088</v>
      </c>
      <c r="F41" s="596">
        <v>109.55376264786196</v>
      </c>
      <c r="G41" s="596">
        <v>33.564857510281222</v>
      </c>
      <c r="H41" s="596">
        <v>7400</v>
      </c>
      <c r="I41" s="1217"/>
    </row>
    <row r="42" spans="1:9" ht="14.25" customHeight="1">
      <c r="A42" s="602" t="s">
        <v>490</v>
      </c>
      <c r="B42" s="596">
        <v>-1.7466087296809256</v>
      </c>
      <c r="C42" s="596">
        <v>-9.441128268545544</v>
      </c>
      <c r="D42" s="596"/>
      <c r="E42" s="596"/>
      <c r="F42" s="596">
        <v>79.824461845382487</v>
      </c>
      <c r="G42" s="596"/>
      <c r="H42" s="596"/>
      <c r="I42" s="1217"/>
    </row>
    <row r="43" spans="1:9" ht="14.25" customHeight="1">
      <c r="A43" s="602" t="s">
        <v>489</v>
      </c>
      <c r="B43" s="596">
        <v>-1</v>
      </c>
      <c r="C43" s="596">
        <v>-5.4054054054054053</v>
      </c>
      <c r="D43" s="596"/>
      <c r="E43" s="596"/>
      <c r="F43" s="596">
        <v>29.729300802479472</v>
      </c>
      <c r="G43" s="596"/>
      <c r="H43" s="596"/>
      <c r="I43" s="1217"/>
    </row>
    <row r="44" spans="1:9" ht="14.25" customHeight="1">
      <c r="A44" s="602" t="s">
        <v>952</v>
      </c>
      <c r="B44" s="596">
        <v>2</v>
      </c>
      <c r="C44" s="596">
        <v>10.256410256410257</v>
      </c>
      <c r="D44" s="596">
        <v>140.17450578</v>
      </c>
      <c r="E44" s="596">
        <v>177.75591171849638</v>
      </c>
      <c r="F44" s="596">
        <v>85.785874845486092</v>
      </c>
      <c r="G44" s="596">
        <v>53.741756658999698</v>
      </c>
      <c r="H44" s="596">
        <v>7800</v>
      </c>
      <c r="I44" s="1217"/>
    </row>
    <row r="45" spans="1:9" ht="14.25" customHeight="1">
      <c r="A45" s="602" t="s">
        <v>490</v>
      </c>
      <c r="B45" s="596">
        <v>9</v>
      </c>
      <c r="C45" s="596">
        <v>46.15384615384616</v>
      </c>
      <c r="D45" s="596"/>
      <c r="E45" s="596"/>
      <c r="F45" s="596">
        <v>75.33224179424306</v>
      </c>
      <c r="G45" s="596"/>
      <c r="H45" s="596"/>
      <c r="I45" s="1217"/>
    </row>
    <row r="46" spans="1:9" ht="14.25" customHeight="1">
      <c r="A46" s="602" t="s">
        <v>489</v>
      </c>
      <c r="B46" s="596">
        <v>-7</v>
      </c>
      <c r="C46" s="596">
        <v>-35.897435897435898</v>
      </c>
      <c r="D46" s="596"/>
      <c r="E46" s="596"/>
      <c r="F46" s="596">
        <v>10.453633051243031</v>
      </c>
      <c r="G46" s="596"/>
      <c r="H46" s="596"/>
      <c r="I46" s="1217"/>
    </row>
    <row r="47" spans="1:9" ht="14.25" customHeight="1">
      <c r="A47" s="602" t="s">
        <v>951</v>
      </c>
      <c r="B47" s="596">
        <v>-2</v>
      </c>
      <c r="C47" s="596">
        <v>-6.6115702479338845</v>
      </c>
      <c r="D47" s="596">
        <v>1153.3061125899999</v>
      </c>
      <c r="E47" s="596">
        <v>908.79322707565723</v>
      </c>
      <c r="F47" s="596">
        <v>590.52275291645515</v>
      </c>
      <c r="G47" s="596">
        <v>49.660774065603</v>
      </c>
      <c r="H47" s="596">
        <v>12100</v>
      </c>
      <c r="I47" s="1217"/>
    </row>
    <row r="48" spans="1:9" ht="14.25" customHeight="1">
      <c r="A48" s="602" t="s">
        <v>490</v>
      </c>
      <c r="B48" s="596">
        <v>40</v>
      </c>
      <c r="C48" s="596">
        <v>132.23140495867767</v>
      </c>
      <c r="D48" s="596"/>
      <c r="E48" s="596"/>
      <c r="F48" s="596">
        <v>563.50383888190663</v>
      </c>
      <c r="G48" s="596"/>
      <c r="H48" s="596"/>
      <c r="I48" s="1217"/>
    </row>
    <row r="49" spans="1:9" ht="14.25" customHeight="1">
      <c r="A49" s="602" t="s">
        <v>489</v>
      </c>
      <c r="B49" s="596">
        <v>-42</v>
      </c>
      <c r="C49" s="596">
        <v>-138.84297520661156</v>
      </c>
      <c r="D49" s="596"/>
      <c r="E49" s="596"/>
      <c r="F49" s="596">
        <v>27.018914034548516</v>
      </c>
      <c r="G49" s="596"/>
      <c r="H49" s="596"/>
      <c r="I49" s="1217"/>
    </row>
    <row r="50" spans="1:9" ht="14.25" customHeight="1">
      <c r="A50" s="602" t="s">
        <v>950</v>
      </c>
      <c r="B50" s="596">
        <v>-7</v>
      </c>
      <c r="C50" s="596">
        <v>-19.047619047619047</v>
      </c>
      <c r="D50" s="596">
        <v>18.72160349</v>
      </c>
      <c r="E50" s="596">
        <v>12.717580547423259</v>
      </c>
      <c r="F50" s="596">
        <v>21.041805230186238</v>
      </c>
      <c r="G50" s="596">
        <v>40.255939304467695</v>
      </c>
      <c r="H50" s="596">
        <v>14700</v>
      </c>
      <c r="I50" s="1217"/>
    </row>
    <row r="51" spans="1:9" ht="14.25" customHeight="1">
      <c r="A51" s="602" t="s">
        <v>490</v>
      </c>
      <c r="B51" s="596">
        <v>-2</v>
      </c>
      <c r="C51" s="596">
        <v>-5.4421768707482991</v>
      </c>
      <c r="D51" s="596"/>
      <c r="E51" s="596"/>
      <c r="F51" s="596">
        <v>7.5365573377575057</v>
      </c>
      <c r="G51" s="596"/>
      <c r="H51" s="596"/>
      <c r="I51" s="1217"/>
    </row>
    <row r="52" spans="1:9" ht="14.25" customHeight="1">
      <c r="A52" s="602" t="s">
        <v>489</v>
      </c>
      <c r="B52" s="596">
        <v>-5</v>
      </c>
      <c r="C52" s="596">
        <v>-13.605442176870747</v>
      </c>
      <c r="D52" s="596"/>
      <c r="E52" s="596"/>
      <c r="F52" s="596">
        <v>13.505247892428732</v>
      </c>
      <c r="G52" s="596"/>
      <c r="H52" s="596"/>
      <c r="I52" s="1217"/>
    </row>
    <row r="53" spans="1:9" ht="15" customHeight="1">
      <c r="A53" s="602" t="s">
        <v>449</v>
      </c>
      <c r="B53" s="596">
        <v>-3</v>
      </c>
      <c r="C53" s="596">
        <v>-5.2863436123348011</v>
      </c>
      <c r="D53" s="596">
        <v>5.8894699998575106E-3</v>
      </c>
      <c r="E53" s="596">
        <v>2.5944801761486835E-3</v>
      </c>
      <c r="F53" s="596">
        <v>5.8430873283922438</v>
      </c>
      <c r="G53" s="596"/>
      <c r="H53" s="596">
        <v>22700</v>
      </c>
      <c r="I53" s="1217"/>
    </row>
    <row r="54" spans="1:9">
      <c r="A54" s="596"/>
      <c r="B54" s="596"/>
      <c r="C54" s="596"/>
      <c r="D54" s="596"/>
      <c r="E54" s="596"/>
      <c r="F54" s="596"/>
      <c r="G54" s="596"/>
      <c r="H54" s="596"/>
      <c r="I54" s="1217"/>
    </row>
    <row r="55" spans="1:9">
      <c r="A55" s="770" t="s">
        <v>519</v>
      </c>
      <c r="B55" s="605">
        <v>-3</v>
      </c>
      <c r="C55" s="605">
        <v>-11.320754716981133</v>
      </c>
      <c r="D55" s="605">
        <v>9.8247880100000007</v>
      </c>
      <c r="E55" s="605">
        <v>9.2584942407170061</v>
      </c>
      <c r="F55" s="605">
        <v>11.647806392262936</v>
      </c>
      <c r="G55" s="605"/>
      <c r="H55" s="605">
        <v>10600</v>
      </c>
      <c r="I55" s="1217"/>
    </row>
    <row r="56" spans="1:9">
      <c r="A56" s="603"/>
      <c r="B56" s="596"/>
      <c r="C56" s="596"/>
      <c r="D56" s="596"/>
      <c r="E56" s="596"/>
      <c r="F56" s="596"/>
      <c r="G56" s="596"/>
      <c r="H56" s="596"/>
      <c r="I56" s="1217"/>
    </row>
    <row r="57" spans="1:9">
      <c r="A57" s="770" t="s">
        <v>449</v>
      </c>
      <c r="B57" s="605">
        <v>-3</v>
      </c>
      <c r="C57" s="605">
        <v>-200</v>
      </c>
      <c r="D57" s="605">
        <v>27.352587049999997</v>
      </c>
      <c r="E57" s="605">
        <v>421.38654604351689</v>
      </c>
      <c r="F57" s="605">
        <v>49.109168453975109</v>
      </c>
      <c r="G57" s="605"/>
      <c r="H57" s="605">
        <v>600</v>
      </c>
      <c r="I57" s="1217"/>
    </row>
    <row r="58" spans="1:9">
      <c r="A58" s="771"/>
      <c r="B58" s="596"/>
      <c r="C58" s="596"/>
      <c r="D58" s="596"/>
      <c r="E58" s="596"/>
      <c r="F58" s="596"/>
      <c r="G58" s="596"/>
      <c r="H58" s="596"/>
      <c r="I58" s="1217"/>
    </row>
    <row r="59" spans="1:9">
      <c r="A59" s="770" t="s">
        <v>229</v>
      </c>
      <c r="B59" s="605">
        <v>-51</v>
      </c>
      <c r="C59" s="605">
        <v>-6.0283687943262407</v>
      </c>
      <c r="D59" s="605">
        <v>4600.6839943400009</v>
      </c>
      <c r="E59" s="605">
        <v>135.03163918291006</v>
      </c>
      <c r="F59" s="605">
        <v>2311.556356658306</v>
      </c>
      <c r="G59" s="605">
        <v>44.0275401706471</v>
      </c>
      <c r="H59" s="605">
        <v>338400</v>
      </c>
      <c r="I59" s="1217"/>
    </row>
    <row r="60" spans="1:9">
      <c r="A60" s="607" t="s">
        <v>490</v>
      </c>
      <c r="B60" s="606">
        <v>99.242568590000005</v>
      </c>
      <c r="C60" s="606">
        <v>11.730800069739953</v>
      </c>
      <c r="D60" s="606"/>
      <c r="E60" s="606"/>
      <c r="F60" s="606">
        <v>1650.880740688579</v>
      </c>
      <c r="G60" s="606"/>
      <c r="H60" s="605"/>
      <c r="I60" s="1217"/>
    </row>
    <row r="61" spans="1:9">
      <c r="A61" s="607" t="s">
        <v>489</v>
      </c>
      <c r="B61" s="606">
        <v>-150.24256858999999</v>
      </c>
      <c r="C61" s="606">
        <v>-17.759168864066194</v>
      </c>
      <c r="D61" s="606"/>
      <c r="E61" s="606"/>
      <c r="F61" s="606">
        <v>660.67561596972689</v>
      </c>
      <c r="G61" s="606"/>
      <c r="H61" s="605"/>
      <c r="I61" s="1217"/>
    </row>
    <row r="62" spans="1:9">
      <c r="A62" s="602" t="s">
        <v>1168</v>
      </c>
      <c r="B62" s="596">
        <v>-21</v>
      </c>
      <c r="C62" s="368"/>
      <c r="D62" s="888"/>
      <c r="E62" s="593"/>
      <c r="F62" s="367"/>
      <c r="G62" s="367"/>
      <c r="H62" s="980"/>
      <c r="I62" s="1217"/>
    </row>
    <row r="63" spans="1:9">
      <c r="A63" s="898" t="s">
        <v>1107</v>
      </c>
      <c r="B63" s="898">
        <v>-30</v>
      </c>
      <c r="C63" s="605">
        <v>-4.6064489017851553</v>
      </c>
      <c r="D63" s="898"/>
      <c r="E63" s="898"/>
      <c r="F63" s="1005"/>
      <c r="G63" s="1005"/>
      <c r="H63" s="1005"/>
    </row>
    <row r="64" spans="1:9">
      <c r="A64" s="607" t="s">
        <v>490</v>
      </c>
      <c r="B64" s="1005">
        <v>105</v>
      </c>
      <c r="C64" s="606">
        <v>16.122571156248043</v>
      </c>
      <c r="D64" s="898"/>
      <c r="E64" s="898"/>
      <c r="F64" s="1005"/>
      <c r="G64" s="1005"/>
      <c r="H64" s="1005"/>
    </row>
    <row r="65" spans="1:8">
      <c r="A65" s="607" t="s">
        <v>489</v>
      </c>
      <c r="B65" s="1005">
        <v>-135</v>
      </c>
      <c r="C65" s="1121">
        <v>-20.729020058033196</v>
      </c>
      <c r="D65" s="898"/>
      <c r="E65" s="898"/>
      <c r="F65" s="1005"/>
      <c r="G65" s="1005"/>
      <c r="H65" s="1216"/>
    </row>
    <row r="66" spans="1:8">
      <c r="A66" s="368" t="s">
        <v>948</v>
      </c>
      <c r="B66" s="1109"/>
      <c r="C66" s="1004"/>
      <c r="F66" s="368"/>
      <c r="H66" s="596"/>
    </row>
    <row r="67" spans="1:8">
      <c r="A67" s="366" t="s">
        <v>947</v>
      </c>
      <c r="B67" s="1109"/>
      <c r="D67" s="368"/>
      <c r="E67" s="368"/>
      <c r="F67" s="368"/>
      <c r="H67" s="775"/>
    </row>
    <row r="68" spans="1:8">
      <c r="A68" s="366" t="s">
        <v>1136</v>
      </c>
      <c r="H68" s="367"/>
    </row>
    <row r="69" spans="1:8">
      <c r="G69" s="599"/>
      <c r="H69" s="599"/>
    </row>
    <row r="70" spans="1:8">
      <c r="A70" s="596"/>
      <c r="C70" s="1002"/>
      <c r="D70" s="1002"/>
      <c r="E70" s="1002"/>
      <c r="F70" s="1002"/>
      <c r="G70" s="596"/>
      <c r="H70" s="136"/>
    </row>
    <row r="71" spans="1:8">
      <c r="A71" s="601"/>
      <c r="C71" s="599"/>
      <c r="D71" s="1002"/>
      <c r="E71" s="599"/>
      <c r="F71" s="1002"/>
      <c r="G71" s="596"/>
      <c r="H71" s="1003"/>
    </row>
    <row r="72" spans="1:8">
      <c r="A72" s="602"/>
      <c r="C72" s="596"/>
      <c r="D72" s="1002"/>
      <c r="E72" s="596"/>
      <c r="F72" s="1002"/>
      <c r="G72" s="596"/>
      <c r="H72" s="136"/>
    </row>
    <row r="73" spans="1:8">
      <c r="A73" s="601"/>
      <c r="C73" s="596"/>
      <c r="D73" s="1002"/>
      <c r="E73" s="596"/>
      <c r="F73" s="1002"/>
      <c r="G73" s="599"/>
      <c r="H73" s="1003"/>
    </row>
    <row r="74" spans="1:8">
      <c r="A74" s="601"/>
      <c r="C74" s="596"/>
      <c r="D74" s="1002"/>
      <c r="E74" s="596"/>
      <c r="F74" s="1002"/>
      <c r="G74" s="599"/>
      <c r="H74" s="1003"/>
    </row>
    <row r="75" spans="1:8">
      <c r="A75" s="598"/>
      <c r="C75" s="596"/>
      <c r="D75" s="1002"/>
      <c r="E75" s="596"/>
      <c r="F75" s="1002"/>
      <c r="G75" s="597"/>
      <c r="H75" s="136"/>
    </row>
    <row r="76" spans="1:8">
      <c r="A76" s="596"/>
      <c r="C76" s="600"/>
      <c r="D76" s="1002"/>
      <c r="E76" s="596"/>
      <c r="F76" s="1002"/>
      <c r="G76" s="596"/>
      <c r="H76" s="136"/>
    </row>
    <row r="77" spans="1:8">
      <c r="A77" s="596"/>
      <c r="C77" s="596"/>
      <c r="D77" s="1002"/>
      <c r="E77" s="596"/>
      <c r="F77" s="1002"/>
      <c r="G77" s="596"/>
      <c r="H77" s="136"/>
    </row>
    <row r="78" spans="1:8">
      <c r="B78" s="1108"/>
      <c r="C78" s="596"/>
      <c r="D78" s="596"/>
      <c r="E78" s="596"/>
      <c r="F78" s="1002"/>
      <c r="H78" s="367"/>
    </row>
    <row r="79" spans="1:8">
      <c r="B79" s="1108"/>
      <c r="C79" s="596"/>
      <c r="D79" s="596"/>
      <c r="E79" s="596"/>
      <c r="F79" s="596"/>
      <c r="H79" s="367"/>
    </row>
    <row r="80" spans="1:8">
      <c r="F80" s="368"/>
      <c r="H80" s="367"/>
    </row>
    <row r="83" spans="8:8">
      <c r="H83" s="367"/>
    </row>
  </sheetData>
  <pageMargins left="0.7" right="0.7" top="0.75" bottom="0.75" header="0.3" footer="0.3"/>
  <pageSetup paperSize="9" scale="65" fitToWidth="0" fitToHeight="0" orientation="portrait" r:id="rId1"/>
  <customProperties>
    <customPr name="_pios_id" r:id="rId2"/>
  </customPropertie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5D0DC-5B26-47D0-8D94-E66BC8C6B99D}">
  <sheetPr>
    <tabColor rgb="FF92D050"/>
  </sheetPr>
  <dimension ref="A1:Z106"/>
  <sheetViews>
    <sheetView view="pageLayout" topLeftCell="A64" zoomScaleNormal="100" workbookViewId="0">
      <selection activeCell="I75" sqref="I75"/>
    </sheetView>
  </sheetViews>
  <sheetFormatPr defaultRowHeight="14.4"/>
  <cols>
    <col min="1" max="1" width="29" style="370" customWidth="1"/>
    <col min="2" max="9" width="6.44140625" style="370" customWidth="1"/>
    <col min="10" max="13" width="5.109375" style="370" bestFit="1" customWidth="1"/>
    <col min="14" max="20" width="5.109375" style="884" bestFit="1" customWidth="1"/>
    <col min="21" max="16384" width="8.88671875" style="137"/>
  </cols>
  <sheetData>
    <row r="1" spans="1:26">
      <c r="A1" s="1107" t="s">
        <v>1207</v>
      </c>
      <c r="B1" s="1393"/>
      <c r="C1" s="1393"/>
      <c r="D1" s="1393"/>
      <c r="E1" s="1393"/>
      <c r="F1" s="1393"/>
      <c r="G1" s="1393"/>
      <c r="H1" s="1393"/>
      <c r="I1" s="1393"/>
      <c r="J1" s="1393"/>
      <c r="K1" s="1393"/>
      <c r="L1" s="1393"/>
      <c r="M1" s="1393"/>
      <c r="N1" s="1393"/>
      <c r="O1" s="1394"/>
      <c r="P1" s="1393"/>
      <c r="Q1" s="1393"/>
      <c r="R1" s="1393"/>
      <c r="S1" s="1393"/>
      <c r="T1" s="1393"/>
    </row>
    <row r="2" spans="1:26">
      <c r="A2" s="365"/>
      <c r="B2" s="371"/>
      <c r="C2" s="371"/>
      <c r="D2" s="371"/>
      <c r="E2" s="371"/>
      <c r="F2" s="371"/>
      <c r="G2" s="371"/>
      <c r="H2" s="371"/>
      <c r="I2" s="371"/>
      <c r="J2" s="371"/>
      <c r="K2" s="371"/>
      <c r="L2" s="371"/>
      <c r="M2" s="371"/>
      <c r="N2" s="371"/>
      <c r="O2" s="371"/>
      <c r="P2" s="371"/>
      <c r="Q2" s="371"/>
      <c r="R2" s="371"/>
      <c r="S2" s="371"/>
      <c r="T2" s="371"/>
    </row>
    <row r="3" spans="1:26">
      <c r="A3" s="365"/>
      <c r="B3" s="371"/>
      <c r="C3" s="371"/>
      <c r="D3" s="371"/>
      <c r="E3" s="371"/>
      <c r="F3" s="371"/>
      <c r="G3" s="371"/>
      <c r="H3" s="371"/>
      <c r="I3" s="371"/>
      <c r="J3" s="371"/>
      <c r="K3" s="371"/>
      <c r="L3" s="371"/>
      <c r="M3" s="371"/>
      <c r="N3" s="371"/>
      <c r="O3" s="371"/>
      <c r="P3" s="371"/>
      <c r="Q3" s="371"/>
      <c r="R3" s="371"/>
      <c r="S3" s="371"/>
      <c r="T3" s="371"/>
    </row>
    <row r="4" spans="1:26" ht="15" thickBot="1">
      <c r="A4" s="1392" t="s">
        <v>230</v>
      </c>
      <c r="B4" s="776" t="s">
        <v>1317</v>
      </c>
      <c r="C4" s="1391" t="s">
        <v>1191</v>
      </c>
      <c r="D4" s="1391" t="s">
        <v>1111</v>
      </c>
      <c r="E4" s="1391" t="s">
        <v>1041</v>
      </c>
      <c r="F4" s="1391" t="s">
        <v>990</v>
      </c>
      <c r="G4" s="1391" t="s">
        <v>911</v>
      </c>
      <c r="H4" s="1391" t="s">
        <v>842</v>
      </c>
      <c r="I4" s="1391" t="s">
        <v>799</v>
      </c>
      <c r="J4" s="1391" t="s">
        <v>759</v>
      </c>
      <c r="K4" s="1391" t="s">
        <v>614</v>
      </c>
      <c r="L4" s="1391" t="s">
        <v>592</v>
      </c>
      <c r="M4" s="1391" t="s">
        <v>535</v>
      </c>
      <c r="N4" s="1391" t="s">
        <v>515</v>
      </c>
      <c r="O4" s="1391" t="s">
        <v>505</v>
      </c>
      <c r="P4" s="1391" t="s">
        <v>466</v>
      </c>
      <c r="Q4" s="1391" t="s">
        <v>461</v>
      </c>
      <c r="R4" s="1391" t="s">
        <v>445</v>
      </c>
      <c r="S4" s="1391" t="s">
        <v>163</v>
      </c>
      <c r="T4" s="1391" t="s">
        <v>162</v>
      </c>
    </row>
    <row r="5" spans="1:26">
      <c r="A5" s="1390" t="s">
        <v>259</v>
      </c>
      <c r="B5" s="612">
        <v>1.616819682969054</v>
      </c>
      <c r="C5" s="611">
        <v>1.6919128104076979</v>
      </c>
      <c r="D5" s="611">
        <v>1.7930523815601211</v>
      </c>
      <c r="E5" s="611">
        <v>1.772600364368303</v>
      </c>
      <c r="F5" s="611">
        <v>1.9937847161539373</v>
      </c>
      <c r="G5" s="611">
        <v>2.1109852451996258</v>
      </c>
      <c r="H5" s="611">
        <v>2.1852568854239522</v>
      </c>
      <c r="I5" s="611">
        <v>2.0891978454804083</v>
      </c>
      <c r="J5" s="611">
        <v>2.021813146764381</v>
      </c>
      <c r="K5" s="611">
        <v>1.9881982695858629</v>
      </c>
      <c r="L5" s="611">
        <v>2.095552657120431</v>
      </c>
      <c r="M5" s="611">
        <v>2.001412532774355</v>
      </c>
      <c r="N5" s="611">
        <v>2.1676775571459594</v>
      </c>
      <c r="O5" s="611">
        <v>2.3483202032863133</v>
      </c>
      <c r="P5" s="611">
        <v>2.3090846086718817</v>
      </c>
      <c r="Q5" s="611">
        <v>2.4682982895991641</v>
      </c>
      <c r="R5" s="611">
        <v>2.5907123758692774</v>
      </c>
      <c r="S5" s="611">
        <v>2.6908568868664502</v>
      </c>
      <c r="T5" s="611">
        <v>2.8865814723353513</v>
      </c>
      <c r="U5" s="1387"/>
      <c r="V5" s="1387"/>
      <c r="W5" s="1387"/>
      <c r="X5" s="1387"/>
      <c r="Y5" s="1387"/>
      <c r="Z5" s="1387"/>
    </row>
    <row r="6" spans="1:26">
      <c r="A6" s="1388" t="s">
        <v>1034</v>
      </c>
      <c r="B6" s="612">
        <v>0.74982480305237509</v>
      </c>
      <c r="C6" s="611">
        <v>0.69843162326391173</v>
      </c>
      <c r="D6" s="611">
        <v>0.74149399834447582</v>
      </c>
      <c r="E6" s="611">
        <v>0.74601956044745732</v>
      </c>
      <c r="F6" s="611">
        <v>0.81437829289936214</v>
      </c>
      <c r="G6" s="611">
        <v>0.92110746065435267</v>
      </c>
      <c r="H6" s="611">
        <v>0.90327014740382483</v>
      </c>
      <c r="I6" s="611">
        <v>0.9920910753582376</v>
      </c>
      <c r="J6" s="611">
        <v>1.0748635806350444</v>
      </c>
      <c r="K6" s="611">
        <v>1.0685218729131745</v>
      </c>
      <c r="L6" s="611">
        <v>1.1122885964548621</v>
      </c>
      <c r="M6" s="611">
        <v>1.1170173440974689</v>
      </c>
      <c r="N6" s="611">
        <v>1.1623139859798239</v>
      </c>
      <c r="O6" s="611">
        <v>1.112910410443974</v>
      </c>
      <c r="P6" s="611">
        <v>1.1402989350198394</v>
      </c>
      <c r="Q6" s="611">
        <v>1.2479127124640661</v>
      </c>
      <c r="R6" s="611">
        <v>1.2658466928473893</v>
      </c>
      <c r="S6" s="611">
        <v>1.3209086336169171</v>
      </c>
      <c r="T6" s="611">
        <v>1.4286246948120058</v>
      </c>
      <c r="U6" s="1387"/>
      <c r="V6" s="1387"/>
      <c r="W6" s="1387"/>
      <c r="X6" s="1387"/>
      <c r="Y6" s="1387"/>
      <c r="Z6" s="1387"/>
    </row>
    <row r="7" spans="1:26">
      <c r="A7" s="1388" t="s">
        <v>1033</v>
      </c>
      <c r="B7" s="612">
        <v>1.0583123598378832</v>
      </c>
      <c r="C7" s="611">
        <v>1.0690124209336234</v>
      </c>
      <c r="D7" s="611">
        <v>1.1100061618914996</v>
      </c>
      <c r="E7" s="611">
        <v>1.1658243390232585</v>
      </c>
      <c r="F7" s="611">
        <v>1.2195123593332002</v>
      </c>
      <c r="G7" s="611">
        <v>1.2436505990780684</v>
      </c>
      <c r="H7" s="611">
        <v>1.3279687115422811</v>
      </c>
      <c r="I7" s="611">
        <v>1.4222768270800756</v>
      </c>
      <c r="J7" s="611">
        <v>1.4714400725559555</v>
      </c>
      <c r="K7" s="611">
        <v>1.3666020776365515</v>
      </c>
      <c r="L7" s="611">
        <v>1.3602585111377223</v>
      </c>
      <c r="M7" s="611">
        <v>1.4049549487578081</v>
      </c>
      <c r="N7" s="611">
        <v>1.3273398460829433</v>
      </c>
      <c r="O7" s="611">
        <v>1.3632916758835698</v>
      </c>
      <c r="P7" s="611">
        <v>1.4062556234417176</v>
      </c>
      <c r="Q7" s="611">
        <v>1.4906458156451752</v>
      </c>
      <c r="R7" s="611">
        <v>1.5643999523142924</v>
      </c>
      <c r="S7" s="611">
        <v>1.9044426818779108</v>
      </c>
      <c r="T7" s="611">
        <v>1.8002515472456357</v>
      </c>
      <c r="U7" s="1387"/>
      <c r="V7" s="1387"/>
      <c r="W7" s="1387"/>
      <c r="X7" s="1387"/>
      <c r="Y7" s="1387"/>
      <c r="Z7" s="1387"/>
    </row>
    <row r="8" spans="1:26">
      <c r="A8" s="1388" t="s">
        <v>1032</v>
      </c>
      <c r="B8" s="612">
        <v>0.22613485737393141</v>
      </c>
      <c r="C8" s="611">
        <v>0.23263621151681596</v>
      </c>
      <c r="D8" s="611">
        <v>0.22586231647381491</v>
      </c>
      <c r="E8" s="611">
        <v>0.23759508125620138</v>
      </c>
      <c r="F8" s="611">
        <v>0.21076560706127304</v>
      </c>
      <c r="G8" s="611">
        <v>0.23975137967428076</v>
      </c>
      <c r="H8" s="611">
        <v>0.30072529920633584</v>
      </c>
      <c r="I8" s="611">
        <v>0.25708642675735538</v>
      </c>
      <c r="J8" s="611">
        <v>0.27908777298393367</v>
      </c>
      <c r="K8" s="611">
        <v>0.23103504250003004</v>
      </c>
      <c r="L8" s="611">
        <v>0.29125606227923073</v>
      </c>
      <c r="M8" s="611">
        <v>0.23276986537908684</v>
      </c>
      <c r="N8" s="611">
        <v>0.22700675067772758</v>
      </c>
      <c r="O8" s="611">
        <v>9.6392197373878302E-2</v>
      </c>
      <c r="P8" s="611">
        <v>0.11529938627984558</v>
      </c>
      <c r="Q8" s="611">
        <v>0.12682629142010127</v>
      </c>
      <c r="R8" s="611">
        <v>0.13738020455622818</v>
      </c>
      <c r="S8" s="611">
        <v>0.22635682293741302</v>
      </c>
      <c r="T8" s="611">
        <v>0.20331689747591813</v>
      </c>
      <c r="U8" s="1387"/>
      <c r="V8" s="1387"/>
      <c r="W8" s="1387"/>
      <c r="X8" s="1387"/>
      <c r="Y8" s="1387"/>
      <c r="Z8" s="1387"/>
    </row>
    <row r="9" spans="1:26">
      <c r="A9" s="1388" t="s">
        <v>1031</v>
      </c>
      <c r="B9" s="612">
        <v>6.0774701112153315E-2</v>
      </c>
      <c r="C9" s="611">
        <v>2.0823180513622898E-2</v>
      </c>
      <c r="D9" s="611">
        <v>2.1721116328491087E-2</v>
      </c>
      <c r="E9" s="611">
        <v>2.0887590084188185E-2</v>
      </c>
      <c r="F9" s="611">
        <v>2.3692303388050336E-2</v>
      </c>
      <c r="G9" s="611">
        <v>2.3399588581116116E-2</v>
      </c>
      <c r="H9" s="611">
        <v>8.6763112092497402E-2</v>
      </c>
      <c r="I9" s="611">
        <v>0.10187479054471202</v>
      </c>
      <c r="J9" s="611">
        <v>0.1158821568840003</v>
      </c>
      <c r="K9" s="611">
        <v>0.12294512401839947</v>
      </c>
      <c r="L9" s="611">
        <v>0.12659443868611631</v>
      </c>
      <c r="M9" s="611">
        <v>0.13061831976976668</v>
      </c>
      <c r="N9" s="611">
        <v>0.13313118799627444</v>
      </c>
      <c r="O9" s="611">
        <v>0.12789716716076074</v>
      </c>
      <c r="P9" s="611">
        <v>0.12381932330772127</v>
      </c>
      <c r="Q9" s="611">
        <v>0.12775760285637822</v>
      </c>
      <c r="R9" s="611">
        <v>0.14455042711356431</v>
      </c>
      <c r="S9" s="611">
        <v>0.15297860292063284</v>
      </c>
      <c r="T9" s="611">
        <v>0.18079343424327335</v>
      </c>
      <c r="U9" s="1387"/>
      <c r="V9" s="1387"/>
      <c r="W9" s="1387"/>
      <c r="X9" s="1387"/>
      <c r="Y9" s="1387"/>
      <c r="Z9" s="1387"/>
    </row>
    <row r="10" spans="1:26">
      <c r="A10" s="1388" t="s">
        <v>1030</v>
      </c>
      <c r="B10" s="612">
        <v>0.31280142066004551</v>
      </c>
      <c r="C10" s="611">
        <v>0.31364332270440781</v>
      </c>
      <c r="D10" s="611">
        <v>0.40401718561042932</v>
      </c>
      <c r="E10" s="611">
        <v>0.33532027971275907</v>
      </c>
      <c r="F10" s="611">
        <v>0.36489217132160129</v>
      </c>
      <c r="G10" s="611">
        <v>0.42258795247636799</v>
      </c>
      <c r="H10" s="611">
        <v>0.50472775739254017</v>
      </c>
      <c r="I10" s="611">
        <v>0.40360487879910806</v>
      </c>
      <c r="J10" s="611">
        <v>0.53660726870061037</v>
      </c>
      <c r="K10" s="611">
        <v>0.68381568437103435</v>
      </c>
      <c r="L10" s="611">
        <v>0.58530997308811605</v>
      </c>
      <c r="M10" s="611">
        <v>0.57695636417819141</v>
      </c>
      <c r="N10" s="611">
        <v>0.62662609323741114</v>
      </c>
      <c r="O10" s="611">
        <v>0.59483956910675373</v>
      </c>
      <c r="P10" s="611">
        <v>0.52956148116168023</v>
      </c>
      <c r="Q10" s="611">
        <v>0.59258456339858301</v>
      </c>
      <c r="R10" s="611">
        <v>0.60535561824635453</v>
      </c>
      <c r="S10" s="611">
        <v>0.64324985373258381</v>
      </c>
      <c r="T10" s="611">
        <v>0.76580433455947361</v>
      </c>
      <c r="U10" s="1387"/>
      <c r="V10" s="1387"/>
      <c r="W10" s="1387"/>
      <c r="X10" s="1387"/>
      <c r="Y10" s="1387"/>
      <c r="Z10" s="1387"/>
    </row>
    <row r="11" spans="1:26">
      <c r="A11" s="1388" t="s">
        <v>1029</v>
      </c>
      <c r="B11" s="612">
        <v>9.8486905052812143E-2</v>
      </c>
      <c r="C11" s="611">
        <v>9.8882241553142444E-2</v>
      </c>
      <c r="D11" s="611">
        <v>9.2883451532335584E-2</v>
      </c>
      <c r="E11" s="611">
        <v>0.12209687067688889</v>
      </c>
      <c r="F11" s="611">
        <v>6.4650706470801775E-2</v>
      </c>
      <c r="G11" s="611">
        <v>3.3196888541679709E-2</v>
      </c>
      <c r="H11" s="611">
        <v>4.0342181087761844E-2</v>
      </c>
      <c r="I11" s="611">
        <v>2.5738360320757443E-2</v>
      </c>
      <c r="J11" s="611">
        <v>3.3739579354054125E-2</v>
      </c>
      <c r="K11" s="611">
        <v>3.0065762163185471E-2</v>
      </c>
      <c r="L11" s="611">
        <v>3.3180596744692405E-2</v>
      </c>
      <c r="M11" s="611">
        <v>6.1889840283414772E-2</v>
      </c>
      <c r="N11" s="611">
        <v>9.8178075830208711E-2</v>
      </c>
      <c r="O11" s="611">
        <v>9.6143429349615908E-2</v>
      </c>
      <c r="P11" s="611">
        <v>9.5166536749609926E-2</v>
      </c>
      <c r="Q11" s="611">
        <v>0.10378821194710991</v>
      </c>
      <c r="R11" s="611">
        <v>0.14056505813537354</v>
      </c>
      <c r="S11" s="611">
        <v>0.19972848099845397</v>
      </c>
      <c r="T11" s="611">
        <v>0.17767864643627682</v>
      </c>
      <c r="U11" s="1387"/>
      <c r="V11" s="1387"/>
      <c r="W11" s="1387"/>
      <c r="X11" s="1387"/>
      <c r="Y11" s="1387"/>
      <c r="Z11" s="1387"/>
    </row>
    <row r="12" spans="1:26">
      <c r="A12" s="1388" t="s">
        <v>1028</v>
      </c>
      <c r="B12" s="612">
        <v>0.64752107029797623</v>
      </c>
      <c r="C12" s="611">
        <v>0.67281215014347051</v>
      </c>
      <c r="D12" s="611">
        <v>0.6904136802937767</v>
      </c>
      <c r="E12" s="611">
        <v>0.61607393316637893</v>
      </c>
      <c r="F12" s="611">
        <v>0.71150948153188698</v>
      </c>
      <c r="G12" s="611">
        <v>0.71172891193442578</v>
      </c>
      <c r="H12" s="611">
        <v>0.86139152093570159</v>
      </c>
      <c r="I12" s="611">
        <v>0.82934820254049524</v>
      </c>
      <c r="J12" s="611">
        <v>0.85837398337736315</v>
      </c>
      <c r="K12" s="611">
        <v>0.87393695795469717</v>
      </c>
      <c r="L12" s="611">
        <v>0.82253227308947463</v>
      </c>
      <c r="M12" s="611">
        <v>0.66292759310566596</v>
      </c>
      <c r="N12" s="611">
        <v>0.68447016276262329</v>
      </c>
      <c r="O12" s="611">
        <v>0.79263906285527619</v>
      </c>
      <c r="P12" s="611">
        <v>0.77553090883012599</v>
      </c>
      <c r="Q12" s="611">
        <v>0.81171304055033955</v>
      </c>
      <c r="R12" s="611">
        <v>0.94640899899880149</v>
      </c>
      <c r="S12" s="611">
        <v>1.0153076518222366</v>
      </c>
      <c r="T12" s="611">
        <v>1.1072106577612177</v>
      </c>
      <c r="U12" s="1387"/>
      <c r="V12" s="1387"/>
      <c r="W12" s="1387"/>
      <c r="X12" s="1387"/>
      <c r="Y12" s="1387"/>
      <c r="Z12" s="1387"/>
    </row>
    <row r="13" spans="1:26">
      <c r="A13" s="1389" t="s">
        <v>1027</v>
      </c>
      <c r="B13" s="612">
        <v>0.58240977094157309</v>
      </c>
      <c r="C13" s="611">
        <v>0.47641877925783277</v>
      </c>
      <c r="D13" s="611">
        <v>0.55874786186331371</v>
      </c>
      <c r="E13" s="611">
        <v>0.53508212335323468</v>
      </c>
      <c r="F13" s="611">
        <v>0.55707557963811372</v>
      </c>
      <c r="G13" s="611">
        <v>0.62553576128428967</v>
      </c>
      <c r="H13" s="611">
        <v>0.53185587757307284</v>
      </c>
      <c r="I13" s="611">
        <v>0.59522955579007952</v>
      </c>
      <c r="J13" s="611">
        <v>0.58621985968177914</v>
      </c>
      <c r="K13" s="611">
        <v>0.62749946884694829</v>
      </c>
      <c r="L13" s="611">
        <v>0.68788061781976129</v>
      </c>
      <c r="M13" s="611">
        <v>0.80926483319605469</v>
      </c>
      <c r="N13" s="611">
        <v>0.71621326359735071</v>
      </c>
      <c r="O13" s="611">
        <v>0.78846555425573495</v>
      </c>
      <c r="P13" s="611">
        <v>0.72661763309990379</v>
      </c>
      <c r="Q13" s="611">
        <v>0.77091281648806265</v>
      </c>
      <c r="R13" s="611">
        <v>0.81523936422706733</v>
      </c>
      <c r="S13" s="611">
        <v>0.78461309736401186</v>
      </c>
      <c r="T13" s="611">
        <v>0.90714781307199877</v>
      </c>
      <c r="U13" s="1387"/>
      <c r="V13" s="1387"/>
      <c r="W13" s="1387"/>
      <c r="X13" s="1387"/>
      <c r="Y13" s="1387"/>
      <c r="Z13" s="1387"/>
    </row>
    <row r="14" spans="1:26">
      <c r="A14" s="1388" t="s">
        <v>1026</v>
      </c>
      <c r="B14" s="612">
        <v>8.7260137527228179E-2</v>
      </c>
      <c r="C14" s="611">
        <v>8.8266847243055904E-2</v>
      </c>
      <c r="D14" s="611">
        <v>9.4855164313322152E-2</v>
      </c>
      <c r="E14" s="611">
        <v>0.11063299192966033</v>
      </c>
      <c r="F14" s="611">
        <v>0.12425264975493581</v>
      </c>
      <c r="G14" s="611">
        <v>0.13644939303572765</v>
      </c>
      <c r="H14" s="611">
        <v>0.1823311434104806</v>
      </c>
      <c r="I14" s="611">
        <v>0.17798194191957473</v>
      </c>
      <c r="J14" s="611">
        <v>0.20810741025945464</v>
      </c>
      <c r="K14" s="611">
        <v>0.17390052702629175</v>
      </c>
      <c r="L14" s="611">
        <v>0.21987308473640349</v>
      </c>
      <c r="M14" s="611">
        <v>0.23403077940019729</v>
      </c>
      <c r="N14" s="611">
        <v>0.24608930709026614</v>
      </c>
      <c r="O14" s="611">
        <v>0.26885160245508033</v>
      </c>
      <c r="P14" s="611">
        <v>0.2549248073770039</v>
      </c>
      <c r="Q14" s="611">
        <v>0.27805368757185034</v>
      </c>
      <c r="R14" s="611">
        <v>0.29028562186462825</v>
      </c>
      <c r="S14" s="611">
        <v>0.31461775218609939</v>
      </c>
      <c r="T14" s="611">
        <v>0.37527671334395934</v>
      </c>
      <c r="U14" s="1387"/>
      <c r="V14" s="1387"/>
      <c r="W14" s="1387"/>
      <c r="X14" s="1387"/>
      <c r="Y14" s="1387"/>
      <c r="Z14" s="1387"/>
    </row>
    <row r="15" spans="1:26">
      <c r="A15" s="1389" t="s">
        <v>1025</v>
      </c>
      <c r="B15" s="612">
        <v>0.14667481441470237</v>
      </c>
      <c r="C15" s="611">
        <v>0.18571302212213556</v>
      </c>
      <c r="D15" s="611">
        <v>0.16337119236032316</v>
      </c>
      <c r="E15" s="611">
        <v>0.19568194219508264</v>
      </c>
      <c r="F15" s="611">
        <v>0.21216227579469563</v>
      </c>
      <c r="G15" s="611">
        <v>0.22834953981426975</v>
      </c>
      <c r="H15" s="611">
        <v>0.26291471260643051</v>
      </c>
      <c r="I15" s="611">
        <v>0.26339706115378486</v>
      </c>
      <c r="J15" s="611">
        <v>0.2996944665167886</v>
      </c>
      <c r="K15" s="611">
        <v>0.34059753285426869</v>
      </c>
      <c r="L15" s="611">
        <v>0.35826856447907346</v>
      </c>
      <c r="M15" s="611">
        <v>0.35156279011677827</v>
      </c>
      <c r="N15" s="611">
        <v>0.24794162214038118</v>
      </c>
      <c r="O15" s="611">
        <v>0.24011844813152766</v>
      </c>
      <c r="P15" s="611">
        <v>0.21574727883278991</v>
      </c>
      <c r="Q15" s="611">
        <v>0.26146130552317487</v>
      </c>
      <c r="R15" s="611">
        <v>0.2688111189363846</v>
      </c>
      <c r="S15" s="611">
        <v>0.29850012399594117</v>
      </c>
      <c r="T15" s="611">
        <v>0.29154574616525347</v>
      </c>
      <c r="U15" s="1387"/>
      <c r="V15" s="1387"/>
      <c r="W15" s="1387"/>
      <c r="X15" s="1387"/>
      <c r="Y15" s="1387"/>
      <c r="Z15" s="1387"/>
    </row>
    <row r="16" spans="1:26">
      <c r="A16" s="1389" t="s">
        <v>258</v>
      </c>
      <c r="B16" s="612">
        <v>0.24135503299301192</v>
      </c>
      <c r="C16" s="611">
        <v>0.23879801504665482</v>
      </c>
      <c r="D16" s="611">
        <v>0.2475237427306772</v>
      </c>
      <c r="E16" s="611">
        <v>0.2947486235315146</v>
      </c>
      <c r="F16" s="611">
        <v>0.31217385852084151</v>
      </c>
      <c r="G16" s="611">
        <v>0.33878426757431618</v>
      </c>
      <c r="H16" s="611">
        <v>0.39687567687897701</v>
      </c>
      <c r="I16" s="611">
        <v>0.31690310360390095</v>
      </c>
      <c r="J16" s="611">
        <v>0.32854938552358703</v>
      </c>
      <c r="K16" s="611">
        <v>0.2757019822939637</v>
      </c>
      <c r="L16" s="611">
        <v>0.17511532071034477</v>
      </c>
      <c r="M16" s="611">
        <v>0.18771113811162679</v>
      </c>
      <c r="N16" s="611">
        <v>0.18184750999436036</v>
      </c>
      <c r="O16" s="611">
        <v>0.21180158662944099</v>
      </c>
      <c r="P16" s="611">
        <v>0.20333817247791558</v>
      </c>
      <c r="Q16" s="611">
        <v>0.21517529425902282</v>
      </c>
      <c r="R16" s="611">
        <v>0.45481510031307593</v>
      </c>
      <c r="S16" s="611">
        <v>0.36651060462837759</v>
      </c>
      <c r="T16" s="611">
        <v>0.45298284086927149</v>
      </c>
      <c r="U16" s="1387"/>
      <c r="V16" s="1387"/>
      <c r="W16" s="1387"/>
      <c r="X16" s="1387"/>
      <c r="Y16" s="1387"/>
      <c r="Z16" s="1387"/>
    </row>
    <row r="17" spans="1:26">
      <c r="A17" s="1388" t="s">
        <v>257</v>
      </c>
      <c r="B17" s="612">
        <v>0.12093269720353915</v>
      </c>
      <c r="C17" s="611">
        <v>0.11891318865420064</v>
      </c>
      <c r="D17" s="611">
        <v>0.12197295043619139</v>
      </c>
      <c r="E17" s="611">
        <v>0.1142843956743262</v>
      </c>
      <c r="F17" s="611">
        <v>0.16796771311192499</v>
      </c>
      <c r="G17" s="611">
        <v>0.19455721030538717</v>
      </c>
      <c r="H17" s="611">
        <v>0.19266274078672335</v>
      </c>
      <c r="I17" s="611">
        <v>0.20585504764351165</v>
      </c>
      <c r="J17" s="611">
        <v>0.23810545945501693</v>
      </c>
      <c r="K17" s="611">
        <v>0.29569303812009939</v>
      </c>
      <c r="L17" s="611">
        <v>0.30620945366301416</v>
      </c>
      <c r="M17" s="611">
        <v>0.27377926510151451</v>
      </c>
      <c r="N17" s="611">
        <v>0.28051688847696971</v>
      </c>
      <c r="O17" s="611">
        <v>0.2816046394593153</v>
      </c>
      <c r="P17" s="611">
        <v>0.28656921961422416</v>
      </c>
      <c r="Q17" s="611">
        <v>0.28742800074027164</v>
      </c>
      <c r="R17" s="611">
        <v>0.3039958426042782</v>
      </c>
      <c r="S17" s="611">
        <v>0.21882453401424312</v>
      </c>
      <c r="T17" s="611">
        <v>0.2208817191246174</v>
      </c>
      <c r="U17" s="1387"/>
      <c r="V17" s="1387"/>
      <c r="W17" s="1387"/>
      <c r="X17" s="1387"/>
      <c r="Y17" s="1387"/>
      <c r="Z17" s="1387"/>
    </row>
    <row r="18" spans="1:26">
      <c r="A18" s="1388" t="s">
        <v>2</v>
      </c>
      <c r="B18" s="612">
        <v>0.42073890456959279</v>
      </c>
      <c r="C18" s="611">
        <v>0.41172120811722285</v>
      </c>
      <c r="D18" s="611">
        <v>0.3155543940113078</v>
      </c>
      <c r="E18" s="611">
        <v>0.41553728765205977</v>
      </c>
      <c r="F18" s="611">
        <v>0.41549606600581679</v>
      </c>
      <c r="G18" s="611">
        <v>0.49474155619784277</v>
      </c>
      <c r="H18" s="611">
        <v>0.51250760348354285</v>
      </c>
      <c r="I18" s="611">
        <v>0.49683286490567757</v>
      </c>
      <c r="J18" s="611">
        <v>0.57535287376864486</v>
      </c>
      <c r="K18" s="611">
        <v>0.46061094132521768</v>
      </c>
      <c r="L18" s="611">
        <v>0.43525198294247064</v>
      </c>
      <c r="M18" s="611">
        <v>0.53319274893836066</v>
      </c>
      <c r="N18" s="611">
        <v>0.49413941937214956</v>
      </c>
      <c r="O18" s="611">
        <v>0.56744512961103233</v>
      </c>
      <c r="P18" s="611">
        <v>0.54283516501068652</v>
      </c>
      <c r="Q18" s="611">
        <v>0.44843738746508299</v>
      </c>
      <c r="R18" s="611">
        <v>0.38032693490537239</v>
      </c>
      <c r="S18" s="611">
        <v>0.6046630950998082</v>
      </c>
      <c r="T18" s="611">
        <v>0.8111186555912816</v>
      </c>
      <c r="U18" s="1387"/>
      <c r="V18" s="1387"/>
      <c r="W18" s="1387"/>
      <c r="X18" s="1387"/>
      <c r="Y18" s="1387"/>
      <c r="Z18" s="1387"/>
    </row>
    <row r="19" spans="1:26">
      <c r="A19" s="610" t="s">
        <v>229</v>
      </c>
      <c r="B19" s="2049">
        <v>6.37004715800588</v>
      </c>
      <c r="C19" s="2050">
        <v>6.3179850214777957</v>
      </c>
      <c r="D19" s="2050">
        <v>6.5814755977500781</v>
      </c>
      <c r="E19" s="2050">
        <v>6.6823853830713125</v>
      </c>
      <c r="F19" s="2050">
        <v>7.1923137809864413</v>
      </c>
      <c r="G19" s="2050">
        <v>7.7248257543517491</v>
      </c>
      <c r="H19" s="2050">
        <v>8.2895933698241215</v>
      </c>
      <c r="I19" s="2050">
        <v>8.177417981897678</v>
      </c>
      <c r="J19" s="2050">
        <v>8.6278370164606137</v>
      </c>
      <c r="K19" s="2050">
        <v>8.539124281609725</v>
      </c>
      <c r="L19" s="2050">
        <v>8.6095721329517136</v>
      </c>
      <c r="M19" s="2050">
        <v>8.5780883632102913</v>
      </c>
      <c r="N19" s="2050">
        <v>8.5934916703844486</v>
      </c>
      <c r="O19" s="2050">
        <v>8.8907206760022728</v>
      </c>
      <c r="P19" s="2050">
        <v>8.725049079874946</v>
      </c>
      <c r="Q19" s="2050">
        <v>9.2309950199283826</v>
      </c>
      <c r="R19" s="2050">
        <v>9.9086933109320885</v>
      </c>
      <c r="S19" s="2050">
        <v>10.74155882206108</v>
      </c>
      <c r="T19" s="2050">
        <v>11.609215173035537</v>
      </c>
      <c r="U19" s="1386"/>
    </row>
    <row r="20" spans="1:26">
      <c r="A20" s="889"/>
      <c r="B20" s="895"/>
      <c r="C20" s="895"/>
      <c r="D20" s="895"/>
      <c r="E20" s="895"/>
      <c r="F20" s="895"/>
      <c r="G20" s="895"/>
      <c r="H20" s="895"/>
      <c r="I20" s="895"/>
      <c r="J20" s="895"/>
      <c r="K20" s="895"/>
      <c r="L20" s="895"/>
      <c r="M20" s="895"/>
      <c r="N20" s="894"/>
      <c r="O20" s="894"/>
      <c r="P20" s="894"/>
      <c r="Q20" s="894"/>
      <c r="R20" s="893"/>
      <c r="S20" s="893"/>
      <c r="T20" s="893"/>
      <c r="U20" s="1386"/>
    </row>
    <row r="21" spans="1:26">
      <c r="A21" s="609" t="s">
        <v>259</v>
      </c>
      <c r="B21" s="891">
        <f t="shared" ref="B21:B34" si="0">B5/$B$19</f>
        <v>0.25381596758464087</v>
      </c>
      <c r="C21" s="892"/>
      <c r="D21" s="892"/>
      <c r="E21" s="892"/>
      <c r="F21" s="892"/>
      <c r="G21" s="892"/>
      <c r="H21" s="892"/>
      <c r="I21" s="892"/>
      <c r="J21" s="892"/>
      <c r="K21" s="892"/>
      <c r="L21" s="892"/>
      <c r="M21" s="892"/>
      <c r="N21" s="892"/>
      <c r="U21" s="1386"/>
    </row>
    <row r="22" spans="1:26">
      <c r="A22" s="609" t="s">
        <v>1034</v>
      </c>
      <c r="B22" s="891">
        <f t="shared" si="0"/>
        <v>0.11771102857692266</v>
      </c>
      <c r="C22" s="892"/>
      <c r="D22" s="892"/>
      <c r="E22" s="892"/>
      <c r="F22" s="892"/>
      <c r="G22" s="892"/>
      <c r="H22" s="892"/>
      <c r="I22" s="892"/>
      <c r="J22" s="892"/>
      <c r="K22" s="892"/>
      <c r="L22" s="892"/>
      <c r="M22" s="892"/>
      <c r="N22" s="892"/>
      <c r="U22" s="1386"/>
    </row>
    <row r="23" spans="1:26">
      <c r="A23" s="609" t="s">
        <v>1033</v>
      </c>
      <c r="B23" s="891">
        <f t="shared" si="0"/>
        <v>0.16613885793730671</v>
      </c>
      <c r="C23" s="892"/>
      <c r="D23" s="892"/>
      <c r="E23" s="892"/>
      <c r="F23" s="892"/>
      <c r="G23" s="892"/>
      <c r="H23" s="892"/>
      <c r="I23" s="892"/>
      <c r="J23" s="892"/>
      <c r="K23" s="892"/>
      <c r="L23" s="892"/>
      <c r="M23" s="892"/>
      <c r="N23" s="1385"/>
      <c r="U23" s="1386"/>
    </row>
    <row r="24" spans="1:26">
      <c r="A24" s="609" t="s">
        <v>1032</v>
      </c>
      <c r="B24" s="891">
        <f t="shared" si="0"/>
        <v>3.549971480034099E-2</v>
      </c>
      <c r="C24" s="892"/>
      <c r="D24" s="892"/>
      <c r="E24" s="892"/>
      <c r="F24" s="892"/>
      <c r="G24" s="892"/>
      <c r="H24" s="892"/>
      <c r="I24" s="892"/>
      <c r="J24" s="892"/>
      <c r="K24" s="892"/>
      <c r="L24" s="892"/>
      <c r="M24" s="892"/>
      <c r="N24" s="1385"/>
      <c r="U24" s="1386"/>
    </row>
    <row r="25" spans="1:26">
      <c r="A25" s="609" t="s">
        <v>1031</v>
      </c>
      <c r="B25" s="891">
        <f t="shared" si="0"/>
        <v>9.5406987742267541E-3</v>
      </c>
      <c r="C25" s="892"/>
      <c r="D25" s="892"/>
      <c r="E25" s="892"/>
      <c r="F25" s="892"/>
      <c r="G25" s="892"/>
      <c r="H25" s="892"/>
      <c r="I25" s="892"/>
      <c r="J25" s="892"/>
      <c r="K25" s="892"/>
      <c r="L25" s="892"/>
      <c r="M25" s="892"/>
      <c r="N25" s="1385"/>
      <c r="U25" s="1386"/>
    </row>
    <row r="26" spans="1:26">
      <c r="A26" s="609" t="s">
        <v>1030</v>
      </c>
      <c r="B26" s="891">
        <f t="shared" si="0"/>
        <v>4.9105040025789519E-2</v>
      </c>
      <c r="C26" s="892"/>
      <c r="D26" s="892"/>
      <c r="E26" s="892"/>
      <c r="F26" s="892"/>
      <c r="G26" s="892"/>
      <c r="H26" s="892"/>
      <c r="I26" s="892"/>
      <c r="J26" s="892"/>
      <c r="K26" s="892"/>
      <c r="L26" s="892"/>
      <c r="M26" s="892"/>
      <c r="N26" s="1385"/>
      <c r="U26" s="1386"/>
    </row>
    <row r="27" spans="1:26">
      <c r="A27" s="609" t="s">
        <v>1029</v>
      </c>
      <c r="B27" s="891">
        <f t="shared" si="0"/>
        <v>1.546093813905816E-2</v>
      </c>
      <c r="C27" s="892"/>
      <c r="D27" s="892"/>
      <c r="E27" s="892"/>
      <c r="F27" s="892"/>
      <c r="G27" s="892"/>
      <c r="H27" s="892"/>
      <c r="I27" s="892"/>
      <c r="J27" s="892"/>
      <c r="K27" s="892"/>
      <c r="L27" s="892"/>
      <c r="M27" s="892"/>
      <c r="N27" s="1385"/>
      <c r="U27" s="1386"/>
    </row>
    <row r="28" spans="1:26">
      <c r="A28" s="609" t="s">
        <v>1028</v>
      </c>
      <c r="B28" s="891">
        <f t="shared" si="0"/>
        <v>0.10165090685147775</v>
      </c>
      <c r="C28" s="892"/>
      <c r="D28" s="892"/>
      <c r="E28" s="892"/>
      <c r="F28" s="892"/>
      <c r="G28" s="892"/>
      <c r="H28" s="892"/>
      <c r="I28" s="892"/>
      <c r="J28" s="892"/>
      <c r="K28" s="892"/>
      <c r="L28" s="892"/>
      <c r="M28" s="892"/>
      <c r="N28" s="1385"/>
      <c r="U28" s="1386"/>
    </row>
    <row r="29" spans="1:26">
      <c r="A29" s="609" t="s">
        <v>1027</v>
      </c>
      <c r="B29" s="891">
        <f t="shared" si="0"/>
        <v>9.1429428463429829E-2</v>
      </c>
      <c r="C29" s="892"/>
      <c r="D29" s="892"/>
      <c r="E29" s="892"/>
      <c r="F29" s="892"/>
      <c r="G29" s="892"/>
      <c r="H29" s="892"/>
      <c r="I29" s="892"/>
      <c r="J29" s="892"/>
      <c r="K29" s="892"/>
      <c r="L29" s="892"/>
      <c r="M29" s="892"/>
      <c r="N29" s="1385"/>
      <c r="U29" s="1386"/>
    </row>
    <row r="30" spans="1:26">
      <c r="A30" s="609" t="s">
        <v>1026</v>
      </c>
      <c r="B30" s="891">
        <f t="shared" si="0"/>
        <v>1.3698507305014151E-2</v>
      </c>
      <c r="C30" s="892"/>
      <c r="D30" s="892"/>
      <c r="E30" s="892"/>
      <c r="F30" s="892"/>
      <c r="G30" s="892"/>
      <c r="H30" s="892"/>
      <c r="I30" s="892"/>
      <c r="J30" s="892"/>
      <c r="K30" s="892"/>
      <c r="L30" s="892"/>
      <c r="M30" s="892"/>
      <c r="N30" s="1385"/>
      <c r="U30" s="1386"/>
    </row>
    <row r="31" spans="1:26">
      <c r="A31" s="609" t="s">
        <v>1025</v>
      </c>
      <c r="B31" s="891">
        <f t="shared" si="0"/>
        <v>2.3025703071971979E-2</v>
      </c>
      <c r="C31" s="892"/>
      <c r="D31" s="892"/>
      <c r="E31" s="892"/>
      <c r="F31" s="892"/>
      <c r="G31" s="892"/>
      <c r="H31" s="892"/>
      <c r="I31" s="892"/>
      <c r="J31" s="892"/>
      <c r="K31" s="892"/>
      <c r="L31" s="892"/>
      <c r="M31" s="892"/>
      <c r="N31" s="1385"/>
      <c r="U31" s="1386"/>
    </row>
    <row r="32" spans="1:26">
      <c r="A32" s="609" t="s">
        <v>258</v>
      </c>
      <c r="B32" s="891">
        <f t="shared" si="0"/>
        <v>3.7889049642227016E-2</v>
      </c>
      <c r="C32" s="892"/>
      <c r="D32" s="892"/>
      <c r="E32" s="892"/>
      <c r="F32" s="892"/>
      <c r="G32" s="892"/>
      <c r="H32" s="892"/>
      <c r="I32" s="892"/>
      <c r="J32" s="892"/>
      <c r="K32" s="892"/>
      <c r="L32" s="892"/>
      <c r="M32" s="892"/>
      <c r="N32" s="1385"/>
      <c r="U32" s="1386"/>
    </row>
    <row r="33" spans="1:14">
      <c r="A33" s="609" t="s">
        <v>257</v>
      </c>
      <c r="B33" s="891">
        <f t="shared" si="0"/>
        <v>1.898458429017293E-2</v>
      </c>
      <c r="C33" s="892"/>
      <c r="D33" s="892"/>
      <c r="E33" s="892"/>
      <c r="F33" s="892"/>
      <c r="G33" s="892"/>
      <c r="H33" s="892"/>
      <c r="I33" s="892"/>
      <c r="J33" s="892"/>
      <c r="K33" s="892"/>
      <c r="L33" s="892"/>
      <c r="M33" s="892"/>
      <c r="N33" s="1385"/>
    </row>
    <row r="34" spans="1:14">
      <c r="A34" s="609" t="s">
        <v>2</v>
      </c>
      <c r="B34" s="891">
        <f t="shared" si="0"/>
        <v>6.6049574537420469E-2</v>
      </c>
      <c r="C34" s="892"/>
      <c r="D34" s="892"/>
      <c r="E34" s="892"/>
      <c r="F34" s="892"/>
      <c r="G34" s="892"/>
      <c r="H34" s="892"/>
      <c r="I34" s="892"/>
      <c r="J34" s="892"/>
      <c r="K34" s="892"/>
      <c r="L34" s="892"/>
      <c r="M34" s="892"/>
      <c r="N34" s="1385"/>
    </row>
    <row r="35" spans="1:14">
      <c r="A35" s="372"/>
      <c r="B35" s="372"/>
    </row>
    <row r="37" spans="1:14">
      <c r="A37" s="890"/>
    </row>
    <row r="38" spans="1:14">
      <c r="A38" s="890"/>
    </row>
    <row r="39" spans="1:14">
      <c r="A39" s="889"/>
    </row>
    <row r="40" spans="1:14">
      <c r="A40" s="889"/>
    </row>
    <row r="41" spans="1:14">
      <c r="A41" s="889"/>
    </row>
    <row r="42" spans="1:14">
      <c r="A42" s="889"/>
    </row>
    <row r="43" spans="1:14">
      <c r="A43" s="889"/>
    </row>
    <row r="44" spans="1:14">
      <c r="A44" s="889"/>
    </row>
    <row r="45" spans="1:14">
      <c r="A45" s="889"/>
    </row>
    <row r="46" spans="1:14">
      <c r="A46" s="889"/>
    </row>
    <row r="47" spans="1:14">
      <c r="A47" s="889"/>
    </row>
    <row r="48" spans="1:14">
      <c r="A48" s="889"/>
    </row>
    <row r="49" spans="1:20">
      <c r="A49" s="889"/>
    </row>
    <row r="50" spans="1:20">
      <c r="A50" s="889"/>
    </row>
    <row r="51" spans="1:20">
      <c r="A51" s="889"/>
    </row>
    <row r="52" spans="1:20">
      <c r="A52" s="889"/>
    </row>
    <row r="53" spans="1:20">
      <c r="A53" s="889"/>
    </row>
    <row r="54" spans="1:20">
      <c r="A54" s="889"/>
    </row>
    <row r="55" spans="1:20">
      <c r="A55" s="889"/>
      <c r="B55" s="886"/>
      <c r="C55" s="886"/>
      <c r="D55" s="886"/>
      <c r="E55" s="886"/>
      <c r="F55" s="886"/>
      <c r="G55" s="886"/>
      <c r="H55" s="886"/>
      <c r="I55" s="886"/>
      <c r="J55" s="886"/>
      <c r="K55" s="886"/>
      <c r="L55" s="886"/>
      <c r="M55" s="886"/>
      <c r="N55" s="886"/>
      <c r="O55" s="886"/>
      <c r="P55" s="886"/>
      <c r="Q55" s="886"/>
      <c r="R55" s="886"/>
      <c r="S55" s="886"/>
      <c r="T55" s="886"/>
    </row>
    <row r="56" spans="1:20">
      <c r="A56" s="889"/>
      <c r="B56" s="886"/>
      <c r="C56" s="886"/>
      <c r="D56" s="886"/>
      <c r="E56" s="886"/>
      <c r="F56" s="886"/>
      <c r="G56" s="886"/>
      <c r="H56" s="886"/>
      <c r="I56" s="886"/>
      <c r="J56" s="886"/>
      <c r="K56" s="886"/>
      <c r="L56" s="886"/>
      <c r="M56" s="886"/>
      <c r="N56" s="886"/>
      <c r="O56" s="886"/>
      <c r="P56" s="886"/>
      <c r="Q56" s="886"/>
      <c r="R56" s="886"/>
      <c r="S56" s="886"/>
      <c r="T56" s="886"/>
    </row>
    <row r="57" spans="1:20">
      <c r="A57" s="889"/>
      <c r="B57" s="886"/>
      <c r="C57" s="886"/>
      <c r="D57" s="886"/>
      <c r="E57" s="886"/>
      <c r="F57" s="886"/>
      <c r="G57" s="886"/>
      <c r="H57" s="886"/>
      <c r="I57" s="886"/>
      <c r="J57" s="886"/>
      <c r="K57" s="886"/>
      <c r="L57" s="886"/>
      <c r="M57" s="886"/>
      <c r="N57" s="886"/>
      <c r="O57" s="886"/>
      <c r="P57" s="886"/>
      <c r="Q57" s="886"/>
      <c r="R57" s="886"/>
      <c r="S57" s="886"/>
      <c r="T57" s="886"/>
    </row>
    <row r="58" spans="1:20">
      <c r="A58" s="889"/>
      <c r="B58" s="886"/>
      <c r="C58" s="886"/>
      <c r="D58" s="886"/>
      <c r="E58" s="886"/>
      <c r="F58" s="886"/>
      <c r="G58" s="886"/>
      <c r="H58" s="886"/>
      <c r="I58" s="886"/>
      <c r="J58" s="886"/>
      <c r="K58" s="886"/>
      <c r="L58" s="886"/>
      <c r="M58" s="886"/>
      <c r="N58" s="886"/>
      <c r="O58" s="886"/>
      <c r="P58" s="886"/>
      <c r="Q58" s="886"/>
      <c r="R58" s="886"/>
      <c r="S58" s="886"/>
      <c r="T58" s="886"/>
    </row>
    <row r="59" spans="1:20">
      <c r="A59" s="889"/>
      <c r="B59" s="886"/>
      <c r="C59" s="886"/>
      <c r="D59" s="886"/>
      <c r="E59" s="886"/>
      <c r="F59" s="886"/>
      <c r="G59" s="886"/>
      <c r="H59" s="886"/>
      <c r="I59" s="886"/>
      <c r="J59" s="886"/>
      <c r="K59" s="886"/>
      <c r="L59" s="886"/>
      <c r="M59" s="886"/>
      <c r="N59" s="886"/>
      <c r="O59" s="886"/>
      <c r="P59" s="886"/>
      <c r="Q59" s="886"/>
      <c r="R59" s="886"/>
      <c r="S59" s="886"/>
      <c r="T59" s="886"/>
    </row>
    <row r="60" spans="1:20">
      <c r="A60" s="889"/>
      <c r="B60" s="886"/>
      <c r="C60" s="886"/>
      <c r="D60" s="886"/>
      <c r="E60" s="886"/>
      <c r="F60" s="886"/>
      <c r="G60" s="886"/>
      <c r="H60" s="886"/>
      <c r="I60" s="886"/>
      <c r="J60" s="886"/>
      <c r="K60" s="886"/>
      <c r="L60" s="886"/>
      <c r="M60" s="886"/>
      <c r="N60" s="886"/>
      <c r="O60" s="886"/>
      <c r="P60" s="886"/>
      <c r="Q60" s="886"/>
      <c r="R60" s="886"/>
      <c r="S60" s="886"/>
      <c r="T60" s="886"/>
    </row>
    <row r="61" spans="1:20">
      <c r="A61" s="889"/>
      <c r="B61" s="886"/>
      <c r="C61" s="886"/>
      <c r="D61" s="886"/>
      <c r="E61" s="886"/>
      <c r="F61" s="886"/>
      <c r="G61" s="886"/>
      <c r="H61" s="886"/>
      <c r="I61" s="886"/>
      <c r="J61" s="886"/>
      <c r="K61" s="886"/>
      <c r="L61" s="886"/>
      <c r="M61" s="886"/>
      <c r="N61" s="886"/>
      <c r="O61" s="886"/>
      <c r="P61" s="886"/>
      <c r="Q61" s="886"/>
      <c r="R61" s="886"/>
      <c r="S61" s="886"/>
      <c r="T61" s="886"/>
    </row>
    <row r="62" spans="1:20">
      <c r="A62" s="889"/>
      <c r="B62" s="886"/>
      <c r="C62" s="886"/>
      <c r="D62" s="886"/>
      <c r="E62" s="886"/>
      <c r="F62" s="886"/>
      <c r="G62" s="886"/>
      <c r="H62" s="886"/>
      <c r="I62" s="886"/>
      <c r="J62" s="886"/>
      <c r="K62" s="886"/>
      <c r="L62" s="886"/>
      <c r="M62" s="886"/>
      <c r="N62" s="886"/>
      <c r="O62" s="886"/>
      <c r="P62" s="886"/>
      <c r="Q62" s="886"/>
      <c r="R62" s="886"/>
      <c r="S62" s="886"/>
      <c r="T62" s="886"/>
    </row>
    <row r="63" spans="1:20">
      <c r="A63" s="888"/>
      <c r="B63" s="886"/>
      <c r="C63" s="886"/>
      <c r="D63" s="886"/>
      <c r="E63" s="886"/>
      <c r="F63" s="886"/>
      <c r="G63" s="886"/>
      <c r="H63" s="886"/>
      <c r="I63" s="886"/>
      <c r="J63" s="886"/>
      <c r="K63" s="886"/>
      <c r="L63" s="886"/>
      <c r="M63" s="886"/>
      <c r="N63" s="886"/>
      <c r="O63" s="886"/>
      <c r="P63" s="886"/>
      <c r="Q63" s="886"/>
      <c r="R63" s="886"/>
      <c r="S63" s="886"/>
      <c r="T63" s="886"/>
    </row>
    <row r="64" spans="1:20">
      <c r="B64" s="886"/>
      <c r="C64" s="886"/>
      <c r="D64" s="886"/>
      <c r="E64" s="886"/>
      <c r="F64" s="886"/>
      <c r="G64" s="886"/>
      <c r="H64" s="886"/>
      <c r="I64" s="886"/>
      <c r="J64" s="886"/>
      <c r="K64" s="886"/>
      <c r="L64" s="886"/>
      <c r="M64" s="886"/>
      <c r="N64" s="886"/>
      <c r="O64" s="886"/>
      <c r="P64" s="886"/>
      <c r="Q64" s="886"/>
      <c r="R64" s="886"/>
      <c r="S64" s="886"/>
      <c r="T64" s="886"/>
    </row>
    <row r="65" spans="1:20">
      <c r="B65" s="886"/>
      <c r="C65" s="886"/>
      <c r="D65" s="886"/>
      <c r="E65" s="886"/>
      <c r="F65" s="886"/>
      <c r="G65" s="886"/>
      <c r="H65" s="886"/>
      <c r="I65" s="886"/>
      <c r="J65" s="886"/>
      <c r="K65" s="886"/>
      <c r="L65" s="886"/>
      <c r="M65" s="886"/>
      <c r="N65" s="886"/>
      <c r="O65" s="886"/>
      <c r="P65" s="886"/>
      <c r="Q65" s="886"/>
      <c r="R65" s="886"/>
      <c r="S65" s="886"/>
      <c r="T65" s="886"/>
    </row>
    <row r="66" spans="1:20">
      <c r="B66" s="886"/>
      <c r="C66" s="886"/>
      <c r="D66" s="886"/>
      <c r="E66" s="886"/>
      <c r="F66" s="886"/>
      <c r="G66" s="886"/>
      <c r="H66" s="886"/>
      <c r="I66" s="886"/>
      <c r="J66" s="886"/>
      <c r="K66" s="886"/>
      <c r="L66" s="886"/>
      <c r="M66" s="886"/>
      <c r="N66" s="886"/>
      <c r="O66" s="886"/>
      <c r="P66" s="886"/>
      <c r="Q66" s="886"/>
      <c r="R66" s="886"/>
      <c r="S66" s="886"/>
      <c r="T66" s="886"/>
    </row>
    <row r="67" spans="1:20">
      <c r="B67" s="886"/>
      <c r="C67" s="886"/>
      <c r="D67" s="886"/>
      <c r="E67" s="886"/>
      <c r="F67" s="886"/>
      <c r="G67" s="886"/>
      <c r="H67" s="886"/>
      <c r="I67" s="886"/>
      <c r="J67" s="886"/>
      <c r="K67" s="886"/>
      <c r="L67" s="886"/>
      <c r="M67" s="886"/>
      <c r="N67" s="886"/>
      <c r="O67" s="886"/>
      <c r="P67" s="886"/>
      <c r="Q67" s="886"/>
      <c r="R67" s="886"/>
      <c r="S67" s="886"/>
      <c r="T67" s="886"/>
    </row>
    <row r="68" spans="1:20">
      <c r="A68" s="887"/>
      <c r="B68" s="886"/>
      <c r="C68" s="886"/>
      <c r="D68" s="886"/>
      <c r="E68" s="886"/>
      <c r="F68" s="886"/>
      <c r="G68" s="886"/>
      <c r="H68" s="886"/>
      <c r="I68" s="886"/>
      <c r="J68" s="886"/>
      <c r="K68" s="886"/>
      <c r="L68" s="886"/>
      <c r="M68" s="886"/>
      <c r="N68" s="886"/>
      <c r="O68" s="886"/>
      <c r="P68" s="886"/>
      <c r="Q68" s="886"/>
      <c r="R68" s="886"/>
      <c r="S68" s="886"/>
      <c r="T68" s="886"/>
    </row>
    <row r="69" spans="1:20">
      <c r="B69" s="886"/>
      <c r="C69" s="886"/>
      <c r="D69" s="886"/>
      <c r="E69" s="886"/>
      <c r="F69" s="886"/>
      <c r="G69" s="886"/>
      <c r="H69" s="886"/>
      <c r="I69" s="886"/>
      <c r="J69" s="886"/>
      <c r="K69" s="886"/>
      <c r="L69" s="886"/>
      <c r="M69" s="886"/>
      <c r="N69" s="886"/>
      <c r="O69" s="886"/>
      <c r="P69" s="886"/>
      <c r="Q69" s="886"/>
      <c r="R69" s="886"/>
      <c r="S69" s="886"/>
      <c r="T69" s="886"/>
    </row>
    <row r="75" spans="1:20">
      <c r="A75" s="980"/>
    </row>
    <row r="76" spans="1:20">
      <c r="A76" s="980"/>
    </row>
    <row r="77" spans="1:20">
      <c r="A77" s="980"/>
    </row>
    <row r="78" spans="1:20">
      <c r="A78" s="980"/>
    </row>
    <row r="79" spans="1:20">
      <c r="A79" s="980"/>
    </row>
    <row r="80" spans="1:20">
      <c r="A80" s="980"/>
    </row>
    <row r="81" spans="1:1">
      <c r="A81" s="980"/>
    </row>
    <row r="82" spans="1:1">
      <c r="A82" s="980"/>
    </row>
    <row r="83" spans="1:1">
      <c r="A83" s="980"/>
    </row>
    <row r="84" spans="1:1">
      <c r="A84" s="980"/>
    </row>
    <row r="85" spans="1:1">
      <c r="A85" s="980"/>
    </row>
    <row r="86" spans="1:1">
      <c r="A86" s="980"/>
    </row>
    <row r="87" spans="1:1">
      <c r="A87" s="980"/>
    </row>
    <row r="88" spans="1:1">
      <c r="A88" s="980"/>
    </row>
    <row r="89" spans="1:1">
      <c r="A89" s="980"/>
    </row>
    <row r="90" spans="1:1">
      <c r="A90" s="980"/>
    </row>
    <row r="91" spans="1:1">
      <c r="A91" s="980"/>
    </row>
    <row r="92" spans="1:1">
      <c r="A92" s="980"/>
    </row>
    <row r="93" spans="1:1">
      <c r="A93" s="980"/>
    </row>
    <row r="94" spans="1:1">
      <c r="A94" s="980"/>
    </row>
    <row r="95" spans="1:1">
      <c r="A95" s="980"/>
    </row>
    <row r="96" spans="1:1">
      <c r="A96" s="980"/>
    </row>
    <row r="97" spans="1:1">
      <c r="A97" s="980"/>
    </row>
    <row r="98" spans="1:1">
      <c r="A98" s="980"/>
    </row>
    <row r="99" spans="1:1">
      <c r="A99" s="980"/>
    </row>
    <row r="100" spans="1:1">
      <c r="A100" s="980"/>
    </row>
    <row r="101" spans="1:1">
      <c r="A101" s="980"/>
    </row>
    <row r="102" spans="1:1">
      <c r="A102" s="980"/>
    </row>
    <row r="103" spans="1:1">
      <c r="A103" s="980"/>
    </row>
    <row r="104" spans="1:1">
      <c r="A104" s="980"/>
    </row>
    <row r="105" spans="1:1">
      <c r="A105" s="980"/>
    </row>
    <row r="106" spans="1:1">
      <c r="A106" s="980"/>
    </row>
  </sheetData>
  <pageMargins left="0.7" right="0.7" top="0.75" bottom="0.75" header="0.3" footer="0.3"/>
  <pageSetup paperSize="9" scale="65" fitToWidth="0" fitToHeight="0" orientation="portrait" r:id="rId1"/>
  <customProperties>
    <customPr name="_pios_id" r:id="rId2"/>
  </customPropertie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A04A0-C0B9-4C6F-AB9F-41B464C5C1D1}">
  <sheetPr>
    <tabColor rgb="FF92D050"/>
  </sheetPr>
  <dimension ref="A1:AC126"/>
  <sheetViews>
    <sheetView view="pageLayout" topLeftCell="A115" zoomScaleNormal="100" zoomScaleSheetLayoutView="85" workbookViewId="0">
      <selection activeCell="C124" sqref="C123:C124"/>
    </sheetView>
  </sheetViews>
  <sheetFormatPr defaultRowHeight="14.4"/>
  <cols>
    <col min="1" max="1" width="36.5546875" style="366" customWidth="1"/>
    <col min="2" max="9" width="9.33203125" style="366" customWidth="1"/>
    <col min="10" max="10" width="13.5546875" style="1017" customWidth="1"/>
    <col min="11" max="11" width="4.6640625" style="1017" customWidth="1"/>
    <col min="12" max="12" width="8.88671875" style="1016"/>
    <col min="13" max="16384" width="8.88671875" style="870"/>
  </cols>
  <sheetData>
    <row r="1" spans="1:24">
      <c r="A1" s="1107" t="s">
        <v>1371</v>
      </c>
      <c r="B1" s="979"/>
      <c r="C1" s="979"/>
      <c r="D1" s="979"/>
      <c r="E1" s="979"/>
    </row>
    <row r="2" spans="1:24" ht="13.5" customHeight="1">
      <c r="A2" s="995"/>
      <c r="C2" s="870"/>
      <c r="D2" s="870"/>
      <c r="E2" s="870"/>
      <c r="F2" s="870"/>
      <c r="G2" s="870"/>
      <c r="H2" s="870"/>
      <c r="I2" s="1185"/>
    </row>
    <row r="3" spans="1:24" ht="27" customHeight="1" thickBot="1">
      <c r="A3" s="1366" t="s">
        <v>105</v>
      </c>
      <c r="B3" s="991" t="s">
        <v>229</v>
      </c>
      <c r="C3" s="991" t="s">
        <v>235</v>
      </c>
      <c r="D3" s="991" t="s">
        <v>234</v>
      </c>
      <c r="E3" s="991" t="s">
        <v>233</v>
      </c>
      <c r="F3" s="991" t="s">
        <v>232</v>
      </c>
      <c r="G3" s="991" t="s">
        <v>231</v>
      </c>
      <c r="H3" s="991" t="s">
        <v>946</v>
      </c>
      <c r="I3" s="1023"/>
    </row>
    <row r="4" spans="1:24" ht="13.5" customHeight="1">
      <c r="A4" s="882" t="s">
        <v>776</v>
      </c>
      <c r="B4" s="990">
        <v>75.430520139999999</v>
      </c>
      <c r="C4" s="990">
        <v>51.058329049999998</v>
      </c>
      <c r="D4" s="990">
        <v>3.9126961599999999</v>
      </c>
      <c r="E4" s="990">
        <v>8.3095825699999999</v>
      </c>
      <c r="F4" s="990">
        <v>12.14991236</v>
      </c>
      <c r="G4" s="990">
        <v>0</v>
      </c>
      <c r="H4" s="990">
        <v>0</v>
      </c>
      <c r="I4" s="982"/>
      <c r="K4" s="1026"/>
      <c r="L4" s="346"/>
      <c r="N4" s="346"/>
      <c r="O4" s="346"/>
      <c r="P4" s="346"/>
      <c r="Q4" s="346"/>
      <c r="R4" s="346"/>
      <c r="S4" s="346"/>
      <c r="T4" s="346"/>
      <c r="U4" s="136"/>
      <c r="V4" s="136"/>
      <c r="W4" s="136"/>
      <c r="X4" s="136"/>
    </row>
    <row r="5" spans="1:24" ht="13.5" customHeight="1">
      <c r="A5" s="882" t="s">
        <v>887</v>
      </c>
      <c r="B5" s="990">
        <v>349.18564400000002</v>
      </c>
      <c r="C5" s="990">
        <v>322.33745589</v>
      </c>
      <c r="D5" s="990">
        <v>20.383074700000002</v>
      </c>
      <c r="E5" s="990">
        <v>2.4655340200000002</v>
      </c>
      <c r="F5" s="990">
        <v>2.8342982999999999</v>
      </c>
      <c r="G5" s="990">
        <v>0</v>
      </c>
      <c r="H5" s="990">
        <v>1.1652810899999999</v>
      </c>
      <c r="I5" s="982"/>
      <c r="K5" s="1026"/>
      <c r="L5" s="346"/>
      <c r="N5" s="346"/>
      <c r="O5" s="346"/>
      <c r="P5" s="346"/>
      <c r="Q5" s="346"/>
      <c r="R5" s="346"/>
      <c r="S5" s="346"/>
      <c r="T5" s="346"/>
      <c r="U5" s="136"/>
      <c r="V5" s="136"/>
      <c r="W5" s="136"/>
      <c r="X5" s="136"/>
    </row>
    <row r="6" spans="1:24" ht="13.5" customHeight="1">
      <c r="A6" s="881" t="s">
        <v>886</v>
      </c>
      <c r="B6" s="982">
        <v>81.028706579999991</v>
      </c>
      <c r="C6" s="982">
        <v>74.192467410000006</v>
      </c>
      <c r="D6" s="982">
        <v>3.9110705699999997</v>
      </c>
      <c r="E6" s="982">
        <v>0.85665327999999996</v>
      </c>
      <c r="F6" s="982">
        <v>0.90323423000000003</v>
      </c>
      <c r="G6" s="982">
        <v>0</v>
      </c>
      <c r="H6" s="982">
        <v>1.1652810899999999</v>
      </c>
      <c r="I6" s="982"/>
      <c r="K6" s="1026"/>
      <c r="L6" s="346"/>
      <c r="N6" s="346"/>
      <c r="O6" s="346"/>
      <c r="P6" s="346"/>
      <c r="Q6" s="346"/>
      <c r="R6" s="346"/>
      <c r="S6" s="346"/>
      <c r="T6" s="346"/>
      <c r="U6" s="136"/>
      <c r="V6" s="136"/>
      <c r="W6" s="136"/>
      <c r="X6" s="136"/>
    </row>
    <row r="7" spans="1:24" ht="13.5" customHeight="1">
      <c r="A7" s="881" t="s">
        <v>885</v>
      </c>
      <c r="B7" s="982">
        <v>265.01960875999993</v>
      </c>
      <c r="C7" s="982">
        <v>247.99617194999996</v>
      </c>
      <c r="D7" s="982">
        <v>13.768664500000002</v>
      </c>
      <c r="E7" s="982">
        <v>1.32370824</v>
      </c>
      <c r="F7" s="982">
        <v>1.9310640699999999</v>
      </c>
      <c r="G7" s="982">
        <v>0</v>
      </c>
      <c r="H7" s="982">
        <v>0</v>
      </c>
      <c r="I7" s="982"/>
      <c r="K7" s="1026"/>
      <c r="L7" s="346"/>
      <c r="N7" s="346"/>
      <c r="O7" s="346"/>
      <c r="P7" s="346"/>
      <c r="Q7" s="346"/>
      <c r="R7" s="346"/>
      <c r="S7" s="346"/>
      <c r="T7" s="346"/>
      <c r="U7" s="136"/>
      <c r="V7" s="136"/>
      <c r="W7" s="136"/>
      <c r="X7" s="136"/>
    </row>
    <row r="8" spans="1:24" ht="13.5" customHeight="1">
      <c r="A8" s="374" t="s">
        <v>884</v>
      </c>
      <c r="B8" s="982">
        <v>3.1373286599999997</v>
      </c>
      <c r="C8" s="982">
        <v>0.14881653</v>
      </c>
      <c r="D8" s="982">
        <v>2.7033396299999999</v>
      </c>
      <c r="E8" s="982">
        <v>0.2851725</v>
      </c>
      <c r="F8" s="982">
        <v>0</v>
      </c>
      <c r="G8" s="982">
        <v>0</v>
      </c>
      <c r="H8" s="982">
        <v>0</v>
      </c>
      <c r="I8" s="982"/>
      <c r="K8" s="1026"/>
      <c r="L8" s="346"/>
      <c r="N8" s="346"/>
      <c r="O8" s="346"/>
      <c r="P8" s="346"/>
      <c r="Q8" s="346"/>
      <c r="R8" s="346"/>
      <c r="S8" s="346"/>
      <c r="T8" s="346"/>
      <c r="U8" s="136"/>
      <c r="V8" s="136"/>
      <c r="W8" s="136"/>
      <c r="X8" s="136"/>
    </row>
    <row r="9" spans="1:24" ht="13.5" customHeight="1">
      <c r="A9" s="595" t="s">
        <v>883</v>
      </c>
      <c r="B9" s="990">
        <v>572.07938490000004</v>
      </c>
      <c r="C9" s="990">
        <v>18.71734433</v>
      </c>
      <c r="D9" s="990">
        <v>20.27639478</v>
      </c>
      <c r="E9" s="990">
        <v>204.78192011000002</v>
      </c>
      <c r="F9" s="990">
        <v>0.93942181000000002</v>
      </c>
      <c r="G9" s="990">
        <v>0</v>
      </c>
      <c r="H9" s="990">
        <v>327.36430387000001</v>
      </c>
      <c r="I9" s="982"/>
      <c r="K9" s="1026"/>
      <c r="L9" s="346"/>
      <c r="N9" s="346"/>
      <c r="O9" s="346"/>
      <c r="P9" s="346"/>
      <c r="Q9" s="346"/>
      <c r="R9" s="346"/>
      <c r="S9" s="346"/>
      <c r="T9" s="346"/>
      <c r="U9" s="136"/>
      <c r="V9" s="136"/>
      <c r="W9" s="136"/>
      <c r="X9" s="136"/>
    </row>
    <row r="10" spans="1:24" ht="13.5" customHeight="1">
      <c r="A10" s="881" t="s">
        <v>882</v>
      </c>
      <c r="B10" s="982">
        <v>36.159181320000002</v>
      </c>
      <c r="C10" s="982">
        <v>18.71734433</v>
      </c>
      <c r="D10" s="982">
        <v>13.509224249999999</v>
      </c>
      <c r="E10" s="982">
        <v>3.6904429100000002</v>
      </c>
      <c r="F10" s="982">
        <v>0.24216983</v>
      </c>
      <c r="G10" s="982">
        <v>0</v>
      </c>
      <c r="H10" s="982">
        <v>0</v>
      </c>
      <c r="I10" s="982"/>
      <c r="K10" s="1026"/>
      <c r="L10" s="346"/>
      <c r="N10" s="346"/>
      <c r="O10" s="346"/>
      <c r="P10" s="346"/>
      <c r="Q10" s="346"/>
      <c r="R10" s="346"/>
      <c r="S10" s="346"/>
      <c r="T10" s="346"/>
      <c r="U10" s="136"/>
      <c r="V10" s="136"/>
      <c r="W10" s="136"/>
      <c r="X10" s="136"/>
    </row>
    <row r="11" spans="1:24" ht="13.5" customHeight="1">
      <c r="A11" s="881" t="s">
        <v>881</v>
      </c>
      <c r="B11" s="982">
        <v>7.1110340900000004</v>
      </c>
      <c r="C11" s="982">
        <v>0</v>
      </c>
      <c r="D11" s="982">
        <v>2.6201529900000002</v>
      </c>
      <c r="E11" s="982">
        <v>3.9591320300000001</v>
      </c>
      <c r="F11" s="982">
        <v>0.53174906999999993</v>
      </c>
      <c r="G11" s="982">
        <v>0</v>
      </c>
      <c r="H11" s="982">
        <v>0</v>
      </c>
      <c r="I11" s="982"/>
      <c r="K11" s="1026"/>
      <c r="L11" s="346"/>
      <c r="N11" s="346"/>
      <c r="O11" s="346"/>
      <c r="P11" s="346"/>
      <c r="Q11" s="346"/>
      <c r="R11" s="346"/>
      <c r="S11" s="346"/>
      <c r="T11" s="346"/>
      <c r="U11" s="136"/>
      <c r="V11" s="136"/>
      <c r="W11" s="136"/>
      <c r="X11" s="136"/>
    </row>
    <row r="12" spans="1:24" ht="13.5" customHeight="1">
      <c r="A12" s="366" t="s">
        <v>880</v>
      </c>
      <c r="B12" s="982">
        <v>528.80916948999993</v>
      </c>
      <c r="C12" s="982">
        <v>0</v>
      </c>
      <c r="D12" s="982">
        <v>4.1470175400000002</v>
      </c>
      <c r="E12" s="982">
        <v>197.13234516999998</v>
      </c>
      <c r="F12" s="982">
        <v>0.16550291</v>
      </c>
      <c r="G12" s="982">
        <v>0</v>
      </c>
      <c r="H12" s="982">
        <v>327.36430387000001</v>
      </c>
      <c r="I12" s="982"/>
      <c r="K12" s="1026"/>
      <c r="L12" s="346"/>
      <c r="N12" s="346"/>
      <c r="O12" s="346"/>
      <c r="P12" s="346"/>
      <c r="Q12" s="346"/>
      <c r="R12" s="346"/>
      <c r="S12" s="346"/>
      <c r="T12" s="346"/>
      <c r="U12" s="136"/>
      <c r="V12" s="136"/>
      <c r="W12" s="136"/>
      <c r="X12" s="136"/>
    </row>
    <row r="13" spans="1:24" ht="13.5" customHeight="1">
      <c r="A13" s="883" t="s">
        <v>879</v>
      </c>
      <c r="B13" s="990">
        <v>24.18712257</v>
      </c>
      <c r="C13" s="990">
        <v>4.4388727899999996</v>
      </c>
      <c r="D13" s="990">
        <v>8.82112461</v>
      </c>
      <c r="E13" s="990">
        <v>9.291681689999999</v>
      </c>
      <c r="F13" s="990">
        <v>1.6354434799999999</v>
      </c>
      <c r="G13" s="990">
        <v>0</v>
      </c>
      <c r="H13" s="990">
        <v>0</v>
      </c>
      <c r="I13" s="982"/>
      <c r="K13" s="1026"/>
      <c r="L13" s="346"/>
      <c r="N13" s="346"/>
      <c r="O13" s="346"/>
      <c r="P13" s="346"/>
      <c r="Q13" s="346"/>
      <c r="R13" s="346"/>
      <c r="S13" s="346"/>
      <c r="T13" s="346"/>
      <c r="U13" s="136"/>
      <c r="V13" s="136"/>
      <c r="W13" s="136"/>
      <c r="X13" s="136"/>
    </row>
    <row r="14" spans="1:24" ht="13.5" customHeight="1">
      <c r="A14" s="881" t="s">
        <v>878</v>
      </c>
      <c r="B14" s="982">
        <v>6.0449326399999999</v>
      </c>
      <c r="C14" s="982">
        <v>0.87901462999999991</v>
      </c>
      <c r="D14" s="982">
        <v>3.0865139399999997</v>
      </c>
      <c r="E14" s="982">
        <v>1.4632964300000002</v>
      </c>
      <c r="F14" s="982">
        <v>0.61610763999999996</v>
      </c>
      <c r="G14" s="982">
        <v>0</v>
      </c>
      <c r="H14" s="982">
        <v>0</v>
      </c>
      <c r="I14" s="982"/>
      <c r="K14" s="1026"/>
      <c r="L14" s="346"/>
      <c r="N14" s="346"/>
      <c r="O14" s="346"/>
      <c r="P14" s="346"/>
      <c r="Q14" s="346"/>
      <c r="R14" s="346"/>
      <c r="S14" s="346"/>
      <c r="T14" s="346"/>
      <c r="U14" s="136"/>
      <c r="V14" s="136"/>
      <c r="W14" s="136"/>
      <c r="X14" s="136"/>
    </row>
    <row r="15" spans="1:24" ht="13.5" customHeight="1">
      <c r="A15" s="881" t="s">
        <v>877</v>
      </c>
      <c r="B15" s="982">
        <v>11.603869599999999</v>
      </c>
      <c r="C15" s="982">
        <v>1.8253482400000003</v>
      </c>
      <c r="D15" s="982">
        <v>2.1456646099999999</v>
      </c>
      <c r="E15" s="982">
        <v>7.5661302199999998</v>
      </c>
      <c r="F15" s="982">
        <v>6.6726529999999992E-2</v>
      </c>
      <c r="G15" s="982">
        <v>0</v>
      </c>
      <c r="H15" s="982">
        <v>0</v>
      </c>
      <c r="I15" s="982"/>
      <c r="K15" s="1026"/>
      <c r="L15" s="346"/>
      <c r="N15" s="346"/>
      <c r="O15" s="346"/>
      <c r="P15" s="346"/>
      <c r="Q15" s="346"/>
      <c r="R15" s="346"/>
      <c r="S15" s="346"/>
      <c r="T15" s="346"/>
      <c r="U15" s="136"/>
      <c r="V15" s="136"/>
      <c r="W15" s="136"/>
      <c r="X15" s="136"/>
    </row>
    <row r="16" spans="1:24" ht="13.5" customHeight="1">
      <c r="A16" s="881" t="s">
        <v>876</v>
      </c>
      <c r="B16" s="982">
        <v>6.5383203300000003</v>
      </c>
      <c r="C16" s="982">
        <v>1.73450992</v>
      </c>
      <c r="D16" s="982">
        <v>3.58894606</v>
      </c>
      <c r="E16" s="982">
        <v>0.26225503999999999</v>
      </c>
      <c r="F16" s="982">
        <v>0.95260931000000004</v>
      </c>
      <c r="G16" s="982">
        <v>0</v>
      </c>
      <c r="H16" s="982">
        <v>0</v>
      </c>
      <c r="I16" s="982"/>
      <c r="K16" s="1026"/>
      <c r="L16" s="346"/>
      <c r="N16" s="346"/>
      <c r="O16" s="346"/>
      <c r="P16" s="346"/>
      <c r="Q16" s="346"/>
      <c r="R16" s="346"/>
      <c r="S16" s="346"/>
      <c r="T16" s="346"/>
      <c r="U16" s="136"/>
      <c r="V16" s="136"/>
      <c r="W16" s="136"/>
      <c r="X16" s="136"/>
    </row>
    <row r="17" spans="1:24" ht="13.5" customHeight="1">
      <c r="A17" s="882" t="s">
        <v>875</v>
      </c>
      <c r="B17" s="990">
        <v>255.95742543</v>
      </c>
      <c r="C17" s="990">
        <v>111.37761211999999</v>
      </c>
      <c r="D17" s="990">
        <v>41.485571900000004</v>
      </c>
      <c r="E17" s="990">
        <v>17.346742249999998</v>
      </c>
      <c r="F17" s="990">
        <v>85.747499160000004</v>
      </c>
      <c r="G17" s="990">
        <v>0</v>
      </c>
      <c r="H17" s="990">
        <v>0</v>
      </c>
      <c r="I17" s="982"/>
      <c r="K17" s="1026"/>
      <c r="L17" s="346"/>
      <c r="N17" s="346"/>
      <c r="O17" s="346"/>
      <c r="P17" s="346"/>
      <c r="Q17" s="346"/>
      <c r="R17" s="346"/>
      <c r="S17" s="346"/>
      <c r="T17" s="346"/>
      <c r="U17" s="136"/>
      <c r="V17" s="136"/>
      <c r="W17" s="136"/>
      <c r="X17" s="136"/>
    </row>
    <row r="18" spans="1:24" ht="13.5" customHeight="1">
      <c r="A18" s="881" t="s">
        <v>874</v>
      </c>
      <c r="B18" s="982">
        <v>31.840399480000002</v>
      </c>
      <c r="C18" s="982">
        <v>4.9584204199999995</v>
      </c>
      <c r="D18" s="982">
        <v>3.92314878</v>
      </c>
      <c r="E18" s="982">
        <v>2.057558E-2</v>
      </c>
      <c r="F18" s="982">
        <v>22.938254700000002</v>
      </c>
      <c r="G18" s="982">
        <v>0</v>
      </c>
      <c r="H18" s="982">
        <v>0</v>
      </c>
      <c r="I18" s="982"/>
      <c r="K18" s="1026"/>
      <c r="L18" s="346"/>
      <c r="N18" s="346"/>
      <c r="O18" s="346"/>
      <c r="P18" s="346"/>
      <c r="Q18" s="346"/>
      <c r="R18" s="346"/>
      <c r="S18" s="346"/>
      <c r="T18" s="346"/>
      <c r="U18" s="136"/>
      <c r="V18" s="136"/>
      <c r="W18" s="136"/>
      <c r="X18" s="136"/>
    </row>
    <row r="19" spans="1:24" ht="13.5" customHeight="1">
      <c r="A19" s="366" t="s">
        <v>873</v>
      </c>
      <c r="B19" s="982">
        <v>20.716872029999998</v>
      </c>
      <c r="C19" s="982">
        <v>3.5935087000000001</v>
      </c>
      <c r="D19" s="982">
        <v>11.901711300000001</v>
      </c>
      <c r="E19" s="982">
        <v>1.37439559</v>
      </c>
      <c r="F19" s="982">
        <v>3.8472564400000002</v>
      </c>
      <c r="G19" s="982">
        <v>0</v>
      </c>
      <c r="H19" s="982">
        <v>0</v>
      </c>
      <c r="I19" s="982"/>
      <c r="K19" s="1026"/>
      <c r="L19" s="346"/>
      <c r="N19" s="346"/>
      <c r="O19" s="346"/>
      <c r="P19" s="346"/>
      <c r="Q19" s="346"/>
      <c r="R19" s="346"/>
      <c r="S19" s="346"/>
      <c r="T19" s="346"/>
      <c r="U19" s="136"/>
      <c r="V19" s="136"/>
      <c r="W19" s="136"/>
      <c r="X19" s="136"/>
    </row>
    <row r="20" spans="1:24" ht="13.5" customHeight="1">
      <c r="A20" s="881" t="s">
        <v>872</v>
      </c>
      <c r="B20" s="982">
        <v>175.52528766</v>
      </c>
      <c r="C20" s="982">
        <v>99.894920850000005</v>
      </c>
      <c r="D20" s="982">
        <v>13.541763430000001</v>
      </c>
      <c r="E20" s="982">
        <v>8.55098235</v>
      </c>
      <c r="F20" s="982">
        <v>53.537621030000004</v>
      </c>
      <c r="G20" s="982">
        <v>0</v>
      </c>
      <c r="H20" s="982">
        <v>0</v>
      </c>
      <c r="I20" s="982"/>
      <c r="K20" s="1026"/>
      <c r="L20" s="346"/>
      <c r="N20" s="346"/>
      <c r="O20" s="346"/>
      <c r="P20" s="346"/>
      <c r="Q20" s="346"/>
      <c r="R20" s="346"/>
      <c r="S20" s="346"/>
      <c r="T20" s="346"/>
      <c r="U20" s="136"/>
      <c r="V20" s="136"/>
      <c r="W20" s="136"/>
      <c r="X20" s="136"/>
    </row>
    <row r="21" spans="1:24" ht="13.5" customHeight="1">
      <c r="A21" s="881" t="s">
        <v>871</v>
      </c>
      <c r="B21" s="982">
        <v>3.0419656799999997</v>
      </c>
      <c r="C21" s="982">
        <v>0</v>
      </c>
      <c r="D21" s="982">
        <v>1.5364610000000001E-2</v>
      </c>
      <c r="E21" s="982">
        <v>1.5668200999999999</v>
      </c>
      <c r="F21" s="982">
        <v>1.45978097</v>
      </c>
      <c r="G21" s="982">
        <v>0</v>
      </c>
      <c r="H21" s="982">
        <v>0</v>
      </c>
      <c r="I21" s="982"/>
      <c r="K21" s="1026"/>
      <c r="L21" s="346"/>
      <c r="N21" s="346"/>
      <c r="O21" s="346"/>
      <c r="P21" s="346"/>
      <c r="Q21" s="346"/>
      <c r="R21" s="346"/>
      <c r="S21" s="346"/>
      <c r="T21" s="346"/>
      <c r="U21" s="136"/>
      <c r="V21" s="136"/>
      <c r="W21" s="136"/>
      <c r="X21" s="136"/>
    </row>
    <row r="22" spans="1:24" ht="13.5" customHeight="1">
      <c r="A22" s="881" t="s">
        <v>870</v>
      </c>
      <c r="B22" s="982">
        <v>24.119065670000001</v>
      </c>
      <c r="C22" s="982">
        <v>2.9145543600000003</v>
      </c>
      <c r="D22" s="982">
        <v>12.061301050000001</v>
      </c>
      <c r="E22" s="982">
        <v>5.8339686300000002</v>
      </c>
      <c r="F22" s="982">
        <v>3.3092416299999998</v>
      </c>
      <c r="G22" s="982">
        <v>0</v>
      </c>
      <c r="H22" s="982">
        <v>0</v>
      </c>
      <c r="I22" s="982"/>
      <c r="K22" s="1026"/>
      <c r="L22" s="346"/>
      <c r="N22" s="346"/>
      <c r="O22" s="346"/>
      <c r="P22" s="346"/>
      <c r="Q22" s="346"/>
      <c r="R22" s="346"/>
      <c r="S22" s="346"/>
      <c r="T22" s="346"/>
      <c r="U22" s="136"/>
      <c r="V22" s="136"/>
      <c r="W22" s="136"/>
      <c r="X22" s="136"/>
    </row>
    <row r="23" spans="1:24" ht="13.5" customHeight="1">
      <c r="A23" s="881" t="s">
        <v>869</v>
      </c>
      <c r="B23" s="982">
        <v>0.71383490999999999</v>
      </c>
      <c r="C23" s="982">
        <v>1.620779E-2</v>
      </c>
      <c r="D23" s="982">
        <v>4.2282729999999998E-2</v>
      </c>
      <c r="E23" s="982">
        <v>0</v>
      </c>
      <c r="F23" s="982">
        <v>0.65534439</v>
      </c>
      <c r="G23" s="982">
        <v>0</v>
      </c>
      <c r="H23" s="982">
        <v>0</v>
      </c>
      <c r="I23" s="982"/>
      <c r="K23" s="1026"/>
      <c r="L23" s="346"/>
      <c r="N23" s="346"/>
      <c r="O23" s="346"/>
      <c r="P23" s="346"/>
      <c r="Q23" s="346"/>
      <c r="R23" s="346"/>
      <c r="S23" s="346"/>
      <c r="T23" s="346"/>
      <c r="U23" s="136"/>
      <c r="V23" s="136"/>
      <c r="W23" s="136"/>
      <c r="X23" s="136"/>
    </row>
    <row r="24" spans="1:24" ht="13.5" customHeight="1">
      <c r="A24" s="882" t="s">
        <v>868</v>
      </c>
      <c r="B24" s="990">
        <v>638.33147929000006</v>
      </c>
      <c r="C24" s="990">
        <v>172.66927878999999</v>
      </c>
      <c r="D24" s="990">
        <v>258.43438808000002</v>
      </c>
      <c r="E24" s="990">
        <v>136.03731559000002</v>
      </c>
      <c r="F24" s="990">
        <v>70.825830690000004</v>
      </c>
      <c r="G24" s="990">
        <v>0</v>
      </c>
      <c r="H24" s="990">
        <v>0.36466613999999997</v>
      </c>
      <c r="I24" s="982"/>
      <c r="K24" s="1026"/>
      <c r="L24" s="346"/>
      <c r="N24" s="346"/>
      <c r="O24" s="346"/>
      <c r="P24" s="346"/>
      <c r="Q24" s="346"/>
      <c r="R24" s="346"/>
      <c r="S24" s="346"/>
      <c r="T24" s="346"/>
      <c r="U24" s="136"/>
      <c r="V24" s="136"/>
      <c r="W24" s="136"/>
      <c r="X24" s="136"/>
    </row>
    <row r="25" spans="1:24" ht="13.5" customHeight="1">
      <c r="A25" s="881" t="s">
        <v>867</v>
      </c>
      <c r="B25" s="982">
        <v>43.715586650000006</v>
      </c>
      <c r="C25" s="982">
        <v>2.7391435099999999</v>
      </c>
      <c r="D25" s="982">
        <v>39.995079310000001</v>
      </c>
      <c r="E25" s="982">
        <v>0.41428453000000004</v>
      </c>
      <c r="F25" s="982">
        <v>0.56707929999999995</v>
      </c>
      <c r="G25" s="982">
        <v>0</v>
      </c>
      <c r="H25" s="982">
        <v>0</v>
      </c>
      <c r="I25" s="982"/>
      <c r="K25" s="1026"/>
      <c r="L25" s="346"/>
      <c r="N25" s="346"/>
      <c r="O25" s="346"/>
      <c r="P25" s="346"/>
      <c r="Q25" s="346"/>
      <c r="R25" s="346"/>
      <c r="S25" s="346"/>
      <c r="T25" s="346"/>
      <c r="U25" s="136"/>
      <c r="V25" s="136"/>
      <c r="W25" s="136"/>
      <c r="X25" s="136"/>
    </row>
    <row r="26" spans="1:24" ht="13.5" customHeight="1">
      <c r="A26" s="881" t="s">
        <v>866</v>
      </c>
      <c r="B26" s="982">
        <v>106.28267812999999</v>
      </c>
      <c r="C26" s="982">
        <v>54.912120740000006</v>
      </c>
      <c r="D26" s="982">
        <v>41.985533850000003</v>
      </c>
      <c r="E26" s="982">
        <v>0.55204297000000002</v>
      </c>
      <c r="F26" s="982">
        <v>8.4683144299999995</v>
      </c>
      <c r="G26" s="982">
        <v>0</v>
      </c>
      <c r="H26" s="982">
        <v>0.36466613999999997</v>
      </c>
      <c r="I26" s="982"/>
      <c r="K26" s="1026"/>
      <c r="L26" s="346"/>
      <c r="N26" s="346"/>
      <c r="O26" s="346"/>
      <c r="P26" s="346"/>
      <c r="Q26" s="346"/>
      <c r="R26" s="346"/>
      <c r="S26" s="346"/>
      <c r="T26" s="346"/>
      <c r="U26" s="136"/>
      <c r="V26" s="136"/>
      <c r="W26" s="136"/>
      <c r="X26" s="136"/>
    </row>
    <row r="27" spans="1:24" ht="13.5" customHeight="1">
      <c r="A27" s="881" t="s">
        <v>865</v>
      </c>
      <c r="B27" s="982">
        <v>137.59666715999998</v>
      </c>
      <c r="C27" s="982">
        <v>43.547149079999997</v>
      </c>
      <c r="D27" s="982">
        <v>22.074992030000001</v>
      </c>
      <c r="E27" s="982">
        <v>41.786190589999997</v>
      </c>
      <c r="F27" s="982">
        <v>30.188335459999998</v>
      </c>
      <c r="G27" s="982">
        <v>0</v>
      </c>
      <c r="H27" s="982">
        <v>0</v>
      </c>
      <c r="I27" s="982"/>
      <c r="K27" s="1026"/>
      <c r="L27" s="346"/>
      <c r="N27" s="346"/>
      <c r="O27" s="346"/>
      <c r="P27" s="346"/>
      <c r="Q27" s="346"/>
      <c r="R27" s="346"/>
      <c r="S27" s="346"/>
      <c r="T27" s="346"/>
      <c r="U27" s="136"/>
      <c r="V27" s="136"/>
      <c r="W27" s="136"/>
      <c r="X27" s="136"/>
    </row>
    <row r="28" spans="1:24" ht="13.5" customHeight="1">
      <c r="A28" s="881" t="s">
        <v>864</v>
      </c>
      <c r="B28" s="982">
        <v>162.19837168999999</v>
      </c>
      <c r="C28" s="982">
        <v>37.251194480000002</v>
      </c>
      <c r="D28" s="982">
        <v>71.816900390000001</v>
      </c>
      <c r="E28" s="982">
        <v>32.609014299999998</v>
      </c>
      <c r="F28" s="982">
        <v>20.521262520000001</v>
      </c>
      <c r="G28" s="982">
        <v>0</v>
      </c>
      <c r="H28" s="982">
        <v>0</v>
      </c>
      <c r="I28" s="982"/>
      <c r="K28" s="1026"/>
      <c r="L28" s="346"/>
      <c r="N28" s="346"/>
      <c r="O28" s="346"/>
      <c r="P28" s="346"/>
      <c r="Q28" s="346"/>
      <c r="R28" s="346"/>
      <c r="S28" s="346"/>
      <c r="T28" s="346"/>
      <c r="U28" s="136"/>
      <c r="V28" s="136"/>
      <c r="W28" s="136"/>
      <c r="X28" s="136"/>
    </row>
    <row r="29" spans="1:24" ht="13.5" customHeight="1">
      <c r="A29" s="881" t="s">
        <v>863</v>
      </c>
      <c r="B29" s="982">
        <v>62.025207460000004</v>
      </c>
      <c r="C29" s="982">
        <v>21.376389140000001</v>
      </c>
      <c r="D29" s="982">
        <v>17.494655890000001</v>
      </c>
      <c r="E29" s="982">
        <v>14.048891939999999</v>
      </c>
      <c r="F29" s="982">
        <v>9.1052704900000005</v>
      </c>
      <c r="G29" s="982">
        <v>0</v>
      </c>
      <c r="H29" s="982">
        <v>0</v>
      </c>
      <c r="I29" s="982"/>
      <c r="K29" s="1026"/>
      <c r="L29" s="346"/>
      <c r="N29" s="346"/>
      <c r="O29" s="346"/>
      <c r="P29" s="346"/>
      <c r="Q29" s="346"/>
      <c r="R29" s="346"/>
      <c r="S29" s="346"/>
      <c r="T29" s="346"/>
      <c r="U29" s="136"/>
      <c r="V29" s="136"/>
      <c r="W29" s="136"/>
      <c r="X29" s="136"/>
    </row>
    <row r="30" spans="1:24" ht="13.5" customHeight="1">
      <c r="A30" s="881" t="s">
        <v>862</v>
      </c>
      <c r="B30" s="982">
        <v>108.07088060000001</v>
      </c>
      <c r="C30" s="982">
        <v>8.7812237399999997</v>
      </c>
      <c r="D30" s="982">
        <v>52.29592933</v>
      </c>
      <c r="E30" s="982">
        <v>46.025086450000003</v>
      </c>
      <c r="F30" s="982">
        <v>0.96864108000000004</v>
      </c>
      <c r="G30" s="982">
        <v>0</v>
      </c>
      <c r="H30" s="982">
        <v>0</v>
      </c>
      <c r="I30" s="982"/>
      <c r="K30" s="1026"/>
      <c r="L30" s="346"/>
      <c r="N30" s="346"/>
      <c r="O30" s="346"/>
      <c r="P30" s="346"/>
      <c r="Q30" s="346"/>
      <c r="R30" s="346"/>
      <c r="S30" s="346"/>
      <c r="T30" s="346"/>
      <c r="U30" s="136"/>
      <c r="V30" s="136"/>
      <c r="W30" s="136"/>
      <c r="X30" s="136"/>
    </row>
    <row r="31" spans="1:24" ht="13.5" customHeight="1">
      <c r="A31" s="881" t="s">
        <v>861</v>
      </c>
      <c r="B31" s="982">
        <v>18.442087600000001</v>
      </c>
      <c r="C31" s="982">
        <v>4.0620580999999998</v>
      </c>
      <c r="D31" s="982">
        <v>12.771297280000001</v>
      </c>
      <c r="E31" s="982">
        <v>0.60180480999999997</v>
      </c>
      <c r="F31" s="982">
        <v>1.0069274100000001</v>
      </c>
      <c r="G31" s="982">
        <v>0</v>
      </c>
      <c r="H31" s="982">
        <v>0</v>
      </c>
      <c r="I31" s="982"/>
      <c r="K31" s="1026"/>
      <c r="L31" s="346"/>
      <c r="N31" s="346"/>
      <c r="O31" s="346"/>
      <c r="P31" s="346"/>
      <c r="Q31" s="346"/>
      <c r="R31" s="346"/>
      <c r="S31" s="346"/>
      <c r="T31" s="346"/>
      <c r="U31" s="136"/>
      <c r="V31" s="136"/>
      <c r="W31" s="136"/>
      <c r="X31" s="136"/>
    </row>
    <row r="32" spans="1:24" ht="13.5" customHeight="1">
      <c r="A32" s="882" t="s">
        <v>860</v>
      </c>
      <c r="B32" s="990">
        <v>604.05081211000004</v>
      </c>
      <c r="C32" s="990">
        <v>26.927327330000001</v>
      </c>
      <c r="D32" s="990">
        <v>5.9437777699999996</v>
      </c>
      <c r="E32" s="990">
        <v>570.70498612000006</v>
      </c>
      <c r="F32" s="990">
        <v>0</v>
      </c>
      <c r="G32" s="990">
        <v>0</v>
      </c>
      <c r="H32" s="990">
        <v>0.47472089000000001</v>
      </c>
      <c r="I32" s="982"/>
      <c r="K32" s="1026"/>
      <c r="L32" s="346"/>
      <c r="N32" s="346"/>
      <c r="O32" s="346"/>
      <c r="P32" s="346"/>
      <c r="Q32" s="346"/>
      <c r="R32" s="346"/>
      <c r="S32" s="346"/>
      <c r="T32" s="346"/>
      <c r="U32" s="136"/>
      <c r="V32" s="136"/>
      <c r="W32" s="136"/>
      <c r="X32" s="136"/>
    </row>
    <row r="33" spans="1:24" ht="13.5" customHeight="1">
      <c r="A33" s="881" t="s">
        <v>859</v>
      </c>
      <c r="B33" s="982">
        <v>5.3042173500000009</v>
      </c>
      <c r="C33" s="982">
        <v>0</v>
      </c>
      <c r="D33" s="982">
        <v>4.8294964600000005</v>
      </c>
      <c r="E33" s="982">
        <v>0</v>
      </c>
      <c r="F33" s="982">
        <v>0</v>
      </c>
      <c r="G33" s="982">
        <v>0</v>
      </c>
      <c r="H33" s="982">
        <v>0.47472089000000001</v>
      </c>
      <c r="I33" s="982"/>
      <c r="K33" s="1026"/>
      <c r="L33" s="346"/>
      <c r="N33" s="346"/>
      <c r="O33" s="346"/>
      <c r="P33" s="346"/>
      <c r="Q33" s="346"/>
      <c r="R33" s="346"/>
      <c r="S33" s="346"/>
      <c r="T33" s="346"/>
      <c r="U33" s="136"/>
      <c r="V33" s="136"/>
      <c r="W33" s="136"/>
      <c r="X33" s="136"/>
    </row>
    <row r="34" spans="1:24" ht="13.5" customHeight="1">
      <c r="A34" s="881" t="s">
        <v>858</v>
      </c>
      <c r="B34" s="982">
        <v>597.26306516</v>
      </c>
      <c r="C34" s="982">
        <v>26.91166673</v>
      </c>
      <c r="D34" s="982">
        <v>0.84641231000000006</v>
      </c>
      <c r="E34" s="982">
        <v>569.50498612000001</v>
      </c>
      <c r="F34" s="982">
        <v>0</v>
      </c>
      <c r="G34" s="982">
        <v>0</v>
      </c>
      <c r="H34" s="982">
        <v>0</v>
      </c>
      <c r="I34" s="982"/>
      <c r="K34" s="1026"/>
      <c r="L34" s="346"/>
      <c r="N34" s="346"/>
      <c r="O34" s="346"/>
      <c r="P34" s="346"/>
      <c r="Q34" s="346"/>
      <c r="R34" s="346"/>
      <c r="S34" s="346"/>
      <c r="T34" s="346"/>
      <c r="U34" s="136"/>
      <c r="V34" s="136"/>
      <c r="W34" s="136"/>
      <c r="X34" s="136"/>
    </row>
    <row r="35" spans="1:24" ht="13.5" customHeight="1">
      <c r="A35" s="881" t="s">
        <v>857</v>
      </c>
      <c r="B35" s="982">
        <v>1.4835295999999998</v>
      </c>
      <c r="C35" s="982">
        <v>1.5660599999999913E-2</v>
      </c>
      <c r="D35" s="982">
        <v>0.26786900000000002</v>
      </c>
      <c r="E35" s="982">
        <v>1.2</v>
      </c>
      <c r="F35" s="982">
        <v>0</v>
      </c>
      <c r="G35" s="982">
        <v>0</v>
      </c>
      <c r="H35" s="982">
        <v>0</v>
      </c>
      <c r="I35" s="982"/>
      <c r="K35" s="1026"/>
      <c r="L35" s="346"/>
      <c r="N35" s="346"/>
      <c r="O35" s="346"/>
      <c r="P35" s="346"/>
      <c r="Q35" s="346"/>
      <c r="R35" s="346"/>
      <c r="S35" s="346"/>
      <c r="T35" s="346"/>
      <c r="U35" s="136"/>
      <c r="V35" s="136"/>
      <c r="W35" s="136"/>
      <c r="X35" s="136"/>
    </row>
    <row r="36" spans="1:24" ht="13.5" customHeight="1">
      <c r="A36" s="882" t="s">
        <v>856</v>
      </c>
      <c r="B36" s="990">
        <v>38.181410330000006</v>
      </c>
      <c r="C36" s="990">
        <v>5.4271930800000003</v>
      </c>
      <c r="D36" s="990">
        <v>2.4270670399999998</v>
      </c>
      <c r="E36" s="990">
        <v>27.370957669999999</v>
      </c>
      <c r="F36" s="990">
        <v>2.95619254</v>
      </c>
      <c r="G36" s="990">
        <v>0</v>
      </c>
      <c r="H36" s="990">
        <v>0</v>
      </c>
      <c r="I36" s="982"/>
      <c r="K36" s="1026"/>
      <c r="L36" s="346"/>
      <c r="N36" s="346"/>
      <c r="O36" s="346"/>
      <c r="P36" s="346"/>
      <c r="Q36" s="346"/>
      <c r="R36" s="346"/>
      <c r="S36" s="346"/>
      <c r="T36" s="346"/>
      <c r="U36" s="136"/>
      <c r="V36" s="136"/>
      <c r="W36" s="136"/>
      <c r="X36" s="136"/>
    </row>
    <row r="37" spans="1:24" ht="13.5" customHeight="1">
      <c r="A37" s="374" t="s">
        <v>855</v>
      </c>
      <c r="B37" s="982">
        <v>29.364888479999998</v>
      </c>
      <c r="C37" s="982">
        <v>0.38268905000000003</v>
      </c>
      <c r="D37" s="982">
        <v>1.5999437700000001</v>
      </c>
      <c r="E37" s="982">
        <v>27.305428299999999</v>
      </c>
      <c r="F37" s="982">
        <v>7.6827359999999997E-2</v>
      </c>
      <c r="G37" s="982">
        <v>0</v>
      </c>
      <c r="H37" s="982">
        <v>0</v>
      </c>
      <c r="I37" s="982"/>
      <c r="K37" s="1026"/>
      <c r="L37" s="346"/>
      <c r="N37" s="346"/>
      <c r="O37" s="346"/>
      <c r="P37" s="346"/>
      <c r="Q37" s="346"/>
      <c r="R37" s="346"/>
      <c r="S37" s="346"/>
      <c r="T37" s="346"/>
      <c r="U37" s="136"/>
      <c r="V37" s="136"/>
      <c r="W37" s="136"/>
      <c r="X37" s="136"/>
    </row>
    <row r="38" spans="1:24" ht="13.5" customHeight="1">
      <c r="A38" s="374" t="s">
        <v>854</v>
      </c>
      <c r="B38" s="982">
        <v>0.73117052999999999</v>
      </c>
      <c r="C38" s="982">
        <v>0.10812747</v>
      </c>
      <c r="D38" s="982">
        <v>1.0000000000000001E-7</v>
      </c>
      <c r="E38" s="982">
        <v>0</v>
      </c>
      <c r="F38" s="982">
        <v>0.62304296000000003</v>
      </c>
      <c r="G38" s="982">
        <v>0</v>
      </c>
      <c r="H38" s="982">
        <v>0</v>
      </c>
      <c r="I38" s="982"/>
      <c r="K38" s="1026"/>
      <c r="L38" s="346"/>
      <c r="N38" s="346"/>
      <c r="O38" s="346"/>
      <c r="P38" s="346"/>
      <c r="Q38" s="346"/>
      <c r="R38" s="346"/>
      <c r="S38" s="346"/>
      <c r="T38" s="346"/>
      <c r="U38" s="136"/>
      <c r="V38" s="136"/>
      <c r="W38" s="136"/>
      <c r="X38" s="136"/>
    </row>
    <row r="39" spans="1:24" ht="13.5" customHeight="1">
      <c r="A39" s="881" t="s">
        <v>853</v>
      </c>
      <c r="B39" s="982">
        <v>8.0853513200000009</v>
      </c>
      <c r="C39" s="982">
        <v>4.9363765600000002</v>
      </c>
      <c r="D39" s="982">
        <v>0.82712316999999991</v>
      </c>
      <c r="E39" s="982">
        <v>6.5529370000000003E-2</v>
      </c>
      <c r="F39" s="982">
        <v>2.2563222199999999</v>
      </c>
      <c r="G39" s="982">
        <v>0</v>
      </c>
      <c r="H39" s="982">
        <v>0</v>
      </c>
      <c r="I39" s="982"/>
      <c r="K39" s="1026"/>
      <c r="L39" s="346"/>
      <c r="N39" s="346"/>
      <c r="O39" s="346"/>
      <c r="P39" s="346"/>
      <c r="Q39" s="346"/>
      <c r="R39" s="346"/>
      <c r="S39" s="346"/>
      <c r="T39" s="346"/>
      <c r="U39" s="136"/>
      <c r="V39" s="136"/>
      <c r="W39" s="136"/>
      <c r="X39" s="136"/>
    </row>
    <row r="40" spans="1:24" ht="13.5" customHeight="1">
      <c r="A40" s="882" t="s">
        <v>777</v>
      </c>
      <c r="B40" s="990">
        <v>259.89376083999997</v>
      </c>
      <c r="C40" s="990">
        <v>95.028110769999998</v>
      </c>
      <c r="D40" s="990">
        <v>103.06047452</v>
      </c>
      <c r="E40" s="990">
        <v>53.431296329999995</v>
      </c>
      <c r="F40" s="990">
        <v>8.373879220000001</v>
      </c>
      <c r="G40" s="990">
        <v>0</v>
      </c>
      <c r="H40" s="990">
        <v>0</v>
      </c>
      <c r="I40" s="982"/>
      <c r="K40" s="1026"/>
      <c r="L40" s="346"/>
      <c r="N40" s="346"/>
      <c r="O40" s="346"/>
      <c r="P40" s="346"/>
      <c r="Q40" s="346"/>
      <c r="R40" s="346"/>
      <c r="S40" s="346"/>
      <c r="T40" s="346"/>
      <c r="U40" s="136"/>
      <c r="V40" s="136"/>
      <c r="W40" s="136"/>
      <c r="X40" s="136"/>
    </row>
    <row r="41" spans="1:24" ht="13.5" customHeight="1">
      <c r="A41" s="882" t="s">
        <v>850</v>
      </c>
      <c r="B41" s="990">
        <v>13.130484969999999</v>
      </c>
      <c r="C41" s="990">
        <v>0.73880385000000004</v>
      </c>
      <c r="D41" s="990">
        <v>0.51674180999999997</v>
      </c>
      <c r="E41" s="990">
        <v>4.1632237299999995</v>
      </c>
      <c r="F41" s="990">
        <v>7.7117155799999999</v>
      </c>
      <c r="G41" s="990">
        <v>0</v>
      </c>
      <c r="H41" s="990">
        <v>0</v>
      </c>
      <c r="I41" s="982"/>
      <c r="K41" s="1026"/>
      <c r="L41" s="346"/>
      <c r="N41" s="346"/>
      <c r="O41" s="346"/>
      <c r="P41" s="346"/>
      <c r="Q41" s="346"/>
      <c r="R41" s="346"/>
      <c r="S41" s="346"/>
      <c r="T41" s="346"/>
      <c r="U41" s="136"/>
      <c r="V41" s="136"/>
      <c r="W41" s="136"/>
      <c r="X41" s="136"/>
    </row>
    <row r="42" spans="1:24" ht="13.5" customHeight="1" thickBot="1">
      <c r="I42" s="982"/>
      <c r="K42" s="1026"/>
      <c r="L42" s="346"/>
      <c r="N42" s="346"/>
      <c r="O42" s="346"/>
      <c r="P42" s="346"/>
      <c r="Q42" s="346"/>
      <c r="R42" s="346"/>
      <c r="S42" s="346"/>
      <c r="T42" s="346"/>
      <c r="U42" s="136"/>
      <c r="V42" s="136"/>
      <c r="W42" s="136"/>
      <c r="X42" s="136"/>
    </row>
    <row r="43" spans="1:24" ht="13.5" customHeight="1" thickBot="1">
      <c r="A43" s="878" t="s">
        <v>254</v>
      </c>
      <c r="B43" s="985">
        <v>2830.42804458</v>
      </c>
      <c r="C43" s="985">
        <v>808.72032799999999</v>
      </c>
      <c r="D43" s="985">
        <v>465.26131136999999</v>
      </c>
      <c r="E43" s="985">
        <v>1033.9032400800002</v>
      </c>
      <c r="F43" s="985">
        <v>193.17419314</v>
      </c>
      <c r="G43" s="985">
        <v>0</v>
      </c>
      <c r="H43" s="985">
        <v>329.36897199000003</v>
      </c>
      <c r="I43" s="982"/>
      <c r="K43" s="1026"/>
      <c r="L43" s="346"/>
      <c r="N43" s="346"/>
      <c r="O43" s="346"/>
      <c r="P43" s="346"/>
      <c r="Q43" s="346"/>
      <c r="R43" s="346"/>
      <c r="S43" s="346"/>
      <c r="T43" s="346"/>
      <c r="U43" s="136"/>
      <c r="V43" s="136"/>
      <c r="W43" s="136"/>
      <c r="X43" s="136"/>
    </row>
    <row r="44" spans="1:24" ht="13.5" customHeight="1">
      <c r="A44" s="881" t="s">
        <v>465</v>
      </c>
      <c r="B44" s="982">
        <v>864.36598339</v>
      </c>
      <c r="C44" s="982">
        <v>371.63044358999997</v>
      </c>
      <c r="D44" s="982">
        <v>367.85454136999999</v>
      </c>
      <c r="E44" s="982">
        <v>79.472014169999994</v>
      </c>
      <c r="F44" s="982">
        <v>45.408984259999997</v>
      </c>
      <c r="G44" s="982">
        <v>0</v>
      </c>
      <c r="H44" s="982">
        <v>0</v>
      </c>
      <c r="I44" s="982"/>
      <c r="K44" s="1026"/>
      <c r="L44" s="346"/>
      <c r="N44" s="346"/>
      <c r="O44" s="346"/>
      <c r="P44" s="346"/>
      <c r="Q44" s="346"/>
      <c r="R44" s="346"/>
      <c r="S44" s="346"/>
      <c r="T44" s="346"/>
      <c r="U44" s="136"/>
      <c r="V44" s="136"/>
      <c r="W44" s="136"/>
      <c r="X44" s="136"/>
    </row>
    <row r="45" spans="1:24" ht="13.5" customHeight="1">
      <c r="A45" s="881" t="s">
        <v>464</v>
      </c>
      <c r="B45" s="982">
        <v>347.21674369999999</v>
      </c>
      <c r="C45" s="982">
        <v>156.74490799</v>
      </c>
      <c r="D45" s="982">
        <v>142.22535639999998</v>
      </c>
      <c r="E45" s="982">
        <v>45.742109909999996</v>
      </c>
      <c r="F45" s="982">
        <v>2.5043693999999999</v>
      </c>
      <c r="G45" s="982">
        <v>0</v>
      </c>
      <c r="H45" s="982">
        <v>0</v>
      </c>
      <c r="I45" s="982"/>
      <c r="K45" s="1026"/>
      <c r="L45" s="346"/>
      <c r="N45" s="346"/>
      <c r="O45" s="346"/>
      <c r="P45" s="346"/>
      <c r="Q45" s="346"/>
      <c r="R45" s="346"/>
      <c r="S45" s="346"/>
      <c r="T45" s="346"/>
      <c r="U45" s="136"/>
      <c r="V45" s="136"/>
      <c r="W45" s="136"/>
      <c r="X45" s="136"/>
    </row>
    <row r="46" spans="1:24" ht="13.5" customHeight="1" thickBot="1">
      <c r="A46" s="880" t="s">
        <v>849</v>
      </c>
      <c r="B46" s="987">
        <v>240.94606955999998</v>
      </c>
      <c r="C46" s="987">
        <v>39.145440820000005</v>
      </c>
      <c r="D46" s="987">
        <v>145.99933240999999</v>
      </c>
      <c r="E46" s="987">
        <v>23.516856110000006</v>
      </c>
      <c r="F46" s="987">
        <v>32.284440219999993</v>
      </c>
      <c r="G46" s="987">
        <v>0</v>
      </c>
      <c r="H46" s="987">
        <v>0</v>
      </c>
      <c r="I46" s="982"/>
      <c r="K46" s="1026"/>
      <c r="L46" s="346"/>
      <c r="N46" s="346"/>
      <c r="O46" s="346"/>
      <c r="P46" s="346"/>
      <c r="Q46" s="346"/>
      <c r="R46" s="346"/>
      <c r="S46" s="346"/>
      <c r="T46" s="346"/>
      <c r="U46" s="136"/>
      <c r="V46" s="136"/>
      <c r="W46" s="136"/>
      <c r="X46" s="136"/>
    </row>
    <row r="47" spans="1:24" ht="13.5" customHeight="1" thickBot="1">
      <c r="A47" s="879" t="s">
        <v>253</v>
      </c>
      <c r="B47" s="986">
        <v>1452.52879665</v>
      </c>
      <c r="C47" s="986">
        <v>567.52079239999989</v>
      </c>
      <c r="D47" s="986">
        <v>656.07923017999997</v>
      </c>
      <c r="E47" s="986">
        <v>148.73098019</v>
      </c>
      <c r="F47" s="986">
        <v>80.197793879999992</v>
      </c>
      <c r="G47" s="986">
        <v>0</v>
      </c>
      <c r="H47" s="986">
        <v>0</v>
      </c>
      <c r="I47" s="982"/>
      <c r="K47" s="1026"/>
      <c r="L47" s="346"/>
      <c r="N47" s="346"/>
      <c r="O47" s="346"/>
      <c r="P47" s="346"/>
      <c r="Q47" s="346"/>
      <c r="R47" s="346"/>
      <c r="S47" s="346"/>
      <c r="T47" s="346"/>
      <c r="U47" s="136"/>
      <c r="V47" s="136"/>
      <c r="W47" s="136"/>
      <c r="X47" s="136"/>
    </row>
    <row r="48" spans="1:24" ht="13.5" customHeight="1" thickBot="1">
      <c r="A48" s="878" t="s">
        <v>249</v>
      </c>
      <c r="B48" s="985">
        <v>36.638509299999996</v>
      </c>
      <c r="C48" s="985">
        <v>36.634775380000001</v>
      </c>
      <c r="D48" s="985">
        <v>5.3213999999999996E-4</v>
      </c>
      <c r="E48" s="985">
        <v>0</v>
      </c>
      <c r="F48" s="985">
        <v>3.20178E-3</v>
      </c>
      <c r="G48" s="985">
        <v>0</v>
      </c>
      <c r="H48" s="985">
        <v>0</v>
      </c>
      <c r="I48" s="982"/>
      <c r="K48" s="1026"/>
      <c r="L48" s="346"/>
      <c r="N48" s="346"/>
      <c r="O48" s="346"/>
      <c r="P48" s="346"/>
      <c r="Q48" s="346"/>
      <c r="R48" s="346"/>
      <c r="S48" s="346"/>
      <c r="T48" s="346"/>
      <c r="U48" s="136"/>
      <c r="V48" s="136"/>
      <c r="W48" s="136"/>
      <c r="X48" s="136"/>
    </row>
    <row r="49" spans="1:28" ht="13.5" customHeight="1" thickBot="1">
      <c r="A49" s="878" t="s">
        <v>1361</v>
      </c>
      <c r="B49" s="985">
        <v>0</v>
      </c>
      <c r="C49" s="985">
        <v>0</v>
      </c>
      <c r="D49" s="985">
        <v>0</v>
      </c>
      <c r="E49" s="985">
        <v>0</v>
      </c>
      <c r="F49" s="985">
        <v>0</v>
      </c>
      <c r="G49" s="985">
        <v>0</v>
      </c>
      <c r="H49" s="985">
        <v>0</v>
      </c>
      <c r="I49" s="982"/>
      <c r="K49" s="1026"/>
      <c r="L49" s="346"/>
      <c r="N49" s="346"/>
      <c r="O49" s="346"/>
      <c r="P49" s="346"/>
      <c r="Q49" s="346"/>
      <c r="R49" s="346"/>
      <c r="S49" s="346"/>
      <c r="T49" s="346"/>
      <c r="U49" s="136"/>
      <c r="V49" s="136"/>
      <c r="W49" s="136"/>
      <c r="X49" s="136"/>
    </row>
    <row r="50" spans="1:28" ht="13.5" customHeight="1" thickBot="1">
      <c r="A50" s="879" t="s">
        <v>229</v>
      </c>
      <c r="B50" s="986">
        <v>4319.5953505299995</v>
      </c>
      <c r="C50" s="986">
        <v>1412.8758957800001</v>
      </c>
      <c r="D50" s="986">
        <v>1121.3410736899998</v>
      </c>
      <c r="E50" s="986">
        <v>1182.6342202700002</v>
      </c>
      <c r="F50" s="986">
        <v>273.37518879999999</v>
      </c>
      <c r="G50" s="986">
        <v>0</v>
      </c>
      <c r="H50" s="986">
        <v>329.36897199000003</v>
      </c>
      <c r="I50" s="982"/>
      <c r="K50" s="1026"/>
      <c r="L50" s="346"/>
      <c r="N50" s="346"/>
      <c r="O50" s="346"/>
      <c r="P50" s="346"/>
      <c r="Q50" s="346"/>
      <c r="R50" s="346"/>
      <c r="S50" s="346"/>
      <c r="T50" s="346"/>
      <c r="U50" s="136"/>
      <c r="V50" s="136"/>
      <c r="W50" s="136"/>
      <c r="X50" s="136"/>
    </row>
    <row r="51" spans="1:28" ht="13.5" customHeight="1" thickBot="1">
      <c r="A51" s="878" t="s">
        <v>945</v>
      </c>
      <c r="B51" s="985">
        <v>691.21126775000005</v>
      </c>
      <c r="C51" s="985">
        <v>683.9864407</v>
      </c>
      <c r="D51" s="985">
        <v>0</v>
      </c>
      <c r="E51" s="985">
        <v>7.2248270500000009</v>
      </c>
      <c r="F51" s="985">
        <v>0</v>
      </c>
      <c r="G51" s="985">
        <v>0</v>
      </c>
      <c r="H51" s="985">
        <v>0</v>
      </c>
      <c r="I51" s="982"/>
      <c r="K51" s="1026"/>
      <c r="L51" s="346"/>
      <c r="N51" s="346"/>
      <c r="O51" s="346"/>
      <c r="P51" s="346"/>
      <c r="Q51" s="346"/>
      <c r="R51" s="346"/>
      <c r="S51" s="346"/>
      <c r="T51" s="346"/>
      <c r="U51" s="136"/>
      <c r="V51" s="136"/>
      <c r="W51" s="136"/>
      <c r="X51" s="136"/>
    </row>
    <row r="52" spans="1:28" ht="13.5" customHeight="1">
      <c r="A52" s="370"/>
      <c r="B52" s="982"/>
      <c r="C52" s="1019"/>
      <c r="D52" s="982"/>
      <c r="E52" s="988"/>
      <c r="F52" s="989"/>
      <c r="G52" s="989"/>
      <c r="H52" s="989"/>
      <c r="I52" s="989"/>
      <c r="N52" s="136"/>
    </row>
    <row r="53" spans="1:28" ht="13.5" customHeight="1">
      <c r="A53" s="1025"/>
      <c r="B53" s="984"/>
      <c r="C53" s="984"/>
      <c r="D53" s="984"/>
      <c r="E53" s="984"/>
      <c r="F53" s="984"/>
      <c r="G53" s="984"/>
      <c r="H53" s="984"/>
      <c r="I53" s="1020"/>
      <c r="N53" s="136"/>
    </row>
    <row r="54" spans="1:28" ht="13.5" customHeight="1">
      <c r="B54" s="980"/>
      <c r="C54" s="980"/>
      <c r="D54" s="980"/>
      <c r="E54" s="980"/>
      <c r="F54" s="980"/>
      <c r="G54" s="980"/>
      <c r="H54" s="980"/>
      <c r="N54" s="136"/>
    </row>
    <row r="55" spans="1:28" ht="13.5" customHeight="1">
      <c r="A55" s="1107" t="s">
        <v>1208</v>
      </c>
      <c r="B55" s="979"/>
      <c r="C55" s="979"/>
      <c r="D55" s="979"/>
      <c r="E55" s="979"/>
      <c r="N55" s="136"/>
    </row>
    <row r="56" spans="1:28">
      <c r="A56" s="995"/>
      <c r="C56" s="870"/>
      <c r="D56" s="870"/>
      <c r="E56" s="870"/>
      <c r="F56" s="870"/>
      <c r="G56" s="870"/>
      <c r="H56" s="870"/>
      <c r="I56" s="1185"/>
      <c r="J56" s="2139"/>
      <c r="K56" s="2139"/>
      <c r="N56" s="136"/>
    </row>
    <row r="57" spans="1:28" ht="27" customHeight="1" thickBot="1">
      <c r="A57" s="1366" t="s">
        <v>105</v>
      </c>
      <c r="B57" s="991" t="s">
        <v>229</v>
      </c>
      <c r="C57" s="991" t="s">
        <v>235</v>
      </c>
      <c r="D57" s="991" t="s">
        <v>234</v>
      </c>
      <c r="E57" s="991" t="s">
        <v>233</v>
      </c>
      <c r="F57" s="991" t="s">
        <v>232</v>
      </c>
      <c r="G57" s="991" t="s">
        <v>231</v>
      </c>
      <c r="H57" s="991" t="s">
        <v>946</v>
      </c>
      <c r="I57" s="1023"/>
      <c r="J57" s="1023"/>
      <c r="K57" s="1023"/>
      <c r="N57" s="136"/>
    </row>
    <row r="58" spans="1:28">
      <c r="A58" s="882" t="s">
        <v>776</v>
      </c>
      <c r="B58" s="990">
        <v>96.272337459999989</v>
      </c>
      <c r="C58" s="990">
        <v>51.822998979999994</v>
      </c>
      <c r="D58" s="990">
        <v>24.405834209999998</v>
      </c>
      <c r="E58" s="990">
        <v>7.7184959400000004</v>
      </c>
      <c r="F58" s="990">
        <v>12.325008330000001</v>
      </c>
      <c r="G58" s="990">
        <v>0</v>
      </c>
      <c r="H58" s="990">
        <v>0</v>
      </c>
      <c r="I58" s="982"/>
      <c r="J58" s="1022"/>
      <c r="K58" s="982"/>
      <c r="L58" s="346"/>
      <c r="M58" s="136"/>
      <c r="N58" s="136"/>
      <c r="O58" s="127"/>
      <c r="P58" s="127"/>
      <c r="Q58" s="127"/>
      <c r="R58" s="127"/>
      <c r="S58" s="127"/>
      <c r="T58" s="127"/>
      <c r="U58" s="127"/>
      <c r="V58" s="127"/>
      <c r="W58" s="127"/>
      <c r="X58" s="127"/>
      <c r="Y58" s="127"/>
      <c r="Z58" s="127"/>
      <c r="AA58" s="127"/>
      <c r="AB58" s="127"/>
    </row>
    <row r="59" spans="1:28">
      <c r="A59" s="882" t="s">
        <v>887</v>
      </c>
      <c r="B59" s="990">
        <v>385.94244234000001</v>
      </c>
      <c r="C59" s="990">
        <v>359.68308318000004</v>
      </c>
      <c r="D59" s="990">
        <v>19.32424846</v>
      </c>
      <c r="E59" s="990">
        <v>4.0665238100000005</v>
      </c>
      <c r="F59" s="990">
        <v>2.86858689</v>
      </c>
      <c r="G59" s="990">
        <v>0</v>
      </c>
      <c r="H59" s="990">
        <v>0</v>
      </c>
      <c r="I59" s="982"/>
      <c r="J59" s="1022"/>
      <c r="K59" s="982"/>
      <c r="L59" s="346"/>
      <c r="M59" s="136"/>
      <c r="N59" s="136"/>
      <c r="O59" s="127"/>
      <c r="P59" s="127"/>
      <c r="Q59" s="127"/>
      <c r="R59" s="127"/>
      <c r="S59" s="127"/>
      <c r="T59" s="127"/>
      <c r="U59" s="127"/>
      <c r="V59" s="127"/>
      <c r="W59" s="127"/>
      <c r="X59" s="127"/>
      <c r="Y59" s="127"/>
      <c r="Z59" s="127"/>
      <c r="AA59" s="127"/>
      <c r="AB59" s="127"/>
    </row>
    <row r="60" spans="1:28">
      <c r="A60" s="881" t="s">
        <v>886</v>
      </c>
      <c r="B60" s="982">
        <v>91.854725549999998</v>
      </c>
      <c r="C60" s="982">
        <v>84.818683570000005</v>
      </c>
      <c r="D60" s="982">
        <v>4.0259462299999997</v>
      </c>
      <c r="E60" s="982">
        <v>2.0839238199999999</v>
      </c>
      <c r="F60" s="982">
        <v>0.92617192999999998</v>
      </c>
      <c r="G60" s="982">
        <v>0</v>
      </c>
      <c r="H60" s="982">
        <v>0</v>
      </c>
      <c r="I60" s="982"/>
      <c r="J60" s="1022"/>
      <c r="K60" s="982"/>
      <c r="L60" s="346"/>
      <c r="M60" s="136"/>
      <c r="N60" s="136"/>
      <c r="O60" s="127"/>
      <c r="P60" s="127"/>
      <c r="Q60" s="127"/>
      <c r="R60" s="127"/>
      <c r="S60" s="127"/>
      <c r="T60" s="127"/>
      <c r="U60" s="127"/>
      <c r="V60" s="127"/>
      <c r="W60" s="127"/>
      <c r="X60" s="127"/>
      <c r="Y60" s="127"/>
      <c r="Z60" s="127"/>
      <c r="AA60" s="127"/>
      <c r="AB60" s="127"/>
    </row>
    <row r="61" spans="1:28">
      <c r="A61" s="881" t="s">
        <v>885</v>
      </c>
      <c r="B61" s="982">
        <v>290.54216387000002</v>
      </c>
      <c r="C61" s="982">
        <v>274.71489819999999</v>
      </c>
      <c r="D61" s="982">
        <v>12.614699529999999</v>
      </c>
      <c r="E61" s="982">
        <v>1.27015118</v>
      </c>
      <c r="F61" s="982">
        <v>1.94241496</v>
      </c>
      <c r="G61" s="982">
        <v>0</v>
      </c>
      <c r="H61" s="982">
        <v>0</v>
      </c>
      <c r="I61" s="982"/>
      <c r="J61" s="1022"/>
      <c r="K61" s="982"/>
      <c r="L61" s="346"/>
      <c r="M61" s="136"/>
      <c r="N61" s="136"/>
      <c r="O61" s="127"/>
      <c r="P61" s="127"/>
      <c r="Q61" s="127"/>
      <c r="R61" s="127"/>
      <c r="S61" s="127"/>
      <c r="T61" s="127"/>
      <c r="U61" s="127"/>
      <c r="V61" s="127"/>
      <c r="W61" s="127"/>
      <c r="X61" s="127"/>
      <c r="Y61" s="127"/>
      <c r="Z61" s="127"/>
      <c r="AA61" s="127"/>
      <c r="AB61" s="127"/>
    </row>
    <row r="62" spans="1:28">
      <c r="A62" s="374" t="s">
        <v>884</v>
      </c>
      <c r="B62" s="982">
        <v>3.5455529199999996</v>
      </c>
      <c r="C62" s="982">
        <v>0.14950141</v>
      </c>
      <c r="D62" s="982">
        <v>2.6836026999999998</v>
      </c>
      <c r="E62" s="982">
        <v>0.71244880999999993</v>
      </c>
      <c r="F62" s="982">
        <v>0</v>
      </c>
      <c r="G62" s="982">
        <v>0</v>
      </c>
      <c r="H62" s="982">
        <v>0</v>
      </c>
      <c r="I62" s="982"/>
      <c r="J62" s="1022"/>
      <c r="K62" s="982"/>
      <c r="L62" s="346"/>
      <c r="M62" s="136"/>
      <c r="N62" s="136"/>
      <c r="O62" s="127"/>
      <c r="P62" s="127"/>
      <c r="Q62" s="127"/>
      <c r="R62" s="127"/>
      <c r="S62" s="127"/>
      <c r="T62" s="127"/>
      <c r="U62" s="127"/>
      <c r="V62" s="127"/>
      <c r="W62" s="127"/>
      <c r="X62" s="127"/>
      <c r="Y62" s="127"/>
      <c r="Z62" s="127"/>
      <c r="AA62" s="127"/>
      <c r="AB62" s="127"/>
    </row>
    <row r="63" spans="1:28">
      <c r="A63" s="595" t="s">
        <v>883</v>
      </c>
      <c r="B63" s="990">
        <v>563.62306028</v>
      </c>
      <c r="C63" s="990">
        <v>19.930166830000001</v>
      </c>
      <c r="D63" s="990">
        <v>24.434045389999998</v>
      </c>
      <c r="E63" s="990">
        <v>197.90346006999999</v>
      </c>
      <c r="F63" s="990">
        <v>1.0250214900000001</v>
      </c>
      <c r="G63" s="990">
        <v>0</v>
      </c>
      <c r="H63" s="990">
        <v>320.33036650000003</v>
      </c>
      <c r="I63" s="982"/>
      <c r="J63" s="1022"/>
      <c r="K63" s="982"/>
      <c r="L63" s="346"/>
      <c r="M63" s="136"/>
      <c r="N63" s="136"/>
      <c r="O63" s="127"/>
      <c r="P63" s="127"/>
      <c r="Q63" s="127"/>
      <c r="R63" s="127"/>
      <c r="S63" s="127"/>
      <c r="T63" s="127"/>
      <c r="U63" s="127"/>
      <c r="V63" s="127"/>
      <c r="W63" s="127"/>
      <c r="X63" s="127"/>
      <c r="Y63" s="127"/>
      <c r="Z63" s="127"/>
      <c r="AA63" s="127"/>
      <c r="AB63" s="127"/>
    </row>
    <row r="64" spans="1:28">
      <c r="A64" s="881" t="s">
        <v>882</v>
      </c>
      <c r="B64" s="982">
        <v>40.322596130000001</v>
      </c>
      <c r="C64" s="982">
        <v>19.930166830000001</v>
      </c>
      <c r="D64" s="982">
        <v>15.562336890000001</v>
      </c>
      <c r="E64" s="982">
        <v>4.5172152699999994</v>
      </c>
      <c r="F64" s="982">
        <v>0.31287714</v>
      </c>
      <c r="G64" s="982">
        <v>0</v>
      </c>
      <c r="H64" s="982">
        <v>0</v>
      </c>
      <c r="I64" s="982"/>
      <c r="J64" s="1022"/>
      <c r="K64" s="982"/>
      <c r="L64" s="346"/>
      <c r="M64" s="136"/>
      <c r="N64" s="136"/>
      <c r="O64" s="127"/>
      <c r="P64" s="127"/>
      <c r="Q64" s="127"/>
      <c r="R64" s="127"/>
      <c r="S64" s="127"/>
      <c r="T64" s="127"/>
      <c r="U64" s="127"/>
      <c r="V64" s="127"/>
      <c r="W64" s="127"/>
      <c r="X64" s="127"/>
      <c r="Y64" s="127"/>
      <c r="Z64" s="127"/>
      <c r="AA64" s="127"/>
      <c r="AB64" s="127"/>
    </row>
    <row r="65" spans="1:28">
      <c r="A65" s="881" t="s">
        <v>881</v>
      </c>
      <c r="B65" s="982">
        <v>4.11617619</v>
      </c>
      <c r="C65" s="982">
        <v>0</v>
      </c>
      <c r="D65" s="982">
        <v>2.94824274</v>
      </c>
      <c r="E65" s="982">
        <v>0.45540753</v>
      </c>
      <c r="F65" s="982">
        <v>0.71252592000000003</v>
      </c>
      <c r="G65" s="982">
        <v>0</v>
      </c>
      <c r="H65" s="982">
        <v>0</v>
      </c>
      <c r="I65" s="982"/>
      <c r="J65" s="1022"/>
      <c r="K65" s="982"/>
      <c r="L65" s="346"/>
      <c r="M65" s="136"/>
      <c r="N65" s="136"/>
      <c r="O65" s="127"/>
      <c r="P65" s="127"/>
      <c r="Q65" s="127"/>
      <c r="R65" s="127"/>
      <c r="S65" s="127"/>
      <c r="T65" s="127"/>
      <c r="U65" s="127"/>
      <c r="V65" s="127"/>
      <c r="W65" s="127"/>
      <c r="X65" s="127"/>
      <c r="Y65" s="127"/>
      <c r="Z65" s="127"/>
      <c r="AA65" s="127"/>
      <c r="AB65" s="127"/>
    </row>
    <row r="66" spans="1:28">
      <c r="A66" s="366" t="s">
        <v>880</v>
      </c>
      <c r="B66" s="982">
        <v>519.18428796000001</v>
      </c>
      <c r="C66" s="982">
        <v>0</v>
      </c>
      <c r="D66" s="982">
        <v>5.92346576</v>
      </c>
      <c r="E66" s="982">
        <v>192.93083726999998</v>
      </c>
      <c r="F66" s="982">
        <v>-3.8157000000000002E-4</v>
      </c>
      <c r="G66" s="982">
        <v>0</v>
      </c>
      <c r="H66" s="982">
        <v>320.33036650000003</v>
      </c>
      <c r="I66" s="982"/>
      <c r="J66" s="1022"/>
      <c r="K66" s="982"/>
      <c r="L66" s="346"/>
      <c r="M66" s="136"/>
      <c r="N66" s="136"/>
      <c r="O66" s="127"/>
      <c r="P66" s="127"/>
      <c r="Q66" s="127"/>
      <c r="R66" s="127"/>
      <c r="S66" s="127"/>
      <c r="T66" s="127"/>
      <c r="U66" s="127"/>
      <c r="V66" s="127"/>
      <c r="W66" s="127"/>
      <c r="X66" s="127"/>
      <c r="Y66" s="127"/>
      <c r="Z66" s="127"/>
      <c r="AA66" s="127"/>
      <c r="AB66" s="127"/>
    </row>
    <row r="67" spans="1:28">
      <c r="A67" s="883" t="s">
        <v>879</v>
      </c>
      <c r="B67" s="990">
        <v>26.248058239999995</v>
      </c>
      <c r="C67" s="990">
        <v>5.7909217699999997</v>
      </c>
      <c r="D67" s="990">
        <v>9.0954095699999993</v>
      </c>
      <c r="E67" s="990">
        <v>9.5621986199999984</v>
      </c>
      <c r="F67" s="990">
        <v>1.7995282800000001</v>
      </c>
      <c r="G67" s="990">
        <v>0</v>
      </c>
      <c r="H67" s="990">
        <v>0</v>
      </c>
      <c r="I67" s="982"/>
      <c r="J67" s="1022"/>
      <c r="K67" s="982"/>
      <c r="L67" s="346"/>
      <c r="M67" s="136"/>
      <c r="N67" s="136"/>
      <c r="O67" s="127"/>
      <c r="P67" s="127"/>
      <c r="Q67" s="127"/>
      <c r="R67" s="127"/>
      <c r="S67" s="127"/>
      <c r="T67" s="127"/>
      <c r="U67" s="127"/>
      <c r="V67" s="127"/>
      <c r="W67" s="127"/>
      <c r="X67" s="127"/>
      <c r="Y67" s="127"/>
      <c r="Z67" s="127"/>
      <c r="AA67" s="127"/>
      <c r="AB67" s="127"/>
    </row>
    <row r="68" spans="1:28">
      <c r="A68" s="881" t="s">
        <v>878</v>
      </c>
      <c r="B68" s="982">
        <v>6.2985760400000004</v>
      </c>
      <c r="C68" s="982">
        <v>0.88509226000000008</v>
      </c>
      <c r="D68" s="982">
        <v>3.1816834600000004</v>
      </c>
      <c r="E68" s="982">
        <v>1.55542991</v>
      </c>
      <c r="F68" s="982">
        <v>0.67637040999999998</v>
      </c>
      <c r="G68" s="982">
        <v>0</v>
      </c>
      <c r="H68" s="982">
        <v>0</v>
      </c>
      <c r="I68" s="982"/>
      <c r="J68" s="1022"/>
      <c r="K68" s="982"/>
      <c r="L68" s="346"/>
      <c r="M68" s="136"/>
      <c r="N68" s="136"/>
      <c r="O68" s="127"/>
      <c r="P68" s="127"/>
      <c r="Q68" s="127"/>
      <c r="R68" s="127"/>
      <c r="S68" s="127"/>
      <c r="T68" s="127"/>
      <c r="U68" s="127"/>
      <c r="V68" s="127"/>
      <c r="W68" s="127"/>
      <c r="X68" s="127"/>
      <c r="Y68" s="127"/>
      <c r="Z68" s="127"/>
      <c r="AA68" s="127"/>
      <c r="AB68" s="127"/>
    </row>
    <row r="69" spans="1:28">
      <c r="A69" s="881" t="s">
        <v>877</v>
      </c>
      <c r="B69" s="982">
        <v>12.360685280000002</v>
      </c>
      <c r="C69" s="982">
        <v>2.3289465499999999</v>
      </c>
      <c r="D69" s="982">
        <v>2.2382796100000002</v>
      </c>
      <c r="E69" s="982">
        <v>7.7092933300000004</v>
      </c>
      <c r="F69" s="982">
        <v>8.4165790000000004E-2</v>
      </c>
      <c r="G69" s="982">
        <v>0</v>
      </c>
      <c r="H69" s="982">
        <v>0</v>
      </c>
      <c r="I69" s="982"/>
      <c r="J69" s="1022"/>
      <c r="K69" s="982"/>
      <c r="L69" s="346"/>
      <c r="M69" s="136"/>
      <c r="N69" s="136"/>
      <c r="O69" s="127"/>
      <c r="P69" s="127"/>
      <c r="Q69" s="127"/>
      <c r="R69" s="127"/>
      <c r="S69" s="127"/>
      <c r="T69" s="127"/>
      <c r="U69" s="127"/>
      <c r="V69" s="127"/>
      <c r="W69" s="127"/>
      <c r="X69" s="127"/>
      <c r="Y69" s="127"/>
      <c r="Z69" s="127"/>
      <c r="AA69" s="127"/>
      <c r="AB69" s="127"/>
    </row>
    <row r="70" spans="1:28">
      <c r="A70" s="881" t="s">
        <v>876</v>
      </c>
      <c r="B70" s="982">
        <v>7.5887969200000001</v>
      </c>
      <c r="C70" s="982">
        <v>2.5768829600000003</v>
      </c>
      <c r="D70" s="982">
        <v>3.6754465000000001</v>
      </c>
      <c r="E70" s="982">
        <v>0.29747537999999996</v>
      </c>
      <c r="F70" s="982">
        <v>1.0389920800000001</v>
      </c>
      <c r="G70" s="982">
        <v>0</v>
      </c>
      <c r="H70" s="982">
        <v>0</v>
      </c>
      <c r="I70" s="982"/>
      <c r="J70" s="1022"/>
      <c r="K70" s="982"/>
      <c r="L70" s="346"/>
      <c r="M70" s="136"/>
      <c r="N70" s="136"/>
      <c r="O70" s="127"/>
      <c r="P70" s="127"/>
      <c r="Q70" s="127"/>
      <c r="R70" s="127"/>
      <c r="S70" s="127"/>
      <c r="T70" s="127"/>
      <c r="U70" s="127"/>
      <c r="V70" s="127"/>
      <c r="W70" s="127"/>
      <c r="X70" s="127"/>
      <c r="Y70" s="127"/>
      <c r="Z70" s="127"/>
      <c r="AA70" s="127"/>
      <c r="AB70" s="127"/>
    </row>
    <row r="71" spans="1:28">
      <c r="A71" s="882" t="s">
        <v>875</v>
      </c>
      <c r="B71" s="990">
        <v>309.62385111000003</v>
      </c>
      <c r="C71" s="990">
        <v>117.59410177000001</v>
      </c>
      <c r="D71" s="990">
        <v>77.802896029999999</v>
      </c>
      <c r="E71" s="990">
        <v>21.26386767</v>
      </c>
      <c r="F71" s="990">
        <v>92.962985639999999</v>
      </c>
      <c r="G71" s="990">
        <v>0</v>
      </c>
      <c r="H71" s="990">
        <v>0</v>
      </c>
      <c r="I71" s="982"/>
      <c r="J71" s="1022"/>
      <c r="K71" s="982"/>
      <c r="L71" s="346"/>
      <c r="M71" s="136"/>
      <c r="N71" s="136"/>
      <c r="O71" s="127"/>
      <c r="P71" s="127"/>
      <c r="Q71" s="127"/>
      <c r="R71" s="127"/>
      <c r="S71" s="127"/>
      <c r="T71" s="127"/>
      <c r="U71" s="127"/>
      <c r="V71" s="127"/>
      <c r="W71" s="127"/>
      <c r="X71" s="127"/>
      <c r="Y71" s="127"/>
      <c r="Z71" s="127"/>
      <c r="AA71" s="127"/>
      <c r="AB71" s="127"/>
    </row>
    <row r="72" spans="1:28">
      <c r="A72" s="881" t="s">
        <v>874</v>
      </c>
      <c r="B72" s="982">
        <v>37.040282099999999</v>
      </c>
      <c r="C72" s="982">
        <v>9.2438945300000004</v>
      </c>
      <c r="D72" s="982">
        <v>4.91646494</v>
      </c>
      <c r="E72" s="982">
        <v>1.2858079999999999E-2</v>
      </c>
      <c r="F72" s="982">
        <v>22.867064549999998</v>
      </c>
      <c r="G72" s="982">
        <v>0</v>
      </c>
      <c r="H72" s="982">
        <v>0</v>
      </c>
      <c r="I72" s="982"/>
      <c r="J72" s="1022"/>
      <c r="K72" s="982"/>
      <c r="L72" s="346"/>
      <c r="M72" s="136"/>
      <c r="N72" s="136"/>
      <c r="O72" s="127"/>
      <c r="P72" s="127"/>
      <c r="Q72" s="127"/>
      <c r="R72" s="127"/>
      <c r="S72" s="127"/>
      <c r="T72" s="127"/>
      <c r="U72" s="127"/>
      <c r="V72" s="127"/>
      <c r="W72" s="127"/>
      <c r="X72" s="127"/>
      <c r="Y72" s="127"/>
      <c r="Z72" s="127"/>
      <c r="AA72" s="127"/>
      <c r="AB72" s="127"/>
    </row>
    <row r="73" spans="1:28">
      <c r="A73" s="366" t="s">
        <v>873</v>
      </c>
      <c r="B73" s="982">
        <v>22.14777681</v>
      </c>
      <c r="C73" s="982">
        <v>2.95381026</v>
      </c>
      <c r="D73" s="982">
        <v>11.990124550000001</v>
      </c>
      <c r="E73" s="982">
        <v>3.22127388</v>
      </c>
      <c r="F73" s="982">
        <v>3.9825681199999998</v>
      </c>
      <c r="G73" s="982">
        <v>0</v>
      </c>
      <c r="H73" s="982">
        <v>0</v>
      </c>
      <c r="I73" s="982"/>
      <c r="J73" s="1022"/>
      <c r="K73" s="982"/>
      <c r="L73" s="346"/>
      <c r="M73" s="136"/>
      <c r="N73" s="136"/>
      <c r="O73" s="127"/>
      <c r="P73" s="127"/>
      <c r="Q73" s="127"/>
      <c r="R73" s="127"/>
      <c r="S73" s="127"/>
      <c r="T73" s="127"/>
      <c r="U73" s="127"/>
      <c r="V73" s="127"/>
      <c r="W73" s="127"/>
      <c r="X73" s="127"/>
      <c r="Y73" s="127"/>
      <c r="Z73" s="127"/>
      <c r="AA73" s="127"/>
      <c r="AB73" s="127"/>
    </row>
    <row r="74" spans="1:28">
      <c r="A74" s="881" t="s">
        <v>872</v>
      </c>
      <c r="B74" s="982">
        <v>210.60361588000001</v>
      </c>
      <c r="C74" s="982">
        <v>101.9490342</v>
      </c>
      <c r="D74" s="982">
        <v>38.726790000000001</v>
      </c>
      <c r="E74" s="982">
        <v>10.06429825</v>
      </c>
      <c r="F74" s="982">
        <v>59.863493430000005</v>
      </c>
      <c r="G74" s="982">
        <v>0</v>
      </c>
      <c r="H74" s="982">
        <v>0</v>
      </c>
      <c r="I74" s="982"/>
      <c r="J74" s="1022"/>
      <c r="K74" s="982"/>
      <c r="L74" s="346"/>
      <c r="M74" s="136"/>
      <c r="N74" s="136"/>
      <c r="O74" s="127"/>
      <c r="P74" s="127"/>
      <c r="Q74" s="127"/>
      <c r="R74" s="127"/>
      <c r="S74" s="127"/>
      <c r="T74" s="127"/>
      <c r="U74" s="127"/>
      <c r="V74" s="127"/>
      <c r="W74" s="127"/>
      <c r="X74" s="127"/>
      <c r="Y74" s="127"/>
      <c r="Z74" s="127"/>
      <c r="AA74" s="127"/>
      <c r="AB74" s="127"/>
    </row>
    <row r="75" spans="1:28">
      <c r="A75" s="881" t="s">
        <v>871</v>
      </c>
      <c r="B75" s="982">
        <v>11.80628819</v>
      </c>
      <c r="C75" s="982">
        <v>0</v>
      </c>
      <c r="D75" s="982">
        <v>9.3344012299999992</v>
      </c>
      <c r="E75" s="982">
        <v>1.00200066</v>
      </c>
      <c r="F75" s="982">
        <v>1.4698863</v>
      </c>
      <c r="G75" s="982">
        <v>0</v>
      </c>
      <c r="H75" s="982">
        <v>0</v>
      </c>
      <c r="I75" s="982"/>
      <c r="J75" s="1022"/>
      <c r="K75" s="982"/>
      <c r="L75" s="346"/>
      <c r="M75" s="136"/>
      <c r="N75" s="136"/>
      <c r="O75" s="127"/>
      <c r="P75" s="127"/>
      <c r="Q75" s="127"/>
      <c r="R75" s="127"/>
      <c r="S75" s="127"/>
      <c r="T75" s="127"/>
      <c r="U75" s="127"/>
      <c r="V75" s="127"/>
      <c r="W75" s="127"/>
      <c r="X75" s="127"/>
      <c r="Y75" s="127"/>
      <c r="Z75" s="127"/>
      <c r="AA75" s="127"/>
      <c r="AB75" s="127"/>
    </row>
    <row r="76" spans="1:28">
      <c r="A76" s="881" t="s">
        <v>870</v>
      </c>
      <c r="B76" s="982">
        <v>26.858018329999997</v>
      </c>
      <c r="C76" s="982">
        <v>3.3887992800000002</v>
      </c>
      <c r="D76" s="982">
        <v>12.78919614</v>
      </c>
      <c r="E76" s="982">
        <v>6.9592971200000004</v>
      </c>
      <c r="F76" s="982">
        <v>3.7207257899999999</v>
      </c>
      <c r="G76" s="982">
        <v>0</v>
      </c>
      <c r="H76" s="982">
        <v>0</v>
      </c>
      <c r="I76" s="982"/>
      <c r="J76" s="1022"/>
      <c r="K76" s="982"/>
      <c r="L76" s="346"/>
      <c r="M76" s="136"/>
      <c r="N76" s="136"/>
      <c r="O76" s="127"/>
      <c r="P76" s="127"/>
      <c r="Q76" s="127"/>
      <c r="R76" s="127"/>
      <c r="S76" s="127"/>
      <c r="T76" s="127"/>
      <c r="U76" s="127"/>
      <c r="V76" s="127"/>
      <c r="W76" s="127"/>
      <c r="X76" s="127"/>
      <c r="Y76" s="127"/>
      <c r="Z76" s="127"/>
      <c r="AA76" s="127"/>
      <c r="AB76" s="127"/>
    </row>
    <row r="77" spans="1:28">
      <c r="A77" s="881" t="s">
        <v>869</v>
      </c>
      <c r="B77" s="982">
        <v>1.1678698000000001</v>
      </c>
      <c r="C77" s="982">
        <v>5.8563499999999998E-2</v>
      </c>
      <c r="D77" s="982">
        <v>4.5919170000000002E-2</v>
      </c>
      <c r="E77" s="982">
        <v>4.1396800000000006E-3</v>
      </c>
      <c r="F77" s="982">
        <v>1.05924745</v>
      </c>
      <c r="G77" s="982">
        <v>0</v>
      </c>
      <c r="H77" s="982">
        <v>0</v>
      </c>
      <c r="I77" s="982"/>
      <c r="J77" s="1022"/>
      <c r="K77" s="982"/>
      <c r="L77" s="346"/>
      <c r="M77" s="136"/>
      <c r="N77" s="136"/>
      <c r="O77" s="127"/>
      <c r="P77" s="127"/>
      <c r="Q77" s="127"/>
      <c r="R77" s="127"/>
      <c r="S77" s="127"/>
      <c r="T77" s="127"/>
      <c r="U77" s="127"/>
      <c r="V77" s="127"/>
      <c r="W77" s="127"/>
      <c r="X77" s="127"/>
      <c r="Y77" s="127"/>
      <c r="Z77" s="127"/>
      <c r="AA77" s="127"/>
      <c r="AB77" s="127"/>
    </row>
    <row r="78" spans="1:28">
      <c r="A78" s="882" t="s">
        <v>868</v>
      </c>
      <c r="B78" s="990">
        <v>619.62129718999984</v>
      </c>
      <c r="C78" s="990">
        <v>171.04116198999998</v>
      </c>
      <c r="D78" s="990">
        <v>223.01168820999999</v>
      </c>
      <c r="E78" s="990">
        <v>157.89067714000001</v>
      </c>
      <c r="F78" s="990">
        <v>67.634971409999991</v>
      </c>
      <c r="G78" s="990">
        <v>0</v>
      </c>
      <c r="H78" s="990">
        <v>4.279844E-2</v>
      </c>
      <c r="I78" s="982"/>
      <c r="J78" s="1022"/>
      <c r="K78" s="982"/>
      <c r="L78" s="346"/>
      <c r="M78" s="136"/>
      <c r="N78" s="136"/>
      <c r="O78" s="127"/>
      <c r="P78" s="127"/>
      <c r="Q78" s="127"/>
      <c r="R78" s="127"/>
      <c r="S78" s="127"/>
      <c r="T78" s="127"/>
      <c r="U78" s="127"/>
      <c r="V78" s="127"/>
      <c r="W78" s="127"/>
      <c r="X78" s="127"/>
      <c r="Y78" s="127"/>
      <c r="Z78" s="127"/>
      <c r="AA78" s="127"/>
      <c r="AB78" s="127"/>
    </row>
    <row r="79" spans="1:28">
      <c r="A79" s="881" t="s">
        <v>867</v>
      </c>
      <c r="B79" s="982">
        <v>47.066019260000004</v>
      </c>
      <c r="C79" s="982">
        <v>0.92093552000000001</v>
      </c>
      <c r="D79" s="982">
        <v>45.089135849999998</v>
      </c>
      <c r="E79" s="982">
        <v>0.47732528000000002</v>
      </c>
      <c r="F79" s="982">
        <v>0.57862261000000004</v>
      </c>
      <c r="G79" s="982">
        <v>0</v>
      </c>
      <c r="H79" s="982">
        <v>0</v>
      </c>
      <c r="I79" s="982"/>
      <c r="J79" s="1022"/>
      <c r="K79" s="982"/>
      <c r="L79" s="346"/>
      <c r="M79" s="136"/>
      <c r="N79" s="136"/>
      <c r="O79" s="127"/>
      <c r="P79" s="127"/>
      <c r="Q79" s="127"/>
      <c r="R79" s="127"/>
      <c r="S79" s="127"/>
      <c r="T79" s="127"/>
      <c r="U79" s="127"/>
      <c r="V79" s="127"/>
      <c r="W79" s="127"/>
      <c r="X79" s="127"/>
      <c r="Y79" s="127"/>
      <c r="Z79" s="127"/>
      <c r="AA79" s="127"/>
      <c r="AB79" s="127"/>
    </row>
    <row r="80" spans="1:28">
      <c r="A80" s="881" t="s">
        <v>866</v>
      </c>
      <c r="B80" s="982">
        <v>99.340949439999989</v>
      </c>
      <c r="C80" s="982">
        <v>52.026726070000002</v>
      </c>
      <c r="D80" s="982">
        <v>39.779799939999997</v>
      </c>
      <c r="E80" s="982">
        <v>0.77914831000000007</v>
      </c>
      <c r="F80" s="982">
        <v>6.71247668</v>
      </c>
      <c r="G80" s="982">
        <v>0</v>
      </c>
      <c r="H80" s="982">
        <v>4.279844E-2</v>
      </c>
      <c r="I80" s="982"/>
      <c r="J80" s="1022"/>
      <c r="K80" s="982"/>
      <c r="L80" s="346"/>
      <c r="M80" s="136"/>
      <c r="N80" s="136"/>
      <c r="O80" s="127"/>
      <c r="P80" s="127"/>
      <c r="Q80" s="127"/>
      <c r="R80" s="127"/>
      <c r="S80" s="127"/>
      <c r="T80" s="127"/>
      <c r="U80" s="127"/>
      <c r="V80" s="127"/>
      <c r="W80" s="127"/>
      <c r="X80" s="127"/>
      <c r="Y80" s="127"/>
      <c r="Z80" s="127"/>
      <c r="AA80" s="127"/>
      <c r="AB80" s="127"/>
    </row>
    <row r="81" spans="1:28">
      <c r="A81" s="881" t="s">
        <v>865</v>
      </c>
      <c r="B81" s="982">
        <v>153.977137</v>
      </c>
      <c r="C81" s="982">
        <v>35.32503389</v>
      </c>
      <c r="D81" s="982">
        <v>26.717243450000002</v>
      </c>
      <c r="E81" s="982">
        <v>60.660511059999997</v>
      </c>
      <c r="F81" s="982">
        <v>31.2743486</v>
      </c>
      <c r="G81" s="982">
        <v>0</v>
      </c>
      <c r="H81" s="982">
        <v>0</v>
      </c>
      <c r="I81" s="982"/>
      <c r="J81" s="1022"/>
      <c r="K81" s="982"/>
      <c r="L81" s="346"/>
      <c r="M81" s="136"/>
      <c r="N81" s="136"/>
      <c r="O81" s="127"/>
      <c r="P81" s="127"/>
      <c r="Q81" s="127"/>
      <c r="R81" s="127"/>
      <c r="S81" s="127"/>
      <c r="T81" s="127"/>
      <c r="U81" s="127"/>
      <c r="V81" s="127"/>
      <c r="W81" s="127"/>
      <c r="X81" s="127"/>
      <c r="Y81" s="127"/>
      <c r="Z81" s="127"/>
      <c r="AA81" s="127"/>
      <c r="AB81" s="127"/>
    </row>
    <row r="82" spans="1:28">
      <c r="A82" s="881" t="s">
        <v>864</v>
      </c>
      <c r="B82" s="982">
        <v>150.27858875999999</v>
      </c>
      <c r="C82" s="982">
        <v>40.409790280000003</v>
      </c>
      <c r="D82" s="982">
        <v>62.729258940000001</v>
      </c>
      <c r="E82" s="982">
        <v>29.275165219999998</v>
      </c>
      <c r="F82" s="982">
        <v>17.86437432</v>
      </c>
      <c r="G82" s="982">
        <v>0</v>
      </c>
      <c r="H82" s="982">
        <v>0</v>
      </c>
      <c r="I82" s="982"/>
      <c r="J82" s="1022"/>
      <c r="K82" s="982"/>
      <c r="L82" s="346"/>
      <c r="M82" s="136"/>
      <c r="N82" s="136"/>
      <c r="O82" s="127"/>
      <c r="P82" s="127"/>
      <c r="Q82" s="127"/>
      <c r="R82" s="127"/>
      <c r="S82" s="127"/>
      <c r="T82" s="127"/>
      <c r="U82" s="127"/>
      <c r="V82" s="127"/>
      <c r="W82" s="127"/>
      <c r="X82" s="127"/>
      <c r="Y82" s="127"/>
      <c r="Z82" s="127"/>
      <c r="AA82" s="127"/>
      <c r="AB82" s="127"/>
    </row>
    <row r="83" spans="1:28">
      <c r="A83" s="881" t="s">
        <v>863</v>
      </c>
      <c r="B83" s="982">
        <v>73.039849959999984</v>
      </c>
      <c r="C83" s="982">
        <v>29.348013039999998</v>
      </c>
      <c r="D83" s="982">
        <v>16.183839689999999</v>
      </c>
      <c r="E83" s="982">
        <v>18.603672109999998</v>
      </c>
      <c r="F83" s="982">
        <v>8.9043251199999993</v>
      </c>
      <c r="G83" s="982">
        <v>0</v>
      </c>
      <c r="H83" s="982">
        <v>0</v>
      </c>
      <c r="I83" s="982"/>
      <c r="J83" s="1022"/>
      <c r="K83" s="982"/>
      <c r="L83" s="346"/>
      <c r="M83" s="136"/>
      <c r="N83" s="136"/>
      <c r="O83" s="127"/>
      <c r="P83" s="127"/>
      <c r="Q83" s="127"/>
      <c r="R83" s="127"/>
      <c r="S83" s="127"/>
      <c r="T83" s="127"/>
      <c r="U83" s="127"/>
      <c r="V83" s="127"/>
      <c r="W83" s="127"/>
      <c r="X83" s="127"/>
      <c r="Y83" s="127"/>
      <c r="Z83" s="127"/>
      <c r="AA83" s="127"/>
      <c r="AB83" s="127"/>
    </row>
    <row r="84" spans="1:28">
      <c r="A84" s="881" t="s">
        <v>862</v>
      </c>
      <c r="B84" s="982">
        <v>83.329749029999988</v>
      </c>
      <c r="C84" s="982">
        <v>8.9088176699999995</v>
      </c>
      <c r="D84" s="982">
        <v>25.42060528</v>
      </c>
      <c r="E84" s="982">
        <v>47.696713669999994</v>
      </c>
      <c r="F84" s="982">
        <v>1.3036124099999999</v>
      </c>
      <c r="G84" s="982">
        <v>0</v>
      </c>
      <c r="H84" s="982">
        <v>0</v>
      </c>
      <c r="I84" s="982"/>
      <c r="J84" s="1022"/>
      <c r="K84" s="982"/>
      <c r="L84" s="346"/>
      <c r="M84" s="136"/>
      <c r="N84" s="136"/>
      <c r="O84" s="127"/>
      <c r="P84" s="127"/>
      <c r="Q84" s="127"/>
      <c r="R84" s="127"/>
      <c r="S84" s="127"/>
      <c r="T84" s="127"/>
      <c r="U84" s="127"/>
      <c r="V84" s="127"/>
      <c r="W84" s="127"/>
      <c r="X84" s="127"/>
      <c r="Y84" s="127"/>
      <c r="Z84" s="127"/>
      <c r="AA84" s="127"/>
      <c r="AB84" s="127"/>
    </row>
    <row r="85" spans="1:28">
      <c r="A85" s="881" t="s">
        <v>861</v>
      </c>
      <c r="B85" s="982">
        <v>12.589003740000001</v>
      </c>
      <c r="C85" s="982">
        <v>4.1018455199999995</v>
      </c>
      <c r="D85" s="982">
        <v>7.0918050599999995</v>
      </c>
      <c r="E85" s="982">
        <v>0.39814148999999999</v>
      </c>
      <c r="F85" s="982">
        <v>0.99721166999999999</v>
      </c>
      <c r="G85" s="982">
        <v>0</v>
      </c>
      <c r="H85" s="982">
        <v>0</v>
      </c>
      <c r="I85" s="982"/>
      <c r="J85" s="1022"/>
      <c r="K85" s="982"/>
      <c r="L85" s="346"/>
      <c r="M85" s="136"/>
      <c r="N85" s="136"/>
      <c r="O85" s="127"/>
      <c r="P85" s="127"/>
      <c r="Q85" s="127"/>
      <c r="R85" s="127"/>
      <c r="S85" s="127"/>
      <c r="T85" s="127"/>
      <c r="U85" s="127"/>
      <c r="V85" s="127"/>
      <c r="W85" s="127"/>
      <c r="X85" s="127"/>
      <c r="Y85" s="127"/>
      <c r="Z85" s="127"/>
      <c r="AA85" s="127"/>
      <c r="AB85" s="127"/>
    </row>
    <row r="86" spans="1:28">
      <c r="A86" s="882" t="s">
        <v>860</v>
      </c>
      <c r="B86" s="990">
        <v>605.62560846000008</v>
      </c>
      <c r="C86" s="990">
        <v>26.171383960000004</v>
      </c>
      <c r="D86" s="990">
        <v>5.9370190300000001</v>
      </c>
      <c r="E86" s="990">
        <v>573.05400121000002</v>
      </c>
      <c r="F86" s="990">
        <v>0</v>
      </c>
      <c r="G86" s="990">
        <v>0</v>
      </c>
      <c r="H86" s="990">
        <v>0.46320425999999998</v>
      </c>
      <c r="I86" s="982"/>
      <c r="J86" s="1022"/>
      <c r="K86" s="982"/>
      <c r="L86" s="346"/>
      <c r="M86" s="136"/>
      <c r="N86" s="136"/>
      <c r="O86" s="127"/>
      <c r="P86" s="127"/>
      <c r="Q86" s="127"/>
      <c r="R86" s="127"/>
      <c r="S86" s="127"/>
      <c r="T86" s="127"/>
      <c r="U86" s="127"/>
      <c r="V86" s="127"/>
      <c r="W86" s="127"/>
      <c r="X86" s="127"/>
      <c r="Y86" s="127"/>
      <c r="Z86" s="127"/>
      <c r="AA86" s="127"/>
      <c r="AB86" s="127"/>
    </row>
    <row r="87" spans="1:28">
      <c r="A87" s="881" t="s">
        <v>859</v>
      </c>
      <c r="B87" s="982">
        <v>5.2973196900000001</v>
      </c>
      <c r="C87" s="982">
        <v>0</v>
      </c>
      <c r="D87" s="982">
        <v>4.8341154299999998</v>
      </c>
      <c r="E87" s="982">
        <v>0</v>
      </c>
      <c r="F87" s="982">
        <v>0</v>
      </c>
      <c r="G87" s="982">
        <v>0</v>
      </c>
      <c r="H87" s="982">
        <v>0.46320425999999998</v>
      </c>
      <c r="I87" s="982"/>
      <c r="J87" s="1022"/>
      <c r="K87" s="982"/>
      <c r="L87" s="346"/>
      <c r="M87" s="136"/>
      <c r="N87" s="136"/>
      <c r="O87" s="127"/>
      <c r="P87" s="127"/>
      <c r="Q87" s="127"/>
      <c r="R87" s="127"/>
      <c r="S87" s="127"/>
      <c r="T87" s="127"/>
      <c r="U87" s="127"/>
      <c r="V87" s="127"/>
      <c r="W87" s="127"/>
      <c r="X87" s="127"/>
      <c r="Y87" s="127"/>
      <c r="Z87" s="127"/>
      <c r="AA87" s="127"/>
      <c r="AB87" s="127"/>
    </row>
    <row r="88" spans="1:28">
      <c r="A88" s="881" t="s">
        <v>858</v>
      </c>
      <c r="B88" s="982">
        <v>587.47683871999993</v>
      </c>
      <c r="C88" s="982">
        <v>26.152295970000001</v>
      </c>
      <c r="D88" s="982">
        <v>0.84952760000000005</v>
      </c>
      <c r="E88" s="982">
        <v>560.47501514999999</v>
      </c>
      <c r="F88" s="982">
        <v>0</v>
      </c>
      <c r="G88" s="982">
        <v>0</v>
      </c>
      <c r="H88" s="982">
        <v>0</v>
      </c>
      <c r="I88" s="982"/>
      <c r="J88" s="1022"/>
      <c r="K88" s="982"/>
      <c r="L88" s="346"/>
      <c r="M88" s="136"/>
      <c r="N88" s="136"/>
      <c r="O88" s="127"/>
      <c r="P88" s="127"/>
      <c r="Q88" s="127"/>
      <c r="R88" s="127"/>
      <c r="S88" s="127"/>
      <c r="T88" s="127"/>
      <c r="U88" s="127"/>
      <c r="V88" s="127"/>
      <c r="W88" s="127"/>
      <c r="X88" s="127"/>
      <c r="Y88" s="127"/>
      <c r="Z88" s="127"/>
      <c r="AA88" s="127"/>
      <c r="AB88" s="127"/>
    </row>
    <row r="89" spans="1:28">
      <c r="A89" s="881" t="s">
        <v>857</v>
      </c>
      <c r="B89" s="982">
        <v>12.85145005</v>
      </c>
      <c r="C89" s="982">
        <v>1.9087990000000943E-2</v>
      </c>
      <c r="D89" s="982">
        <v>0.25337599999999999</v>
      </c>
      <c r="E89" s="982">
        <v>12.57898606</v>
      </c>
      <c r="F89" s="982">
        <v>0</v>
      </c>
      <c r="G89" s="982">
        <v>0</v>
      </c>
      <c r="H89" s="982">
        <v>0</v>
      </c>
      <c r="I89" s="982"/>
      <c r="J89" s="1022"/>
      <c r="K89" s="982"/>
      <c r="L89" s="346"/>
      <c r="M89" s="136"/>
      <c r="N89" s="136"/>
      <c r="O89" s="127"/>
      <c r="P89" s="127"/>
      <c r="Q89" s="127"/>
      <c r="R89" s="127"/>
      <c r="S89" s="127"/>
      <c r="T89" s="127"/>
      <c r="U89" s="127"/>
      <c r="V89" s="127"/>
      <c r="W89" s="127"/>
      <c r="X89" s="127"/>
      <c r="Y89" s="127"/>
      <c r="Z89" s="127"/>
      <c r="AA89" s="127"/>
      <c r="AB89" s="127"/>
    </row>
    <row r="90" spans="1:28">
      <c r="A90" s="882" t="s">
        <v>856</v>
      </c>
      <c r="B90" s="990">
        <v>38.506501369999995</v>
      </c>
      <c r="C90" s="990">
        <v>5.05808839</v>
      </c>
      <c r="D90" s="990">
        <v>2.4564334199999998</v>
      </c>
      <c r="E90" s="990">
        <v>27.430739469999999</v>
      </c>
      <c r="F90" s="990">
        <v>3.5612400899999996</v>
      </c>
      <c r="G90" s="990">
        <v>0</v>
      </c>
      <c r="H90" s="990">
        <v>0</v>
      </c>
      <c r="I90" s="982"/>
      <c r="J90" s="1022"/>
      <c r="K90" s="982"/>
      <c r="L90" s="346"/>
      <c r="M90" s="136"/>
      <c r="N90" s="136"/>
      <c r="O90" s="127"/>
      <c r="P90" s="127"/>
      <c r="Q90" s="127"/>
      <c r="R90" s="127"/>
      <c r="S90" s="127"/>
      <c r="T90" s="127"/>
      <c r="U90" s="127"/>
      <c r="V90" s="127"/>
      <c r="W90" s="127"/>
      <c r="X90" s="127"/>
      <c r="Y90" s="127"/>
      <c r="Z90" s="127"/>
      <c r="AA90" s="127"/>
      <c r="AB90" s="127"/>
    </row>
    <row r="91" spans="1:28">
      <c r="A91" s="374" t="s">
        <v>855</v>
      </c>
      <c r="B91" s="982">
        <v>28.780049169999998</v>
      </c>
      <c r="C91" s="982">
        <v>0.13833761999999999</v>
      </c>
      <c r="D91" s="982">
        <v>1.315874</v>
      </c>
      <c r="E91" s="982">
        <v>27.325955229999998</v>
      </c>
      <c r="F91" s="982">
        <v>-1.1768000000000001E-4</v>
      </c>
      <c r="G91" s="982">
        <v>0</v>
      </c>
      <c r="H91" s="982">
        <v>0</v>
      </c>
      <c r="I91" s="982"/>
      <c r="J91" s="1022"/>
      <c r="K91" s="982"/>
      <c r="L91" s="346"/>
      <c r="M91" s="136"/>
      <c r="N91" s="136"/>
      <c r="O91" s="127"/>
      <c r="P91" s="127"/>
      <c r="Q91" s="127"/>
      <c r="R91" s="127"/>
      <c r="S91" s="127"/>
      <c r="T91" s="127"/>
      <c r="U91" s="127"/>
      <c r="V91" s="127"/>
      <c r="W91" s="127"/>
      <c r="X91" s="127"/>
      <c r="Y91" s="127"/>
      <c r="Z91" s="127"/>
      <c r="AA91" s="127"/>
      <c r="AB91" s="127"/>
    </row>
    <row r="92" spans="1:28">
      <c r="A92" s="374" t="s">
        <v>854</v>
      </c>
      <c r="B92" s="982">
        <v>0.7413208</v>
      </c>
      <c r="C92" s="982">
        <v>0.10812674</v>
      </c>
      <c r="D92" s="982">
        <v>1.0000000000000001E-7</v>
      </c>
      <c r="E92" s="982">
        <v>0</v>
      </c>
      <c r="F92" s="982">
        <v>0.63319395999999994</v>
      </c>
      <c r="G92" s="982">
        <v>0</v>
      </c>
      <c r="H92" s="982">
        <v>0</v>
      </c>
      <c r="I92" s="982"/>
      <c r="J92" s="1022"/>
      <c r="K92" s="982"/>
      <c r="L92" s="346"/>
      <c r="M92" s="136"/>
      <c r="N92" s="136"/>
      <c r="O92" s="127"/>
      <c r="P92" s="127"/>
      <c r="Q92" s="127"/>
      <c r="R92" s="127"/>
      <c r="S92" s="127"/>
      <c r="T92" s="127"/>
      <c r="U92" s="127"/>
      <c r="V92" s="127"/>
      <c r="W92" s="127"/>
      <c r="X92" s="127"/>
      <c r="Y92" s="127"/>
      <c r="Z92" s="127"/>
      <c r="AA92" s="127"/>
      <c r="AB92" s="127"/>
    </row>
    <row r="93" spans="1:28">
      <c r="A93" s="881" t="s">
        <v>853</v>
      </c>
      <c r="B93" s="982">
        <v>8.9851314000000002</v>
      </c>
      <c r="C93" s="982">
        <v>4.8116240299999999</v>
      </c>
      <c r="D93" s="982">
        <v>1.1405593200000002</v>
      </c>
      <c r="E93" s="982">
        <v>0.10478424</v>
      </c>
      <c r="F93" s="982">
        <v>2.92816381</v>
      </c>
      <c r="G93" s="982">
        <v>0</v>
      </c>
      <c r="H93" s="982">
        <v>0</v>
      </c>
      <c r="I93" s="982"/>
      <c r="J93" s="1022"/>
      <c r="K93" s="982"/>
      <c r="L93" s="346"/>
      <c r="M93" s="136"/>
      <c r="N93" s="136"/>
      <c r="O93" s="127"/>
      <c r="P93" s="127"/>
      <c r="Q93" s="127"/>
      <c r="R93" s="127"/>
      <c r="S93" s="127"/>
      <c r="T93" s="127"/>
      <c r="U93" s="127"/>
      <c r="V93" s="127"/>
      <c r="W93" s="127"/>
      <c r="X93" s="127"/>
      <c r="Y93" s="127"/>
      <c r="Z93" s="127"/>
      <c r="AA93" s="127"/>
      <c r="AB93" s="127"/>
    </row>
    <row r="94" spans="1:28">
      <c r="A94" s="882" t="s">
        <v>777</v>
      </c>
      <c r="B94" s="990">
        <v>372.37439386</v>
      </c>
      <c r="C94" s="990">
        <v>187.71611377000002</v>
      </c>
      <c r="D94" s="990">
        <v>123.05303717</v>
      </c>
      <c r="E94" s="990">
        <v>56.535958709999996</v>
      </c>
      <c r="F94" s="990">
        <v>5.0692842100000002</v>
      </c>
      <c r="G94" s="990">
        <v>0</v>
      </c>
      <c r="H94" s="990">
        <v>0</v>
      </c>
      <c r="I94" s="982"/>
      <c r="J94" s="1022"/>
      <c r="K94" s="982"/>
      <c r="L94" s="346"/>
      <c r="M94" s="136"/>
      <c r="N94" s="136"/>
      <c r="O94" s="127"/>
      <c r="P94" s="127"/>
      <c r="Q94" s="127"/>
      <c r="R94" s="127"/>
      <c r="S94" s="127"/>
      <c r="T94" s="127"/>
      <c r="U94" s="127"/>
      <c r="V94" s="127"/>
      <c r="W94" s="127"/>
      <c r="X94" s="127"/>
      <c r="Y94" s="127"/>
      <c r="Z94" s="127"/>
      <c r="AA94" s="127"/>
      <c r="AB94" s="127"/>
    </row>
    <row r="95" spans="1:28">
      <c r="A95" s="882" t="s">
        <v>850</v>
      </c>
      <c r="B95" s="990">
        <v>9.2911210900000007</v>
      </c>
      <c r="C95" s="990">
        <v>0.74236334999999998</v>
      </c>
      <c r="D95" s="990">
        <v>0.23102453000000001</v>
      </c>
      <c r="E95" s="990">
        <v>3.99025813</v>
      </c>
      <c r="F95" s="990">
        <v>4.3274750800000001</v>
      </c>
      <c r="G95" s="990">
        <v>0</v>
      </c>
      <c r="H95" s="990">
        <v>0</v>
      </c>
      <c r="I95" s="982"/>
      <c r="J95" s="1022"/>
      <c r="K95" s="982"/>
      <c r="L95" s="346"/>
      <c r="M95" s="136"/>
      <c r="N95" s="136"/>
      <c r="O95" s="127"/>
      <c r="P95" s="127"/>
      <c r="Q95" s="127"/>
      <c r="R95" s="127"/>
      <c r="S95" s="127"/>
      <c r="T95" s="127"/>
      <c r="U95" s="127"/>
      <c r="V95" s="127"/>
      <c r="W95" s="127"/>
      <c r="X95" s="127"/>
      <c r="Y95" s="127"/>
      <c r="Z95" s="127"/>
      <c r="AA95" s="127"/>
      <c r="AB95" s="127"/>
    </row>
    <row r="96" spans="1:28" ht="15" thickBot="1">
      <c r="J96" s="395"/>
      <c r="K96" s="366"/>
      <c r="L96" s="346"/>
      <c r="M96" s="136"/>
      <c r="N96" s="136"/>
      <c r="O96" s="127"/>
      <c r="P96" s="127"/>
      <c r="Q96" s="127"/>
      <c r="R96" s="127"/>
      <c r="S96" s="127"/>
      <c r="T96" s="127"/>
      <c r="U96" s="127"/>
      <c r="V96" s="127"/>
      <c r="W96" s="127"/>
      <c r="X96" s="127"/>
      <c r="Y96" s="127"/>
      <c r="Z96" s="127"/>
      <c r="AA96" s="127"/>
      <c r="AB96" s="127"/>
    </row>
    <row r="97" spans="1:29" ht="15" thickBot="1">
      <c r="A97" s="878" t="s">
        <v>254</v>
      </c>
      <c r="B97" s="985">
        <v>3027.1286714000003</v>
      </c>
      <c r="C97" s="985">
        <v>945.55038398999989</v>
      </c>
      <c r="D97" s="985">
        <v>509.75163601999998</v>
      </c>
      <c r="E97" s="985">
        <v>1059.4161807700002</v>
      </c>
      <c r="F97" s="985">
        <v>191.57410142000001</v>
      </c>
      <c r="G97" s="985">
        <v>0</v>
      </c>
      <c r="H97" s="985">
        <v>320.83636920000004</v>
      </c>
      <c r="I97" s="1020"/>
      <c r="J97" s="1021"/>
      <c r="K97" s="1020"/>
      <c r="L97" s="346"/>
      <c r="M97" s="136"/>
      <c r="N97" s="136"/>
      <c r="O97" s="127"/>
      <c r="P97" s="127"/>
      <c r="Q97" s="127"/>
      <c r="R97" s="127"/>
      <c r="S97" s="127"/>
      <c r="T97" s="127"/>
      <c r="U97" s="127"/>
      <c r="V97" s="127"/>
      <c r="W97" s="127"/>
      <c r="X97" s="127"/>
      <c r="Y97" s="127"/>
      <c r="Z97" s="127"/>
      <c r="AA97" s="127"/>
      <c r="AB97" s="127"/>
      <c r="AC97" s="998"/>
    </row>
    <row r="98" spans="1:29">
      <c r="A98" s="881" t="s">
        <v>465</v>
      </c>
      <c r="B98" s="982">
        <v>921.48522377999996</v>
      </c>
      <c r="C98" s="982">
        <v>401.35812614000002</v>
      </c>
      <c r="D98" s="982">
        <v>375.18627958999997</v>
      </c>
      <c r="E98" s="982">
        <v>97.952482410000002</v>
      </c>
      <c r="F98" s="982">
        <v>46.988335639999995</v>
      </c>
      <c r="G98" s="982">
        <v>0</v>
      </c>
      <c r="H98" s="982">
        <v>0</v>
      </c>
      <c r="I98" s="982"/>
      <c r="J98" s="1022"/>
      <c r="K98" s="982"/>
      <c r="L98" s="346"/>
      <c r="M98" s="136"/>
      <c r="N98" s="136"/>
      <c r="O98" s="127"/>
      <c r="P98" s="127"/>
      <c r="Q98" s="127"/>
      <c r="R98" s="127"/>
      <c r="S98" s="127"/>
      <c r="T98" s="127"/>
      <c r="U98" s="127"/>
      <c r="V98" s="127"/>
      <c r="W98" s="127"/>
      <c r="X98" s="127"/>
      <c r="Y98" s="127"/>
      <c r="Z98" s="127"/>
      <c r="AA98" s="127"/>
      <c r="AB98" s="127"/>
      <c r="AC98" s="998"/>
    </row>
    <row r="99" spans="1:29">
      <c r="A99" s="881" t="s">
        <v>464</v>
      </c>
      <c r="B99" s="982">
        <v>377.51112848999998</v>
      </c>
      <c r="C99" s="982">
        <v>164.44051689</v>
      </c>
      <c r="D99" s="982">
        <v>149.26417993000001</v>
      </c>
      <c r="E99" s="982">
        <v>60.514068330000001</v>
      </c>
      <c r="F99" s="982">
        <v>3.2923633400000001</v>
      </c>
      <c r="G99" s="982">
        <v>0</v>
      </c>
      <c r="H99" s="982">
        <v>0</v>
      </c>
      <c r="I99" s="982"/>
      <c r="J99" s="1022"/>
      <c r="K99" s="982"/>
      <c r="L99" s="346"/>
      <c r="M99" s="136"/>
      <c r="N99" s="136"/>
      <c r="O99" s="127"/>
      <c r="P99" s="127"/>
      <c r="Q99" s="127"/>
      <c r="R99" s="127"/>
      <c r="S99" s="127"/>
      <c r="T99" s="127"/>
      <c r="U99" s="127"/>
      <c r="V99" s="127"/>
      <c r="W99" s="127"/>
      <c r="X99" s="127"/>
      <c r="Y99" s="127"/>
      <c r="Z99" s="127"/>
      <c r="AA99" s="127"/>
      <c r="AB99" s="127"/>
      <c r="AC99" s="998"/>
    </row>
    <row r="100" spans="1:29" ht="15" thickBot="1">
      <c r="A100" s="880" t="s">
        <v>849</v>
      </c>
      <c r="B100" s="987">
        <v>238.96333997000011</v>
      </c>
      <c r="C100" s="987">
        <v>41.725312340000016</v>
      </c>
      <c r="D100" s="987">
        <v>141.57361379000008</v>
      </c>
      <c r="E100" s="987">
        <v>22.429495720000006</v>
      </c>
      <c r="F100" s="987">
        <v>33.234918120000003</v>
      </c>
      <c r="G100" s="987">
        <v>0</v>
      </c>
      <c r="H100" s="987">
        <v>0</v>
      </c>
      <c r="I100" s="982"/>
      <c r="J100" s="1022"/>
      <c r="K100" s="982"/>
      <c r="L100" s="346"/>
      <c r="M100" s="136"/>
      <c r="N100" s="136"/>
      <c r="O100" s="127"/>
      <c r="P100" s="127"/>
      <c r="Q100" s="127"/>
      <c r="R100" s="127"/>
      <c r="S100" s="127"/>
      <c r="T100" s="127"/>
      <c r="U100" s="127"/>
      <c r="V100" s="127"/>
      <c r="W100" s="127"/>
      <c r="X100" s="127"/>
      <c r="Y100" s="127"/>
      <c r="Z100" s="127"/>
      <c r="AA100" s="127"/>
      <c r="AB100" s="127"/>
      <c r="AC100" s="998"/>
    </row>
    <row r="101" spans="1:29" ht="15" thickBot="1">
      <c r="A101" s="879" t="s">
        <v>253</v>
      </c>
      <c r="B101" s="986">
        <v>1537.9596922400001</v>
      </c>
      <c r="C101" s="986">
        <v>607.52395537000007</v>
      </c>
      <c r="D101" s="986">
        <v>666.02407331000006</v>
      </c>
      <c r="E101" s="986">
        <v>180.89604646000001</v>
      </c>
      <c r="F101" s="986">
        <v>83.5156171</v>
      </c>
      <c r="G101" s="986">
        <v>0</v>
      </c>
      <c r="H101" s="986">
        <v>0</v>
      </c>
      <c r="I101" s="1020"/>
      <c r="J101" s="1021"/>
      <c r="K101" s="1020"/>
      <c r="L101" s="346"/>
      <c r="M101" s="136"/>
      <c r="N101" s="136"/>
      <c r="O101" s="127"/>
      <c r="P101" s="127"/>
      <c r="Q101" s="127"/>
      <c r="R101" s="127"/>
      <c r="S101" s="127"/>
      <c r="T101" s="127"/>
      <c r="U101" s="127"/>
      <c r="V101" s="127"/>
      <c r="W101" s="127"/>
      <c r="X101" s="127"/>
      <c r="Y101" s="127"/>
      <c r="Z101" s="127"/>
      <c r="AA101" s="127"/>
      <c r="AB101" s="127"/>
      <c r="AC101" s="998"/>
    </row>
    <row r="102" spans="1:29" ht="15" thickBot="1">
      <c r="A102" s="878" t="s">
        <v>249</v>
      </c>
      <c r="B102" s="985">
        <v>35.573944449999999</v>
      </c>
      <c r="C102" s="985">
        <v>35.57342585</v>
      </c>
      <c r="D102" s="985">
        <v>5.1859999999999992E-4</v>
      </c>
      <c r="E102" s="985">
        <v>0</v>
      </c>
      <c r="F102" s="985">
        <v>0</v>
      </c>
      <c r="G102" s="985">
        <v>0</v>
      </c>
      <c r="H102" s="985">
        <v>0</v>
      </c>
      <c r="I102" s="1020"/>
      <c r="J102" s="1021"/>
      <c r="K102" s="1020"/>
      <c r="L102" s="346"/>
      <c r="M102" s="136"/>
      <c r="N102" s="136"/>
      <c r="O102" s="127"/>
      <c r="P102" s="127"/>
      <c r="Q102" s="127"/>
      <c r="R102" s="127"/>
      <c r="S102" s="127"/>
      <c r="T102" s="127"/>
      <c r="U102" s="127"/>
      <c r="V102" s="127"/>
      <c r="W102" s="127"/>
      <c r="X102" s="127"/>
      <c r="Y102" s="127"/>
      <c r="Z102" s="127"/>
      <c r="AA102" s="127"/>
      <c r="AB102" s="127"/>
      <c r="AC102" s="998"/>
    </row>
    <row r="103" spans="1:29" ht="15" thickBot="1">
      <c r="A103" s="878" t="s">
        <v>1361</v>
      </c>
      <c r="B103" s="985">
        <v>0</v>
      </c>
      <c r="C103" s="985">
        <v>0</v>
      </c>
      <c r="D103" s="985">
        <v>0</v>
      </c>
      <c r="E103" s="985">
        <v>0</v>
      </c>
      <c r="F103" s="985">
        <v>0</v>
      </c>
      <c r="G103" s="985">
        <v>0</v>
      </c>
      <c r="H103" s="985">
        <v>0</v>
      </c>
      <c r="I103" s="1020"/>
      <c r="J103" s="1021"/>
      <c r="K103" s="1020"/>
      <c r="L103" s="346"/>
      <c r="M103" s="136"/>
      <c r="N103" s="136"/>
      <c r="O103" s="127"/>
      <c r="P103" s="127"/>
      <c r="Q103" s="127"/>
      <c r="R103" s="127"/>
      <c r="S103" s="127"/>
      <c r="T103" s="127"/>
      <c r="U103" s="127"/>
      <c r="V103" s="127"/>
      <c r="W103" s="127"/>
      <c r="X103" s="127"/>
      <c r="Y103" s="127"/>
      <c r="Z103" s="127"/>
      <c r="AA103" s="127"/>
      <c r="AB103" s="127"/>
      <c r="AC103" s="998"/>
    </row>
    <row r="104" spans="1:29" ht="15" thickBot="1">
      <c r="A104" s="879" t="s">
        <v>229</v>
      </c>
      <c r="B104" s="986">
        <v>4600.6623080900008</v>
      </c>
      <c r="C104" s="986">
        <v>1588.64776521</v>
      </c>
      <c r="D104" s="986">
        <v>1175.7762279300002</v>
      </c>
      <c r="E104" s="986">
        <v>1240.3122272300002</v>
      </c>
      <c r="F104" s="986">
        <v>275.08971852000002</v>
      </c>
      <c r="G104" s="986">
        <v>0</v>
      </c>
      <c r="H104" s="986">
        <v>320.83636920000004</v>
      </c>
      <c r="I104" s="1020"/>
      <c r="J104" s="1021"/>
      <c r="K104" s="1020"/>
      <c r="L104" s="346"/>
      <c r="M104" s="136"/>
      <c r="N104" s="136"/>
      <c r="O104" s="127"/>
      <c r="P104" s="127"/>
      <c r="Q104" s="127"/>
      <c r="R104" s="127"/>
      <c r="S104" s="127"/>
      <c r="T104" s="127"/>
      <c r="U104" s="127"/>
      <c r="V104" s="127"/>
      <c r="W104" s="127"/>
      <c r="X104" s="127"/>
      <c r="Y104" s="127"/>
      <c r="Z104" s="127"/>
      <c r="AA104" s="127"/>
      <c r="AB104" s="127"/>
      <c r="AC104" s="998"/>
    </row>
    <row r="105" spans="1:29" ht="15" thickBot="1">
      <c r="A105" s="878" t="s">
        <v>945</v>
      </c>
      <c r="B105" s="985">
        <v>850.99948223000001</v>
      </c>
      <c r="C105" s="985">
        <v>832.42926848000002</v>
      </c>
      <c r="D105" s="985">
        <v>0</v>
      </c>
      <c r="E105" s="985">
        <v>18.570213750000004</v>
      </c>
      <c r="F105" s="985">
        <v>0</v>
      </c>
      <c r="G105" s="985">
        <v>0</v>
      </c>
      <c r="H105" s="985">
        <v>0</v>
      </c>
      <c r="I105" s="1020"/>
      <c r="J105" s="1021"/>
      <c r="K105" s="1020"/>
      <c r="L105" s="346"/>
      <c r="M105" s="136"/>
      <c r="N105" s="136"/>
      <c r="O105" s="127"/>
      <c r="P105" s="127"/>
      <c r="Q105" s="127"/>
      <c r="R105" s="127"/>
      <c r="S105" s="127"/>
      <c r="T105" s="127"/>
      <c r="U105" s="127"/>
      <c r="V105" s="127"/>
      <c r="W105" s="127"/>
      <c r="X105" s="127"/>
      <c r="Y105" s="127"/>
      <c r="Z105" s="127"/>
      <c r="AA105" s="127"/>
      <c r="AB105" s="127"/>
      <c r="AC105" s="998"/>
    </row>
    <row r="106" spans="1:29">
      <c r="A106" s="370"/>
      <c r="B106" s="982"/>
      <c r="C106" s="1019"/>
      <c r="D106" s="982"/>
      <c r="E106" s="988"/>
      <c r="F106" s="989"/>
      <c r="G106" s="989"/>
      <c r="H106" s="989"/>
      <c r="I106" s="989"/>
      <c r="J106" s="1018"/>
      <c r="N106" s="127"/>
      <c r="O106" s="127"/>
      <c r="P106" s="127"/>
      <c r="Q106" s="127"/>
      <c r="R106" s="127"/>
      <c r="S106" s="127"/>
      <c r="T106" s="127"/>
      <c r="U106" s="127"/>
      <c r="V106" s="127"/>
      <c r="W106" s="127"/>
      <c r="X106" s="127"/>
      <c r="Y106" s="127"/>
      <c r="Z106" s="127"/>
      <c r="AA106" s="127"/>
      <c r="AB106" s="127"/>
    </row>
    <row r="107" spans="1:29">
      <c r="A107" s="1025"/>
      <c r="B107" s="984"/>
      <c r="C107" s="984"/>
      <c r="D107" s="984"/>
      <c r="E107" s="984"/>
      <c r="F107" s="984"/>
      <c r="G107" s="984"/>
      <c r="H107" s="984"/>
      <c r="I107" s="982"/>
      <c r="J107" s="1018"/>
    </row>
    <row r="108" spans="1:29">
      <c r="A108" s="881"/>
      <c r="B108" s="982"/>
      <c r="C108" s="1019"/>
      <c r="D108" s="982"/>
      <c r="E108" s="982"/>
      <c r="F108" s="982"/>
      <c r="G108" s="982"/>
      <c r="H108" s="982"/>
      <c r="I108" s="982"/>
      <c r="J108" s="1018"/>
    </row>
    <row r="109" spans="1:29">
      <c r="A109" s="881"/>
      <c r="B109" s="982"/>
      <c r="C109" s="1019"/>
      <c r="D109" s="982"/>
      <c r="E109" s="982"/>
      <c r="F109" s="982"/>
      <c r="G109" s="982"/>
      <c r="H109" s="982"/>
      <c r="I109" s="982"/>
      <c r="J109" s="1018"/>
    </row>
    <row r="110" spans="1:29">
      <c r="A110" s="881"/>
      <c r="B110" s="982"/>
      <c r="C110" s="1019"/>
      <c r="D110" s="982"/>
      <c r="E110" s="982"/>
      <c r="F110" s="982"/>
      <c r="G110" s="982"/>
      <c r="H110" s="982"/>
      <c r="I110" s="982"/>
      <c r="J110" s="1018"/>
    </row>
    <row r="111" spans="1:29">
      <c r="A111" s="881"/>
      <c r="B111" s="982"/>
      <c r="C111" s="1019"/>
      <c r="D111" s="982"/>
      <c r="E111" s="982"/>
      <c r="F111" s="982"/>
      <c r="G111" s="982"/>
      <c r="H111" s="982"/>
      <c r="I111" s="982"/>
      <c r="J111" s="1018"/>
    </row>
    <row r="112" spans="1:29">
      <c r="A112" s="881"/>
      <c r="B112" s="982"/>
      <c r="C112" s="1019"/>
      <c r="D112" s="982"/>
      <c r="E112" s="982"/>
      <c r="F112" s="982"/>
      <c r="G112" s="982"/>
      <c r="H112" s="982"/>
      <c r="I112" s="982"/>
      <c r="J112" s="1018"/>
    </row>
    <row r="113" spans="1:10">
      <c r="A113" s="881"/>
      <c r="B113" s="982"/>
      <c r="C113" s="1019"/>
      <c r="D113" s="982"/>
      <c r="E113" s="982"/>
      <c r="F113" s="982"/>
      <c r="G113" s="982"/>
      <c r="H113" s="982"/>
      <c r="I113" s="982"/>
      <c r="J113" s="1018"/>
    </row>
    <row r="114" spans="1:10">
      <c r="A114" s="881"/>
      <c r="B114" s="982"/>
      <c r="C114" s="1019"/>
      <c r="D114" s="982"/>
      <c r="E114" s="982"/>
      <c r="F114" s="982"/>
      <c r="G114" s="982"/>
      <c r="H114" s="982"/>
      <c r="I114" s="982"/>
      <c r="J114" s="1018"/>
    </row>
    <row r="115" spans="1:10">
      <c r="A115" s="881"/>
      <c r="B115" s="982"/>
      <c r="C115" s="1019"/>
      <c r="D115" s="982"/>
      <c r="E115" s="982"/>
      <c r="F115" s="982"/>
      <c r="G115" s="982"/>
      <c r="H115" s="982"/>
      <c r="I115" s="982"/>
      <c r="J115" s="1018"/>
    </row>
    <row r="116" spans="1:10">
      <c r="B116" s="982"/>
      <c r="C116" s="1019"/>
      <c r="D116" s="982"/>
      <c r="E116" s="982"/>
      <c r="F116" s="982"/>
      <c r="G116" s="982"/>
      <c r="H116" s="982"/>
      <c r="I116" s="982"/>
      <c r="J116" s="1018"/>
    </row>
    <row r="117" spans="1:10">
      <c r="C117" s="1019"/>
      <c r="J117" s="1018"/>
    </row>
    <row r="118" spans="1:10">
      <c r="C118" s="1019"/>
      <c r="J118" s="1018"/>
    </row>
    <row r="119" spans="1:10">
      <c r="C119" s="1019"/>
      <c r="J119" s="1018"/>
    </row>
    <row r="120" spans="1:10">
      <c r="C120" s="1019"/>
      <c r="J120" s="1018"/>
    </row>
    <row r="121" spans="1:10">
      <c r="C121" s="1019"/>
      <c r="J121" s="1018"/>
    </row>
    <row r="122" spans="1:10">
      <c r="C122" s="1019"/>
      <c r="J122" s="1018"/>
    </row>
    <row r="123" spans="1:10">
      <c r="C123" s="1019"/>
      <c r="J123" s="1018"/>
    </row>
    <row r="124" spans="1:10">
      <c r="C124" s="1019"/>
      <c r="J124" s="1018"/>
    </row>
    <row r="125" spans="1:10">
      <c r="C125" s="1019"/>
      <c r="J125" s="1018"/>
    </row>
    <row r="126" spans="1:10">
      <c r="C126" s="1019"/>
      <c r="J126" s="1018"/>
    </row>
  </sheetData>
  <mergeCells count="1">
    <mergeCell ref="J56:K56"/>
  </mergeCells>
  <pageMargins left="0.7" right="0.7" top="0.75" bottom="0.75" header="0.3" footer="0.3"/>
  <pageSetup paperSize="9" scale="70" fitToWidth="0" fitToHeight="0" orientation="portrait" r:id="rId1"/>
  <rowBreaks count="1" manualBreakCount="1">
    <brk id="54" max="9" man="1"/>
  </rowBreaks>
  <customProperties>
    <customPr name="_pios_id" r:id="rId2"/>
  </customPropertie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936C7-CF81-4399-A80E-8DE50ED7D041}">
  <sheetPr>
    <tabColor rgb="FF92D050"/>
  </sheetPr>
  <dimension ref="A1:W61"/>
  <sheetViews>
    <sheetView view="pageLayout" topLeftCell="A73" zoomScaleNormal="100" workbookViewId="0">
      <selection activeCell="C80" sqref="C80"/>
    </sheetView>
  </sheetViews>
  <sheetFormatPr defaultRowHeight="14.4"/>
  <cols>
    <col min="1" max="1" width="55.5546875" style="366" customWidth="1"/>
    <col min="2" max="3" width="10" style="366" customWidth="1"/>
    <col min="4" max="10" width="9.6640625" style="366" customWidth="1"/>
    <col min="11" max="11" width="12" style="870" customWidth="1"/>
    <col min="12" max="12" width="10.44140625" style="870" bestFit="1" customWidth="1"/>
    <col min="13" max="13" width="9.109375" style="870" customWidth="1"/>
    <col min="14" max="14" width="12.44140625" style="394" customWidth="1"/>
    <col min="15" max="16" width="8.88671875" style="394"/>
    <col min="17" max="17" width="12.33203125" style="394" customWidth="1"/>
    <col min="18" max="18" width="8.88671875" style="394"/>
    <col min="19" max="19" width="10" style="394" customWidth="1"/>
    <col min="20" max="21" width="8.88671875" style="394"/>
    <col min="22" max="16384" width="8.88671875" style="870"/>
  </cols>
  <sheetData>
    <row r="1" spans="1:20" ht="14.25" customHeight="1">
      <c r="A1" s="1117" t="s">
        <v>1384</v>
      </c>
      <c r="B1" s="1040"/>
      <c r="C1" s="1040"/>
      <c r="D1" s="1040"/>
      <c r="E1" s="1040"/>
      <c r="F1" s="1040"/>
      <c r="G1" s="1040"/>
      <c r="H1" s="1040"/>
      <c r="I1" s="1040"/>
      <c r="J1" s="1040"/>
    </row>
    <row r="2" spans="1:20" ht="14.25" customHeight="1">
      <c r="A2" s="373"/>
      <c r="B2" s="1039"/>
      <c r="C2" s="1039"/>
      <c r="D2" s="1039"/>
      <c r="E2" s="1039"/>
      <c r="F2" s="1039"/>
      <c r="G2" s="1039"/>
      <c r="H2" s="1039"/>
      <c r="I2" s="1039"/>
      <c r="J2" s="1039"/>
    </row>
    <row r="3" spans="1:20" ht="14.25" customHeight="1" thickBot="1">
      <c r="A3" s="1024" t="s">
        <v>105</v>
      </c>
      <c r="B3" s="992" t="s">
        <v>1317</v>
      </c>
      <c r="C3" s="992" t="s">
        <v>1191</v>
      </c>
      <c r="D3" s="992" t="s">
        <v>1111</v>
      </c>
      <c r="E3" s="992" t="s">
        <v>1041</v>
      </c>
      <c r="F3" s="992" t="s">
        <v>990</v>
      </c>
      <c r="G3" s="992" t="s">
        <v>911</v>
      </c>
      <c r="H3" s="992" t="s">
        <v>842</v>
      </c>
      <c r="I3" s="992" t="s">
        <v>799</v>
      </c>
      <c r="J3" s="1347"/>
      <c r="K3" s="1347"/>
      <c r="L3" s="1347"/>
      <c r="M3" s="1347"/>
      <c r="N3" s="1347"/>
      <c r="O3" s="1347"/>
      <c r="P3" s="1347"/>
      <c r="Q3" s="1347"/>
      <c r="R3" s="1347"/>
      <c r="S3" s="1115"/>
      <c r="T3" s="1115"/>
    </row>
    <row r="4" spans="1:20" ht="14.25" customHeight="1">
      <c r="A4" s="613" t="s">
        <v>60</v>
      </c>
      <c r="B4" s="1038">
        <v>3.6074435100000048</v>
      </c>
      <c r="C4" s="1038">
        <v>-29.523802760000006</v>
      </c>
      <c r="D4" s="1038">
        <v>62.703000219999993</v>
      </c>
      <c r="E4" s="1038">
        <v>58.143000000000001</v>
      </c>
      <c r="F4" s="1038">
        <v>-1.964</v>
      </c>
      <c r="G4" s="1038">
        <v>698.10867182937</v>
      </c>
      <c r="H4" s="1038">
        <v>153.6345689</v>
      </c>
      <c r="I4" s="1038">
        <v>102.49542765</v>
      </c>
      <c r="J4" s="1038"/>
      <c r="K4" s="1038"/>
      <c r="L4" s="1038"/>
      <c r="M4" s="1038"/>
      <c r="N4" s="1038"/>
      <c r="O4" s="1038"/>
      <c r="P4" s="1038"/>
      <c r="Q4" s="1038"/>
      <c r="R4" s="1038"/>
      <c r="S4" s="1115"/>
      <c r="T4" s="1115"/>
    </row>
    <row r="5" spans="1:20" ht="14.25" customHeight="1">
      <c r="A5" s="366" t="s">
        <v>1100</v>
      </c>
      <c r="B5" s="982">
        <v>-26</v>
      </c>
      <c r="C5" s="982">
        <v>-21</v>
      </c>
      <c r="D5" s="369">
        <v>-11</v>
      </c>
      <c r="E5" s="369">
        <v>-30</v>
      </c>
      <c r="F5" s="369">
        <v>-17</v>
      </c>
      <c r="G5" s="369">
        <v>-2</v>
      </c>
      <c r="H5" s="369">
        <v>1</v>
      </c>
      <c r="I5" s="369">
        <v>-16</v>
      </c>
      <c r="J5" s="1038"/>
      <c r="K5" s="369"/>
      <c r="L5" s="369"/>
      <c r="M5" s="369"/>
      <c r="N5" s="369"/>
      <c r="O5" s="369"/>
      <c r="P5" s="369"/>
      <c r="Q5" s="369"/>
      <c r="R5" s="369"/>
      <c r="S5" s="1115"/>
      <c r="T5" s="1115"/>
    </row>
    <row r="6" spans="1:20" ht="14.25" customHeight="1">
      <c r="A6" s="1116" t="s">
        <v>1093</v>
      </c>
      <c r="B6" s="1041">
        <v>-22.392556489999997</v>
      </c>
      <c r="C6" s="1041">
        <v>-50.523802760000009</v>
      </c>
      <c r="D6" s="1041">
        <v>51.703000219999993</v>
      </c>
      <c r="E6" s="1347">
        <v>28</v>
      </c>
      <c r="F6" s="1347">
        <v>-19</v>
      </c>
      <c r="G6" s="1347">
        <v>696</v>
      </c>
      <c r="H6" s="1347">
        <v>155</v>
      </c>
      <c r="I6" s="1347">
        <v>86</v>
      </c>
      <c r="J6" s="1041"/>
      <c r="K6" s="1041"/>
      <c r="L6" s="1347"/>
      <c r="M6" s="1347"/>
      <c r="N6" s="1347"/>
      <c r="O6" s="1347"/>
      <c r="P6" s="1347"/>
      <c r="Q6" s="1347"/>
      <c r="R6" s="1347"/>
      <c r="S6" s="1115"/>
      <c r="T6" s="1115"/>
    </row>
    <row r="7" spans="1:20" ht="14.25" customHeight="1">
      <c r="B7" s="369"/>
      <c r="C7" s="1038"/>
      <c r="D7" s="1038"/>
      <c r="E7" s="1038"/>
      <c r="F7" s="1038"/>
      <c r="G7" s="1038"/>
      <c r="H7" s="1038"/>
      <c r="I7" s="1038"/>
      <c r="J7" s="1038"/>
      <c r="K7" s="369"/>
      <c r="L7" s="369"/>
      <c r="M7" s="369"/>
      <c r="N7" s="369"/>
      <c r="O7" s="369"/>
      <c r="P7" s="369"/>
      <c r="Q7" s="369"/>
      <c r="R7" s="369"/>
    </row>
    <row r="8" spans="1:20" ht="14.25" customHeight="1" thickBot="1">
      <c r="A8" s="1024" t="s">
        <v>105</v>
      </c>
      <c r="B8" s="992" t="s">
        <v>759</v>
      </c>
      <c r="C8" s="992" t="s">
        <v>614</v>
      </c>
      <c r="D8" s="992" t="s">
        <v>592</v>
      </c>
      <c r="E8" s="992" t="s">
        <v>535</v>
      </c>
      <c r="F8" s="992" t="s">
        <v>515</v>
      </c>
      <c r="G8" s="992" t="s">
        <v>505</v>
      </c>
      <c r="H8" s="992" t="s">
        <v>466</v>
      </c>
      <c r="I8" s="992" t="s">
        <v>461</v>
      </c>
      <c r="J8" s="1347"/>
      <c r="K8" s="1347"/>
      <c r="L8" s="1347"/>
      <c r="M8" s="1347"/>
      <c r="N8" s="1347"/>
      <c r="O8" s="1347"/>
      <c r="P8" s="1347"/>
      <c r="Q8" s="1347"/>
      <c r="R8" s="1347"/>
    </row>
    <row r="9" spans="1:20" ht="14.25" customHeight="1">
      <c r="A9" s="613" t="s">
        <v>60</v>
      </c>
      <c r="B9" s="1038">
        <v>330.66348544000004</v>
      </c>
      <c r="C9" s="1038">
        <v>60.998514178166999</v>
      </c>
      <c r="D9" s="1038">
        <v>42.226057208623608</v>
      </c>
      <c r="E9" s="1038">
        <v>30.109660253374098</v>
      </c>
      <c r="F9" s="1038">
        <v>44.141560467795699</v>
      </c>
      <c r="G9" s="1038">
        <v>59.123162689999987</v>
      </c>
      <c r="H9" s="1038">
        <v>40.025702458365558</v>
      </c>
      <c r="I9" s="1038">
        <v>70.885020000000196</v>
      </c>
      <c r="J9" s="1038"/>
      <c r="K9" s="1038"/>
      <c r="L9" s="1038"/>
      <c r="M9" s="1038"/>
      <c r="N9" s="1038"/>
      <c r="O9" s="1038"/>
      <c r="P9" s="1038"/>
      <c r="Q9" s="1038"/>
      <c r="R9" s="1038"/>
    </row>
    <row r="10" spans="1:20" ht="14.25" customHeight="1">
      <c r="A10" s="613" t="s">
        <v>1100</v>
      </c>
      <c r="B10" s="369">
        <v>1</v>
      </c>
      <c r="C10" s="369">
        <v>2</v>
      </c>
      <c r="D10" s="369">
        <v>1</v>
      </c>
      <c r="E10" s="1038"/>
      <c r="F10" s="1038"/>
      <c r="G10" s="1038"/>
      <c r="H10" s="1038"/>
      <c r="I10" s="1038"/>
      <c r="J10" s="369"/>
      <c r="K10" s="369"/>
      <c r="L10" s="1038"/>
      <c r="M10" s="1038"/>
      <c r="N10" s="1038"/>
      <c r="O10" s="1038"/>
      <c r="P10" s="1038"/>
      <c r="Q10" s="1038"/>
      <c r="R10" s="1038"/>
    </row>
    <row r="11" spans="1:20" ht="14.25" customHeight="1">
      <c r="A11" s="1116" t="s">
        <v>1093</v>
      </c>
      <c r="B11" s="1347">
        <v>332</v>
      </c>
      <c r="C11" s="1347">
        <v>63</v>
      </c>
      <c r="D11" s="1347">
        <v>43</v>
      </c>
      <c r="E11" s="1038"/>
      <c r="F11" s="1038"/>
      <c r="G11" s="1038"/>
      <c r="H11" s="1038"/>
      <c r="I11" s="1038"/>
      <c r="J11" s="1347"/>
      <c r="K11" s="1347"/>
      <c r="L11" s="1038"/>
      <c r="M11" s="1038"/>
      <c r="N11" s="1038"/>
      <c r="O11" s="1038"/>
      <c r="P11" s="1038"/>
      <c r="Q11" s="1038"/>
      <c r="R11" s="1038"/>
    </row>
    <row r="12" spans="1:20" ht="14.25" customHeight="1">
      <c r="B12" s="369"/>
      <c r="C12" s="1038"/>
      <c r="D12" s="1038"/>
      <c r="E12" s="1038"/>
      <c r="F12" s="1038"/>
      <c r="G12" s="1038"/>
      <c r="H12" s="1038"/>
      <c r="I12" s="1038"/>
      <c r="J12" s="1038"/>
      <c r="K12" s="369"/>
      <c r="L12" s="369"/>
      <c r="M12" s="369"/>
      <c r="N12" s="369"/>
      <c r="O12" s="369"/>
      <c r="P12" s="369"/>
      <c r="Q12" s="369"/>
      <c r="R12" s="369"/>
    </row>
    <row r="13" spans="1:20" ht="14.25" customHeight="1" thickBot="1">
      <c r="A13" s="1024" t="s">
        <v>105</v>
      </c>
      <c r="B13" s="992" t="s">
        <v>445</v>
      </c>
      <c r="C13" s="992" t="s">
        <v>163</v>
      </c>
      <c r="D13" s="992" t="s">
        <v>162</v>
      </c>
      <c r="E13" s="992" t="s">
        <v>161</v>
      </c>
      <c r="F13" s="992" t="s">
        <v>160</v>
      </c>
      <c r="G13" s="992" t="s">
        <v>159</v>
      </c>
      <c r="H13" s="992" t="s">
        <v>158</v>
      </c>
      <c r="I13" s="992" t="s">
        <v>157</v>
      </c>
      <c r="J13" s="1038"/>
      <c r="K13" s="1347"/>
      <c r="L13" s="1347"/>
      <c r="M13" s="1347"/>
      <c r="N13" s="1347"/>
      <c r="O13" s="1347"/>
      <c r="P13" s="1347"/>
      <c r="Q13" s="1347"/>
      <c r="R13" s="1347"/>
    </row>
    <row r="14" spans="1:20" ht="14.25" customHeight="1">
      <c r="A14" s="613" t="s">
        <v>60</v>
      </c>
      <c r="B14" s="1038">
        <v>79.0122700000001</v>
      </c>
      <c r="C14" s="1038">
        <v>106.38618</v>
      </c>
      <c r="D14" s="1038">
        <v>112.76981146052304</v>
      </c>
      <c r="E14" s="1038">
        <v>129.02718270453977</v>
      </c>
      <c r="F14" s="1038">
        <v>134.5068616076245</v>
      </c>
      <c r="G14" s="1038">
        <v>127.43461987911451</v>
      </c>
      <c r="H14" s="1038">
        <v>111.03551022789887</v>
      </c>
      <c r="I14" s="1038">
        <v>142.00485823470262</v>
      </c>
      <c r="J14" s="1038"/>
      <c r="K14" s="1038"/>
      <c r="L14" s="1038"/>
      <c r="M14" s="1038"/>
      <c r="N14" s="1038"/>
      <c r="O14" s="1038"/>
      <c r="P14" s="1038"/>
      <c r="Q14" s="1038"/>
      <c r="R14" s="1038"/>
    </row>
    <row r="15" spans="1:20" ht="14.25" customHeight="1">
      <c r="A15" s="613"/>
      <c r="B15" s="1038"/>
      <c r="C15" s="1038"/>
      <c r="D15" s="1038"/>
      <c r="E15" s="1038"/>
      <c r="F15" s="1038"/>
      <c r="G15" s="1038"/>
      <c r="H15" s="1038"/>
      <c r="I15" s="1038"/>
      <c r="J15" s="369"/>
      <c r="K15" s="1038"/>
      <c r="L15" s="1038"/>
      <c r="M15" s="1038"/>
      <c r="N15" s="1038"/>
      <c r="O15" s="1038"/>
      <c r="P15" s="1038"/>
      <c r="Q15" s="1038"/>
      <c r="R15" s="1038"/>
    </row>
    <row r="16" spans="1:20" ht="14.25" customHeight="1" thickBot="1">
      <c r="A16" s="1024" t="s">
        <v>105</v>
      </c>
      <c r="B16" s="992" t="s">
        <v>156</v>
      </c>
      <c r="C16" s="992" t="s">
        <v>155</v>
      </c>
      <c r="D16" s="992" t="s">
        <v>154</v>
      </c>
      <c r="E16" s="992" t="s">
        <v>237</v>
      </c>
      <c r="F16" s="992" t="s">
        <v>240</v>
      </c>
      <c r="G16" s="992" t="s">
        <v>239</v>
      </c>
      <c r="H16" s="1038"/>
      <c r="I16" s="1038"/>
      <c r="J16" s="1114"/>
      <c r="K16" s="1347"/>
      <c r="L16" s="1347"/>
      <c r="M16" s="1347"/>
      <c r="N16" s="1347"/>
      <c r="O16" s="1347"/>
      <c r="P16" s="1038"/>
      <c r="Q16" s="1038"/>
      <c r="R16" s="1038"/>
    </row>
    <row r="17" spans="1:23" ht="14.25" customHeight="1">
      <c r="A17" s="613" t="s">
        <v>60</v>
      </c>
      <c r="B17" s="1038">
        <v>112.36668954766245</v>
      </c>
      <c r="C17" s="1038">
        <v>102.84464547172757</v>
      </c>
      <c r="D17" s="1038">
        <v>121.85361302831686</v>
      </c>
      <c r="E17" s="1038">
        <v>128.81276544353619</v>
      </c>
      <c r="F17" s="1038">
        <v>112.30120531684827</v>
      </c>
      <c r="G17" s="1038">
        <v>134.89052024191579</v>
      </c>
      <c r="H17" s="1038"/>
      <c r="I17" s="1038"/>
      <c r="K17" s="1038"/>
      <c r="L17" s="1038"/>
      <c r="M17" s="1038"/>
      <c r="N17" s="1038"/>
      <c r="O17" s="1038"/>
      <c r="P17" s="1038"/>
      <c r="Q17" s="1038"/>
      <c r="R17" s="1038"/>
    </row>
    <row r="18" spans="1:23" ht="14.25" customHeight="1">
      <c r="A18" s="1037"/>
      <c r="B18" s="1038"/>
      <c r="C18" s="1038"/>
      <c r="D18" s="1038"/>
      <c r="E18" s="1038"/>
      <c r="F18" s="1038"/>
      <c r="G18" s="1038"/>
      <c r="H18" s="1038"/>
      <c r="I18" s="1038"/>
    </row>
    <row r="19" spans="1:23" ht="14.25" customHeight="1">
      <c r="A19" s="1107" t="s">
        <v>1383</v>
      </c>
      <c r="B19" s="1036"/>
      <c r="C19" s="1036"/>
      <c r="D19" s="982"/>
      <c r="E19" s="982"/>
      <c r="F19" s="982"/>
      <c r="G19" s="982"/>
      <c r="H19" s="982"/>
      <c r="I19" s="982"/>
      <c r="J19" s="982"/>
    </row>
    <row r="20" spans="1:23" ht="14.25" customHeight="1">
      <c r="A20" s="1035"/>
    </row>
    <row r="21" spans="1:23" ht="14.25" customHeight="1" thickBot="1">
      <c r="A21" s="1024" t="s">
        <v>105</v>
      </c>
      <c r="B21" s="992" t="s">
        <v>1317</v>
      </c>
      <c r="C21" s="992" t="s">
        <v>1191</v>
      </c>
      <c r="D21" s="992" t="s">
        <v>1111</v>
      </c>
      <c r="E21" s="992" t="s">
        <v>1041</v>
      </c>
      <c r="F21" s="992" t="s">
        <v>990</v>
      </c>
      <c r="G21" s="992" t="s">
        <v>911</v>
      </c>
      <c r="H21" s="992" t="s">
        <v>842</v>
      </c>
      <c r="I21" s="992" t="s">
        <v>799</v>
      </c>
      <c r="J21" s="992" t="s">
        <v>759</v>
      </c>
    </row>
    <row r="22" spans="1:23" ht="14.25" customHeight="1">
      <c r="A22" s="613" t="s">
        <v>248</v>
      </c>
      <c r="B22" s="368">
        <v>3628.4089098300001</v>
      </c>
      <c r="C22" s="368">
        <v>3749.6547258599999</v>
      </c>
      <c r="D22" s="368">
        <v>4022.5666058099996</v>
      </c>
      <c r="E22" s="368">
        <v>3979.1682331699999</v>
      </c>
      <c r="F22" s="368">
        <v>4219.3866348599995</v>
      </c>
      <c r="G22" s="368">
        <v>4421.0415033700001</v>
      </c>
      <c r="H22" s="368">
        <v>4516.1705630400002</v>
      </c>
      <c r="I22" s="368">
        <v>4609.7538672500004</v>
      </c>
      <c r="J22" s="368">
        <v>4677.3342058500002</v>
      </c>
      <c r="M22" s="346"/>
      <c r="N22" s="346"/>
      <c r="O22" s="346"/>
      <c r="P22" s="346"/>
      <c r="Q22" s="346"/>
      <c r="R22" s="346"/>
      <c r="S22" s="346"/>
      <c r="T22" s="346"/>
      <c r="U22" s="346"/>
      <c r="V22" s="136"/>
      <c r="W22" s="136"/>
    </row>
    <row r="23" spans="1:23" ht="14.25" customHeight="1">
      <c r="A23" s="613" t="s">
        <v>986</v>
      </c>
      <c r="B23" s="367">
        <v>1623.0684328954028</v>
      </c>
      <c r="C23" s="367">
        <v>1650.880740687242</v>
      </c>
      <c r="D23" s="367">
        <v>1675.6424703620339</v>
      </c>
      <c r="E23" s="368">
        <v>1673.845457984195</v>
      </c>
      <c r="F23" s="368">
        <v>1816.1964101319818</v>
      </c>
      <c r="G23" s="368">
        <v>1906.593671302543</v>
      </c>
      <c r="H23" s="368">
        <v>1745.7920109778261</v>
      </c>
      <c r="I23" s="368">
        <v>1686.4393235382649</v>
      </c>
      <c r="J23" s="368">
        <v>1702.296</v>
      </c>
      <c r="M23" s="346"/>
      <c r="N23" s="346"/>
      <c r="O23" s="346"/>
      <c r="P23" s="346"/>
      <c r="Q23" s="346"/>
      <c r="R23" s="346"/>
      <c r="S23" s="346"/>
      <c r="T23" s="346"/>
      <c r="U23" s="346"/>
      <c r="V23" s="136"/>
      <c r="W23" s="136"/>
    </row>
    <row r="24" spans="1:23" ht="14.25" customHeight="1">
      <c r="A24" s="613" t="s">
        <v>247</v>
      </c>
      <c r="B24" s="367">
        <v>2005.3404769345973</v>
      </c>
      <c r="C24" s="367">
        <v>2098.7739851727579</v>
      </c>
      <c r="D24" s="367">
        <v>2346.9241354479655</v>
      </c>
      <c r="E24" s="368">
        <v>2305.3227751858049</v>
      </c>
      <c r="F24" s="368">
        <v>2403.1902247280177</v>
      </c>
      <c r="G24" s="368">
        <v>2514.4478320674571</v>
      </c>
      <c r="H24" s="368">
        <v>2770.3785520621741</v>
      </c>
      <c r="I24" s="368">
        <v>2923.3145437117355</v>
      </c>
      <c r="J24" s="368">
        <v>2975.0382058499999</v>
      </c>
      <c r="M24" s="346"/>
      <c r="N24" s="346"/>
      <c r="O24" s="346"/>
      <c r="P24" s="346"/>
      <c r="Q24" s="346"/>
      <c r="R24" s="346"/>
      <c r="S24" s="346"/>
      <c r="T24" s="346"/>
      <c r="U24" s="346"/>
      <c r="V24" s="136"/>
      <c r="W24" s="136"/>
    </row>
    <row r="25" spans="1:23" ht="14.25" customHeight="1">
      <c r="A25" s="613"/>
      <c r="B25" s="367"/>
      <c r="C25" s="367"/>
      <c r="D25" s="769"/>
      <c r="E25" s="368"/>
      <c r="F25" s="368"/>
      <c r="G25" s="368"/>
      <c r="H25" s="368"/>
      <c r="I25" s="368"/>
      <c r="J25" s="368"/>
      <c r="M25" s="346"/>
      <c r="N25" s="346"/>
      <c r="O25" s="346"/>
      <c r="P25" s="346"/>
      <c r="Q25" s="346"/>
      <c r="R25" s="346"/>
      <c r="S25" s="346"/>
      <c r="T25" s="346"/>
      <c r="U25" s="346"/>
      <c r="V25" s="136"/>
      <c r="W25" s="136"/>
    </row>
    <row r="26" spans="1:23" ht="14.25" customHeight="1">
      <c r="A26" s="896" t="s">
        <v>1382</v>
      </c>
      <c r="B26" s="1034">
        <v>136.14681240720688</v>
      </c>
      <c r="C26" s="1034">
        <v>140.81514366391121</v>
      </c>
      <c r="D26" s="1034">
        <v>153.41188179769509</v>
      </c>
      <c r="E26" s="1034">
        <v>150.81604381182626</v>
      </c>
      <c r="F26" s="1034">
        <v>168.77782591210195</v>
      </c>
      <c r="G26" s="1034">
        <v>174.18354170777732</v>
      </c>
      <c r="H26" s="1034">
        <v>173.85213607255918</v>
      </c>
      <c r="I26" s="1034">
        <v>177.96768493309349</v>
      </c>
      <c r="J26" s="1034">
        <v>180.95151271329149</v>
      </c>
      <c r="M26" s="346"/>
      <c r="N26" s="346"/>
      <c r="O26" s="346"/>
      <c r="P26" s="346"/>
      <c r="Q26" s="346"/>
      <c r="R26" s="346"/>
      <c r="S26" s="346"/>
      <c r="T26" s="346"/>
      <c r="U26" s="346"/>
      <c r="V26" s="136"/>
      <c r="W26" s="136"/>
    </row>
    <row r="27" spans="1:23" ht="14.25" customHeight="1">
      <c r="A27" s="896" t="s">
        <v>1381</v>
      </c>
      <c r="B27" s="614">
        <v>44.732235898170792</v>
      </c>
      <c r="C27" s="614">
        <v>44.027540170611445</v>
      </c>
      <c r="D27" s="614">
        <v>41.65605282810774</v>
      </c>
      <c r="E27" s="1034">
        <v>42.065209609163169</v>
      </c>
      <c r="F27" s="1034">
        <v>43.044085960902791</v>
      </c>
      <c r="G27" s="1034">
        <v>43.125441592195315</v>
      </c>
      <c r="H27" s="1034">
        <v>38.656467611415216</v>
      </c>
      <c r="I27" s="368">
        <v>36.584151173874474</v>
      </c>
      <c r="J27" s="368">
        <v>36.394577019339721</v>
      </c>
      <c r="M27" s="346"/>
      <c r="N27" s="346"/>
      <c r="O27" s="346"/>
      <c r="P27" s="346"/>
      <c r="Q27" s="346"/>
      <c r="R27" s="346"/>
      <c r="S27" s="346"/>
      <c r="T27" s="346"/>
      <c r="U27" s="346"/>
      <c r="V27" s="136"/>
      <c r="W27" s="136"/>
    </row>
    <row r="28" spans="1:23">
      <c r="A28" s="896" t="s">
        <v>1380</v>
      </c>
      <c r="B28" s="1034">
        <v>24.621277603284099</v>
      </c>
      <c r="C28" s="1034">
        <v>25.165487754957311</v>
      </c>
      <c r="D28" s="1034">
        <v>30.430051639237444</v>
      </c>
      <c r="E28" s="1034">
        <v>29.808941225385116</v>
      </c>
      <c r="F28" s="1034">
        <v>29.225519373473485</v>
      </c>
      <c r="G28" s="1034">
        <v>31.92302250795111</v>
      </c>
      <c r="H28" s="1034">
        <v>19.43055793781831</v>
      </c>
      <c r="I28" s="1034">
        <v>19.51303824998865</v>
      </c>
      <c r="J28" s="1034">
        <v>19.523997598812532</v>
      </c>
      <c r="M28" s="346"/>
      <c r="N28" s="346"/>
      <c r="O28" s="346"/>
      <c r="P28" s="346"/>
      <c r="Q28" s="346"/>
      <c r="R28" s="346"/>
      <c r="S28" s="346"/>
      <c r="T28" s="346"/>
      <c r="U28" s="346"/>
      <c r="V28" s="136"/>
      <c r="W28" s="136"/>
    </row>
    <row r="29" spans="1:23" ht="14.25" customHeight="1">
      <c r="A29" s="1113"/>
      <c r="M29" s="346"/>
      <c r="N29" s="346"/>
      <c r="O29" s="346"/>
      <c r="P29" s="346"/>
      <c r="Q29" s="346"/>
      <c r="R29" s="346"/>
      <c r="S29" s="346"/>
      <c r="T29" s="346"/>
      <c r="U29" s="346"/>
      <c r="V29" s="136"/>
      <c r="W29" s="136"/>
    </row>
    <row r="30" spans="1:23" ht="14.25" customHeight="1">
      <c r="A30" s="1350" t="s">
        <v>1379</v>
      </c>
      <c r="B30" s="1033">
        <v>62.57038159367039</v>
      </c>
      <c r="C30" s="1033">
        <v>61.647178891299234</v>
      </c>
      <c r="D30" s="1033">
        <v>61.187276967729744</v>
      </c>
      <c r="E30" s="1033">
        <v>61.532219765876803</v>
      </c>
      <c r="F30" s="1033">
        <v>60.067801757749415</v>
      </c>
      <c r="G30" s="1033">
        <v>61.133443776655071</v>
      </c>
      <c r="H30" s="1033">
        <v>49.638647047848835</v>
      </c>
      <c r="I30" s="1033">
        <v>47.38407008668289</v>
      </c>
      <c r="J30" s="1033">
        <v>46.988977726100927</v>
      </c>
      <c r="M30" s="346"/>
      <c r="N30" s="346"/>
      <c r="O30" s="346"/>
      <c r="P30" s="346"/>
      <c r="Q30" s="346"/>
      <c r="R30" s="346"/>
      <c r="S30" s="346"/>
      <c r="T30" s="346"/>
      <c r="U30" s="346"/>
      <c r="V30" s="136"/>
      <c r="W30" s="136"/>
    </row>
    <row r="31" spans="1:23" ht="14.25" customHeight="1">
      <c r="A31" s="1397"/>
      <c r="B31" s="368"/>
      <c r="C31" s="368"/>
      <c r="D31" s="368"/>
      <c r="E31" s="368"/>
      <c r="F31" s="368"/>
      <c r="G31" s="368"/>
      <c r="H31" s="368"/>
      <c r="I31" s="368"/>
      <c r="J31" s="368"/>
      <c r="M31" s="346"/>
      <c r="N31" s="346"/>
      <c r="O31" s="346"/>
      <c r="P31" s="346"/>
      <c r="Q31" s="346"/>
      <c r="R31" s="346"/>
      <c r="S31" s="346"/>
      <c r="T31" s="346"/>
      <c r="U31" s="346"/>
      <c r="V31" s="136"/>
      <c r="W31" s="136"/>
    </row>
    <row r="32" spans="1:23" ht="14.25" customHeight="1">
      <c r="A32" s="613" t="s">
        <v>1035</v>
      </c>
      <c r="B32" s="368">
        <v>1623.0684328954028</v>
      </c>
      <c r="C32" s="368">
        <v>1650.880740687242</v>
      </c>
      <c r="D32" s="368">
        <v>1675.6424703620339</v>
      </c>
      <c r="E32" s="368">
        <v>1673.845457984195</v>
      </c>
      <c r="F32" s="368">
        <v>1816.1964101319818</v>
      </c>
      <c r="G32" s="368">
        <v>1906.593671302543</v>
      </c>
      <c r="H32" s="368">
        <v>1745.7920109778261</v>
      </c>
      <c r="I32" s="368">
        <v>1686.4393235382649</v>
      </c>
      <c r="J32" s="368">
        <v>1702.296</v>
      </c>
      <c r="M32" s="346"/>
      <c r="N32" s="346"/>
      <c r="O32" s="346"/>
      <c r="P32" s="346"/>
      <c r="Q32" s="346"/>
      <c r="R32" s="346"/>
      <c r="S32" s="346"/>
      <c r="T32" s="346"/>
      <c r="U32" s="346"/>
      <c r="V32" s="136"/>
      <c r="W32" s="136"/>
    </row>
    <row r="33" spans="1:23" ht="14.25" customHeight="1">
      <c r="A33" s="613" t="s">
        <v>1378</v>
      </c>
      <c r="B33" s="368">
        <v>647.24086776396405</v>
      </c>
      <c r="C33" s="368">
        <v>660.67561596972803</v>
      </c>
      <c r="D33" s="368">
        <v>785.656499946336</v>
      </c>
      <c r="E33" s="368">
        <v>774.62508410392627</v>
      </c>
      <c r="F33" s="368">
        <v>718.29638908869708</v>
      </c>
      <c r="G33" s="368">
        <v>796.14125050274197</v>
      </c>
      <c r="H33" s="368">
        <v>495.973954888447</v>
      </c>
      <c r="I33" s="368">
        <v>497.84967974305044</v>
      </c>
      <c r="J33" s="368">
        <v>495.53552816215603</v>
      </c>
      <c r="M33" s="346"/>
      <c r="N33" s="346"/>
      <c r="O33" s="346"/>
      <c r="P33" s="346"/>
      <c r="Q33" s="346"/>
      <c r="R33" s="346"/>
      <c r="S33" s="346"/>
      <c r="T33" s="346"/>
      <c r="U33" s="346"/>
      <c r="V33" s="136"/>
      <c r="W33" s="136"/>
    </row>
    <row r="34" spans="1:23" ht="14.25" customHeight="1">
      <c r="A34" s="1111" t="s">
        <v>1377</v>
      </c>
      <c r="B34" s="1006">
        <v>2270.3093006593667</v>
      </c>
      <c r="C34" s="1006">
        <v>2311.5563566569699</v>
      </c>
      <c r="D34" s="1006">
        <v>2461.2989703083699</v>
      </c>
      <c r="E34" s="1006">
        <v>2448.4705420881214</v>
      </c>
      <c r="F34" s="1006">
        <v>2534.492799220679</v>
      </c>
      <c r="G34" s="1006">
        <v>2702.734921805285</v>
      </c>
      <c r="H34" s="1006">
        <v>2241.7659658662733</v>
      </c>
      <c r="I34" s="1006">
        <v>2184.2890032813152</v>
      </c>
      <c r="J34" s="1006">
        <v>2197.8315281621562</v>
      </c>
      <c r="M34" s="346"/>
      <c r="N34" s="346"/>
      <c r="O34" s="346"/>
      <c r="P34" s="346"/>
      <c r="Q34" s="346"/>
      <c r="R34" s="346"/>
      <c r="S34" s="346"/>
      <c r="T34" s="346"/>
      <c r="U34" s="346"/>
      <c r="V34" s="136"/>
      <c r="W34" s="136"/>
    </row>
    <row r="35" spans="1:23" ht="14.25" customHeight="1">
      <c r="A35" s="613"/>
      <c r="B35" s="368"/>
      <c r="C35" s="368"/>
      <c r="D35" s="368"/>
      <c r="E35" s="368"/>
      <c r="F35" s="368"/>
      <c r="G35" s="368"/>
      <c r="H35" s="368"/>
      <c r="I35" s="368"/>
      <c r="J35" s="368"/>
      <c r="M35" s="346"/>
      <c r="N35" s="346"/>
      <c r="O35" s="346"/>
      <c r="P35" s="346"/>
      <c r="Q35" s="346"/>
      <c r="R35" s="346"/>
      <c r="S35" s="346"/>
      <c r="T35" s="346"/>
      <c r="U35" s="346"/>
      <c r="V35" s="136"/>
      <c r="W35" s="136"/>
    </row>
    <row r="36" spans="1:23" ht="14.25" customHeight="1">
      <c r="A36" s="613" t="s">
        <v>1376</v>
      </c>
      <c r="B36" s="368">
        <v>2270.3093006593672</v>
      </c>
      <c r="C36" s="368">
        <v>2311.5563566569704</v>
      </c>
      <c r="D36" s="368">
        <v>2461.2989703083704</v>
      </c>
      <c r="E36" s="368">
        <v>2448.4705420881196</v>
      </c>
      <c r="F36" s="368">
        <v>2534.4923468538323</v>
      </c>
      <c r="G36" s="368">
        <v>2702.7349218052855</v>
      </c>
      <c r="H36" s="368">
        <v>2241.7659658662733</v>
      </c>
      <c r="I36" s="368">
        <v>2182.8758356369212</v>
      </c>
      <c r="J36" s="368">
        <v>2197.8315281621562</v>
      </c>
      <c r="L36" s="136"/>
      <c r="M36" s="346"/>
      <c r="N36" s="346"/>
      <c r="O36" s="346"/>
      <c r="P36" s="346"/>
      <c r="Q36" s="346"/>
      <c r="R36" s="346"/>
      <c r="S36" s="346"/>
      <c r="T36" s="346"/>
      <c r="U36" s="346"/>
      <c r="V36" s="136"/>
      <c r="W36" s="136"/>
    </row>
    <row r="37" spans="1:23" ht="14.25" customHeight="1">
      <c r="A37" s="613" t="s">
        <v>1375</v>
      </c>
      <c r="B37" s="368">
        <v>6.0422273094374308</v>
      </c>
      <c r="C37" s="368">
        <v>4.2683784081487506</v>
      </c>
      <c r="D37" s="368">
        <v>3.8077215177164998</v>
      </c>
      <c r="E37" s="368">
        <v>3.1325359629242802</v>
      </c>
      <c r="F37" s="368">
        <v>1.8388685866411172</v>
      </c>
      <c r="G37" s="368">
        <v>1.9352620633513202</v>
      </c>
      <c r="H37" s="368">
        <v>1.8212419217521094</v>
      </c>
      <c r="I37" s="368">
        <v>1.4131676443941514</v>
      </c>
      <c r="J37" s="368">
        <v>1.7869999999999999</v>
      </c>
      <c r="L37" s="136"/>
      <c r="M37" s="346"/>
      <c r="N37" s="346"/>
      <c r="O37" s="346"/>
      <c r="P37" s="346"/>
      <c r="Q37" s="346"/>
      <c r="R37" s="346"/>
      <c r="S37" s="346"/>
      <c r="T37" s="346"/>
      <c r="U37" s="346"/>
      <c r="V37" s="136"/>
      <c r="W37" s="136"/>
    </row>
    <row r="38" spans="1:23" ht="14.25" customHeight="1" thickBot="1">
      <c r="A38" s="1112" t="s">
        <v>1234</v>
      </c>
      <c r="B38" s="1032">
        <v>218.77422924482161</v>
      </c>
      <c r="C38" s="1032">
        <v>202.63107541305655</v>
      </c>
      <c r="D38" s="1032">
        <v>224.98682536394938</v>
      </c>
      <c r="E38" s="1032">
        <v>234.95413049188784</v>
      </c>
      <c r="F38" s="1032">
        <v>253.46878455952691</v>
      </c>
      <c r="G38" s="1032">
        <v>248.29361012040329</v>
      </c>
      <c r="H38" s="1032">
        <v>132.68903647574015</v>
      </c>
      <c r="I38" s="1032">
        <v>143.50108698040935</v>
      </c>
      <c r="J38" s="1032">
        <v>157.87100000000001</v>
      </c>
      <c r="M38" s="346"/>
      <c r="N38" s="346"/>
      <c r="O38" s="346"/>
      <c r="P38" s="346"/>
      <c r="Q38" s="346"/>
      <c r="R38" s="346"/>
      <c r="S38" s="346"/>
      <c r="T38" s="346"/>
      <c r="U38" s="346"/>
      <c r="V38" s="136"/>
      <c r="W38" s="136"/>
    </row>
    <row r="39" spans="1:23" ht="14.25" customHeight="1">
      <c r="A39" s="1111" t="s">
        <v>246</v>
      </c>
      <c r="B39" s="1006">
        <v>2495.125757213626</v>
      </c>
      <c r="C39" s="1006">
        <v>2518.4558104781754</v>
      </c>
      <c r="D39" s="1006">
        <v>2690.093517190036</v>
      </c>
      <c r="E39" s="1006">
        <v>2686.5572085429317</v>
      </c>
      <c r="F39" s="1006">
        <v>2789.8</v>
      </c>
      <c r="G39" s="1006">
        <v>2952.9637939890399</v>
      </c>
      <c r="H39" s="1006">
        <v>2376.2762442637654</v>
      </c>
      <c r="I39" s="1006">
        <v>2327.7900902617248</v>
      </c>
      <c r="J39" s="1006">
        <v>2357.4895281621561</v>
      </c>
      <c r="M39" s="346"/>
      <c r="N39" s="346"/>
      <c r="O39" s="346"/>
      <c r="P39" s="346"/>
      <c r="Q39" s="346"/>
      <c r="R39" s="346"/>
      <c r="S39" s="346"/>
      <c r="T39" s="346"/>
      <c r="U39" s="346"/>
      <c r="V39" s="136"/>
      <c r="W39" s="136"/>
    </row>
    <row r="40" spans="1:23" ht="14.25" customHeight="1">
      <c r="K40" s="137"/>
    </row>
    <row r="41" spans="1:23" ht="14.25" customHeight="1">
      <c r="B41" s="370"/>
      <c r="C41" s="368"/>
      <c r="O41" s="395"/>
    </row>
    <row r="42" spans="1:23" ht="14.25" customHeight="1">
      <c r="A42" s="1107" t="s">
        <v>1374</v>
      </c>
      <c r="O42" s="395"/>
    </row>
    <row r="43" spans="1:23" ht="12.75" customHeight="1">
      <c r="A43" s="1218"/>
      <c r="B43" s="1349"/>
      <c r="C43" s="1349"/>
      <c r="D43" s="1349"/>
    </row>
    <row r="44" spans="1:23" ht="39" customHeight="1" thickBot="1">
      <c r="A44" s="1396" t="s">
        <v>105</v>
      </c>
      <c r="B44" s="1395" t="s">
        <v>1373</v>
      </c>
      <c r="C44" s="1395" t="s">
        <v>245</v>
      </c>
      <c r="D44" s="1395" t="s">
        <v>229</v>
      </c>
      <c r="E44" s="370"/>
      <c r="F44" s="370"/>
    </row>
    <row r="45" spans="1:23" ht="14.25" customHeight="1">
      <c r="A45" s="1028" t="s">
        <v>244</v>
      </c>
      <c r="B45" s="416">
        <v>512.08343286000002</v>
      </c>
      <c r="C45" s="416">
        <v>453.38197033999995</v>
      </c>
      <c r="D45" s="416">
        <v>965.46540319999997</v>
      </c>
      <c r="E45" s="370"/>
      <c r="F45" s="416"/>
      <c r="G45" s="416"/>
      <c r="H45" s="416"/>
      <c r="I45" s="368"/>
      <c r="J45" s="368"/>
    </row>
    <row r="46" spans="1:23" ht="14.25" customHeight="1">
      <c r="A46" s="1028" t="s">
        <v>243</v>
      </c>
      <c r="B46" s="416">
        <v>154.29161415999999</v>
      </c>
      <c r="C46" s="416">
        <v>88.242520280000008</v>
      </c>
      <c r="D46" s="416">
        <v>242.53413444</v>
      </c>
      <c r="E46" s="370"/>
      <c r="F46" s="416"/>
      <c r="G46" s="416"/>
      <c r="H46" s="416"/>
      <c r="I46" s="368"/>
      <c r="J46" s="368"/>
      <c r="K46" s="416"/>
      <c r="L46" s="1028"/>
    </row>
    <row r="47" spans="1:23" ht="14.25" customHeight="1">
      <c r="A47" s="1028" t="s">
        <v>242</v>
      </c>
      <c r="B47" s="416">
        <v>74.701621430000003</v>
      </c>
      <c r="C47" s="416">
        <v>31.877974989999998</v>
      </c>
      <c r="D47" s="416">
        <v>106.57959642</v>
      </c>
      <c r="E47" s="370"/>
      <c r="F47" s="416"/>
      <c r="G47" s="416"/>
      <c r="H47" s="416"/>
      <c r="I47" s="368"/>
      <c r="J47" s="368"/>
      <c r="K47" s="416"/>
      <c r="L47" s="1028"/>
    </row>
    <row r="48" spans="1:23" ht="14.25" customHeight="1" thickBot="1">
      <c r="A48" s="1031" t="s">
        <v>241</v>
      </c>
      <c r="B48" s="416">
        <v>636.04373347558328</v>
      </c>
      <c r="C48" s="416">
        <v>322.74048019848306</v>
      </c>
      <c r="D48" s="416">
        <v>958.78421367406634</v>
      </c>
      <c r="E48" s="370"/>
      <c r="F48" s="416"/>
      <c r="G48" s="416"/>
      <c r="H48" s="416"/>
      <c r="I48" s="368"/>
      <c r="J48" s="368"/>
      <c r="K48" s="416"/>
      <c r="L48" s="1028"/>
    </row>
    <row r="49" spans="1:18" ht="14.25" customHeight="1" thickBot="1">
      <c r="A49" s="1030" t="s">
        <v>229</v>
      </c>
      <c r="B49" s="417">
        <v>1377.1204019255833</v>
      </c>
      <c r="C49" s="417">
        <v>896.242945808483</v>
      </c>
      <c r="D49" s="417">
        <v>2273.3633477340663</v>
      </c>
      <c r="E49" s="370"/>
      <c r="F49" s="899"/>
      <c r="G49" s="899"/>
      <c r="H49" s="416"/>
      <c r="I49" s="368"/>
      <c r="J49" s="368"/>
      <c r="K49" s="416"/>
      <c r="L49" s="1028"/>
    </row>
    <row r="50" spans="1:18" ht="14.25" customHeight="1">
      <c r="A50" s="1028" t="s">
        <v>518</v>
      </c>
      <c r="B50" s="418">
        <v>7.4339898991430588E-3</v>
      </c>
      <c r="C50" s="418">
        <v>5.6955732919280553E-3</v>
      </c>
      <c r="D50" s="418">
        <v>6.6355368572519622E-3</v>
      </c>
      <c r="E50" s="370"/>
      <c r="F50" s="980"/>
      <c r="H50" s="1028"/>
      <c r="I50" s="416"/>
      <c r="J50" s="416"/>
      <c r="K50" s="416"/>
      <c r="L50" s="1028"/>
    </row>
    <row r="51" spans="1:18" ht="28.5" customHeight="1">
      <c r="E51" s="368"/>
      <c r="O51" s="395"/>
    </row>
    <row r="52" spans="1:18" ht="14.25" customHeight="1">
      <c r="A52" s="1107" t="s">
        <v>1372</v>
      </c>
      <c r="K52" s="137"/>
      <c r="O52" s="395"/>
    </row>
    <row r="53" spans="1:18" ht="14.25" customHeight="1">
      <c r="A53" s="979"/>
      <c r="B53" s="1349"/>
      <c r="C53" s="1349"/>
      <c r="D53" s="1349"/>
      <c r="E53" s="1027"/>
      <c r="K53" s="136"/>
      <c r="O53" s="395"/>
    </row>
    <row r="54" spans="1:18" ht="36" customHeight="1" thickBot="1">
      <c r="A54" s="1396" t="s">
        <v>105</v>
      </c>
      <c r="B54" s="1395" t="s">
        <v>1140</v>
      </c>
      <c r="C54" s="1395" t="s">
        <v>245</v>
      </c>
      <c r="D54" s="1395" t="s">
        <v>229</v>
      </c>
      <c r="E54" s="1027"/>
      <c r="O54" s="395"/>
    </row>
    <row r="55" spans="1:18" ht="14.25" customHeight="1">
      <c r="A55" s="1028" t="s">
        <v>244</v>
      </c>
      <c r="B55" s="416">
        <v>569.01353609</v>
      </c>
      <c r="C55" s="416">
        <v>391.18016545</v>
      </c>
      <c r="D55" s="416">
        <v>960.19370154000001</v>
      </c>
      <c r="E55" s="1027"/>
      <c r="M55" s="346"/>
      <c r="N55" s="346"/>
      <c r="O55" s="346"/>
      <c r="P55" s="346"/>
      <c r="Q55" s="346"/>
      <c r="R55" s="346"/>
    </row>
    <row r="56" spans="1:18" ht="14.25" customHeight="1">
      <c r="A56" s="1028" t="s">
        <v>243</v>
      </c>
      <c r="B56" s="416">
        <v>157.23212573999999</v>
      </c>
      <c r="C56" s="416">
        <v>94.31971077</v>
      </c>
      <c r="D56" s="416">
        <v>251.55183650999999</v>
      </c>
      <c r="E56" s="1027"/>
      <c r="M56" s="346"/>
      <c r="N56" s="346"/>
      <c r="O56" s="346"/>
      <c r="P56" s="346"/>
      <c r="Q56" s="346"/>
      <c r="R56" s="346"/>
    </row>
    <row r="57" spans="1:18" ht="14.25" customHeight="1">
      <c r="A57" s="1028" t="s">
        <v>242</v>
      </c>
      <c r="B57" s="416">
        <v>71.339785160000005</v>
      </c>
      <c r="C57" s="416">
        <v>48.723680579999993</v>
      </c>
      <c r="D57" s="416">
        <v>120.06346574</v>
      </c>
      <c r="E57" s="1027"/>
      <c r="M57" s="346"/>
      <c r="N57" s="346"/>
      <c r="O57" s="346"/>
      <c r="P57" s="346"/>
      <c r="Q57" s="346"/>
      <c r="R57" s="346"/>
    </row>
    <row r="58" spans="1:18" ht="14.25" customHeight="1" thickBot="1">
      <c r="A58" s="1031" t="s">
        <v>241</v>
      </c>
      <c r="B58" s="416">
        <v>657.93892870000025</v>
      </c>
      <c r="C58" s="416">
        <v>352.94899541999962</v>
      </c>
      <c r="D58" s="416">
        <v>1010.8879241199999</v>
      </c>
      <c r="E58" s="1027"/>
      <c r="M58" s="346"/>
      <c r="N58" s="346"/>
      <c r="O58" s="346"/>
      <c r="P58" s="346"/>
      <c r="Q58" s="346"/>
      <c r="R58" s="346"/>
    </row>
    <row r="59" spans="1:18" ht="14.25" customHeight="1" thickBot="1">
      <c r="A59" s="1030" t="s">
        <v>229</v>
      </c>
      <c r="B59" s="417">
        <v>1455.5243756900002</v>
      </c>
      <c r="C59" s="417">
        <v>887.1725522199996</v>
      </c>
      <c r="D59" s="417">
        <v>2342.6969279099999</v>
      </c>
      <c r="E59" s="1027"/>
      <c r="M59" s="346"/>
      <c r="N59" s="346"/>
      <c r="O59" s="346"/>
      <c r="P59" s="346"/>
      <c r="Q59" s="346"/>
      <c r="R59" s="346"/>
    </row>
    <row r="60" spans="1:18" ht="14.25" customHeight="1">
      <c r="A60" s="1028" t="s">
        <v>518</v>
      </c>
      <c r="B60" s="418">
        <v>7.9639610439436511E-3</v>
      </c>
      <c r="C60" s="418">
        <v>5.699949715401908E-3</v>
      </c>
      <c r="D60" s="418">
        <v>6.9226677978955695E-3</v>
      </c>
      <c r="E60" s="1029"/>
    </row>
    <row r="61" spans="1:18" ht="14.25" customHeight="1">
      <c r="A61" s="1028"/>
      <c r="B61" s="418"/>
      <c r="C61" s="418"/>
      <c r="D61" s="418"/>
      <c r="E61" s="1027"/>
    </row>
  </sheetData>
  <pageMargins left="0.7" right="0.7" top="0.75" bottom="0.75" header="0.3" footer="0.3"/>
  <pageSetup paperSize="9" scale="61" fitToWidth="0" fitToHeight="0" orientation="portrait" r:id="rId1"/>
  <customProperties>
    <customPr name="_pios_id" r:id="rId2"/>
  </customPropertie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4628D-309A-4B20-8DEC-FBE44A1567C9}">
  <sheetPr codeName="Sheet39">
    <tabColor rgb="FF92D050"/>
  </sheetPr>
  <dimension ref="A1:M371"/>
  <sheetViews>
    <sheetView view="pageLayout" topLeftCell="A370" zoomScaleNormal="100" zoomScaleSheetLayoutView="85" workbookViewId="0">
      <selection activeCell="F43" sqref="F43:I43"/>
    </sheetView>
  </sheetViews>
  <sheetFormatPr defaultRowHeight="13.2"/>
  <cols>
    <col min="1" max="1" width="9.21875" style="176" customWidth="1"/>
    <col min="2" max="2" width="26.88671875" style="176" customWidth="1"/>
    <col min="3" max="3" width="16.77734375" style="176" customWidth="1"/>
    <col min="4" max="5" width="7.6640625" style="176" customWidth="1"/>
    <col min="6" max="9" width="7.88671875" style="176" customWidth="1"/>
    <col min="10" max="10" width="8.5546875" style="176" customWidth="1"/>
    <col min="11" max="11" width="9.109375" style="176" customWidth="1"/>
    <col min="12" max="12" width="9.88671875" style="176" customWidth="1"/>
    <col min="13" max="13" width="7.77734375" style="176" customWidth="1"/>
    <col min="14" max="16384" width="8.88671875" style="176"/>
  </cols>
  <sheetData>
    <row r="1" spans="1:9" ht="18" customHeight="1">
      <c r="A1" s="2191" t="s">
        <v>791</v>
      </c>
      <c r="B1" s="2192"/>
      <c r="C1" s="1141" t="s">
        <v>48</v>
      </c>
      <c r="D1" s="1141" t="s">
        <v>48</v>
      </c>
      <c r="E1" s="1141" t="s">
        <v>48</v>
      </c>
      <c r="F1" s="1141" t="s">
        <v>48</v>
      </c>
      <c r="G1" s="1434" t="s">
        <v>48</v>
      </c>
      <c r="H1" s="1434" t="s">
        <v>48</v>
      </c>
      <c r="I1" s="1435"/>
    </row>
    <row r="2" spans="1:9" ht="9" customHeight="1">
      <c r="A2" s="1127"/>
      <c r="B2" s="1124"/>
      <c r="C2" s="1140"/>
      <c r="D2" s="1140"/>
      <c r="E2" s="1140"/>
      <c r="F2" s="1140"/>
      <c r="G2" s="2195" t="s">
        <v>229</v>
      </c>
      <c r="H2" s="2195" t="s">
        <v>48</v>
      </c>
      <c r="I2" s="2195" t="s">
        <v>48</v>
      </c>
    </row>
    <row r="3" spans="1:9" ht="9" customHeight="1">
      <c r="A3" s="1124"/>
      <c r="B3" s="1124"/>
      <c r="C3" s="1139"/>
      <c r="D3" s="1139"/>
      <c r="E3" s="1139"/>
      <c r="F3" s="1139"/>
      <c r="G3" s="2051" t="s">
        <v>1403</v>
      </c>
      <c r="H3" s="2051" t="s">
        <v>1404</v>
      </c>
      <c r="I3" s="2051" t="s">
        <v>1403</v>
      </c>
    </row>
    <row r="4" spans="1:9" ht="9" customHeight="1">
      <c r="A4" s="1126"/>
      <c r="B4" s="1126"/>
      <c r="C4" s="1426"/>
      <c r="D4" s="1426"/>
      <c r="E4" s="1426"/>
      <c r="F4" s="1426"/>
      <c r="G4" s="1763">
        <v>2021</v>
      </c>
      <c r="H4" s="1763">
        <v>2020</v>
      </c>
      <c r="I4" s="1763">
        <v>2020</v>
      </c>
    </row>
    <row r="5" spans="1:9" ht="10.5" customHeight="1">
      <c r="A5" s="1125" t="s">
        <v>928</v>
      </c>
      <c r="B5" s="1427"/>
      <c r="C5" s="1428"/>
      <c r="D5" s="1428"/>
      <c r="E5" s="1428"/>
      <c r="F5" s="1428"/>
      <c r="G5" s="1429"/>
      <c r="H5" s="1429"/>
      <c r="I5" s="1429"/>
    </row>
    <row r="6" spans="1:9" ht="8.25" customHeight="1">
      <c r="A6" s="2196" t="s">
        <v>1392</v>
      </c>
      <c r="B6" s="2196" t="s">
        <v>48</v>
      </c>
      <c r="C6" s="2196" t="s">
        <v>48</v>
      </c>
      <c r="D6" s="2196" t="s">
        <v>48</v>
      </c>
      <c r="E6" s="2196" t="s">
        <v>48</v>
      </c>
      <c r="F6" s="1430"/>
      <c r="G6" s="1128">
        <v>85602</v>
      </c>
      <c r="H6" s="1128">
        <v>74616</v>
      </c>
      <c r="I6" s="1128">
        <v>87533</v>
      </c>
    </row>
    <row r="7" spans="1:9" ht="8.25" customHeight="1">
      <c r="A7" s="2179" t="s">
        <v>1393</v>
      </c>
      <c r="B7" s="2179" t="s">
        <v>48</v>
      </c>
      <c r="C7" s="2179" t="s">
        <v>48</v>
      </c>
      <c r="D7" s="1351"/>
      <c r="E7" s="1351"/>
      <c r="F7" s="1431"/>
      <c r="G7" s="1122">
        <v>262879</v>
      </c>
      <c r="H7" s="1122">
        <v>259864</v>
      </c>
      <c r="I7" s="1122">
        <v>246039</v>
      </c>
    </row>
    <row r="8" spans="1:9" ht="8.25" customHeight="1">
      <c r="A8" s="2179" t="s">
        <v>1394</v>
      </c>
      <c r="B8" s="2179" t="s">
        <v>48</v>
      </c>
      <c r="C8" s="2179" t="s">
        <v>48</v>
      </c>
      <c r="D8" s="2179" t="s">
        <v>48</v>
      </c>
      <c r="E8" s="2179" t="s">
        <v>48</v>
      </c>
      <c r="F8" s="1431"/>
      <c r="G8" s="1122">
        <v>3628</v>
      </c>
      <c r="H8" s="1122">
        <v>3979</v>
      </c>
      <c r="I8" s="1122">
        <v>4219</v>
      </c>
    </row>
    <row r="9" spans="1:9" ht="8.25" customHeight="1">
      <c r="A9" s="2193" t="s">
        <v>1395</v>
      </c>
      <c r="B9" s="2194" t="s">
        <v>48</v>
      </c>
      <c r="C9" s="2194" t="s">
        <v>48</v>
      </c>
      <c r="D9" s="2194" t="s">
        <v>48</v>
      </c>
      <c r="E9" s="2194" t="s">
        <v>48</v>
      </c>
      <c r="F9" s="1431"/>
      <c r="G9" s="1122">
        <v>1580</v>
      </c>
      <c r="H9" s="1122">
        <v>1788</v>
      </c>
      <c r="I9" s="1122">
        <v>1740</v>
      </c>
    </row>
    <row r="10" spans="1:9" ht="8.25" customHeight="1">
      <c r="A10" s="2193" t="s">
        <v>1396</v>
      </c>
      <c r="B10" s="2194" t="s">
        <v>48</v>
      </c>
      <c r="C10" s="2194" t="s">
        <v>48</v>
      </c>
      <c r="D10" s="2194" t="s">
        <v>48</v>
      </c>
      <c r="E10" s="2194" t="s">
        <v>48</v>
      </c>
      <c r="F10" s="1431"/>
      <c r="G10" s="1122">
        <v>2048</v>
      </c>
      <c r="H10" s="1122">
        <v>2191</v>
      </c>
      <c r="I10" s="1122">
        <v>2479</v>
      </c>
    </row>
    <row r="11" spans="1:9" ht="8.25" customHeight="1">
      <c r="A11" s="2180" t="s">
        <v>1397</v>
      </c>
      <c r="B11" s="2180" t="s">
        <v>48</v>
      </c>
      <c r="C11" s="2180" t="s">
        <v>48</v>
      </c>
      <c r="D11" s="2180" t="s">
        <v>48</v>
      </c>
      <c r="E11" s="2180" t="s">
        <v>48</v>
      </c>
      <c r="F11" s="1732"/>
      <c r="G11" s="1733">
        <v>352109</v>
      </c>
      <c r="H11" s="1733">
        <v>338459</v>
      </c>
      <c r="I11" s="1733">
        <v>337791</v>
      </c>
    </row>
    <row r="12" spans="1:9" ht="8.25" customHeight="1">
      <c r="A12" s="2181" t="s">
        <v>1398</v>
      </c>
      <c r="B12" s="2182" t="s">
        <v>48</v>
      </c>
      <c r="C12" s="2182" t="s">
        <v>48</v>
      </c>
      <c r="D12" s="2182" t="s">
        <v>48</v>
      </c>
      <c r="E12" s="2182" t="s">
        <v>48</v>
      </c>
      <c r="F12" s="1124"/>
      <c r="G12" s="1432">
        <v>7238</v>
      </c>
      <c r="H12" s="1432">
        <v>6250</v>
      </c>
      <c r="I12" s="1432">
        <v>14800</v>
      </c>
    </row>
    <row r="13" spans="1:9" ht="4.5" customHeight="1">
      <c r="A13" s="1130"/>
      <c r="B13" s="1130"/>
      <c r="C13" s="1130"/>
      <c r="D13" s="1130"/>
      <c r="E13" s="1130"/>
      <c r="F13" s="1433"/>
      <c r="G13" s="1129"/>
      <c r="H13" s="1433"/>
      <c r="I13" s="1129"/>
    </row>
    <row r="14" spans="1:9" ht="8.25" customHeight="1">
      <c r="A14" s="2179" t="s">
        <v>1399</v>
      </c>
      <c r="B14" s="2179" t="s">
        <v>48</v>
      </c>
      <c r="C14" s="2179" t="s">
        <v>48</v>
      </c>
      <c r="D14" s="2179" t="s">
        <v>48</v>
      </c>
      <c r="E14" s="2179" t="s">
        <v>48</v>
      </c>
      <c r="F14" s="1124"/>
      <c r="G14" s="1122">
        <v>-1623</v>
      </c>
      <c r="H14" s="1122">
        <v>-1674</v>
      </c>
      <c r="I14" s="1122">
        <v>-1816</v>
      </c>
    </row>
    <row r="15" spans="1:9" ht="8.25" customHeight="1">
      <c r="A15" s="2193" t="s">
        <v>1395</v>
      </c>
      <c r="B15" s="2194" t="s">
        <v>48</v>
      </c>
      <c r="C15" s="2194" t="s">
        <v>48</v>
      </c>
      <c r="D15" s="2194" t="s">
        <v>48</v>
      </c>
      <c r="E15" s="2194" t="s">
        <v>48</v>
      </c>
      <c r="F15" s="1124"/>
      <c r="G15" s="1122">
        <v>-743</v>
      </c>
      <c r="H15" s="1122">
        <v>-760</v>
      </c>
      <c r="I15" s="1122">
        <v>-732</v>
      </c>
    </row>
    <row r="16" spans="1:9" ht="8.25" customHeight="1">
      <c r="A16" s="2193" t="s">
        <v>1396</v>
      </c>
      <c r="B16" s="2194" t="s">
        <v>48</v>
      </c>
      <c r="C16" s="2194" t="s">
        <v>48</v>
      </c>
      <c r="D16" s="2194" t="s">
        <v>48</v>
      </c>
      <c r="E16" s="2194" t="s">
        <v>48</v>
      </c>
      <c r="F16" s="1124"/>
      <c r="G16" s="1122">
        <v>-880</v>
      </c>
      <c r="H16" s="1122">
        <v>-914</v>
      </c>
      <c r="I16" s="1122">
        <v>-1084</v>
      </c>
    </row>
    <row r="17" spans="1:9" ht="8.25" customHeight="1">
      <c r="A17" s="2179" t="s">
        <v>1400</v>
      </c>
      <c r="B17" s="2179" t="s">
        <v>48</v>
      </c>
      <c r="C17" s="2179" t="s">
        <v>48</v>
      </c>
      <c r="D17" s="2179" t="s">
        <v>48</v>
      </c>
      <c r="E17" s="2179" t="s">
        <v>48</v>
      </c>
      <c r="F17" s="1124"/>
      <c r="G17" s="1122">
        <v>-647</v>
      </c>
      <c r="H17" s="1122">
        <v>-774</v>
      </c>
      <c r="I17" s="1122">
        <v>-718</v>
      </c>
    </row>
    <row r="18" spans="1:9" ht="8.25" customHeight="1">
      <c r="A18" s="2180" t="s">
        <v>1401</v>
      </c>
      <c r="B18" s="2180" t="s">
        <v>48</v>
      </c>
      <c r="C18" s="2180" t="s">
        <v>48</v>
      </c>
      <c r="D18" s="2180" t="s">
        <v>48</v>
      </c>
      <c r="E18" s="2180" t="s">
        <v>48</v>
      </c>
      <c r="F18" s="1732"/>
      <c r="G18" s="1732">
        <v>-2270</v>
      </c>
      <c r="H18" s="1732">
        <v>-2448</v>
      </c>
      <c r="I18" s="1732">
        <v>-2534</v>
      </c>
    </row>
    <row r="19" spans="1:9" ht="8.25" customHeight="1">
      <c r="A19" s="2181" t="s">
        <v>1398</v>
      </c>
      <c r="B19" s="2182" t="s">
        <v>48</v>
      </c>
      <c r="C19" s="2182" t="s">
        <v>48</v>
      </c>
      <c r="D19" s="2182" t="s">
        <v>48</v>
      </c>
      <c r="E19" s="2182" t="s">
        <v>48</v>
      </c>
      <c r="F19" s="1124"/>
      <c r="G19" s="1432">
        <v>-3</v>
      </c>
      <c r="H19" s="1432">
        <v>-4</v>
      </c>
      <c r="I19" s="1432">
        <v>-11</v>
      </c>
    </row>
    <row r="20" spans="1:9" ht="4.5" customHeight="1">
      <c r="A20" s="1130"/>
      <c r="B20" s="1130"/>
      <c r="C20" s="1130"/>
      <c r="D20" s="1130"/>
      <c r="E20" s="1130"/>
      <c r="F20" s="1433"/>
      <c r="G20" s="1129"/>
      <c r="H20" s="1433"/>
      <c r="I20" s="1129"/>
    </row>
    <row r="21" spans="1:9" ht="8.25" customHeight="1">
      <c r="A21" s="2183" t="s">
        <v>1402</v>
      </c>
      <c r="B21" s="2183" t="s">
        <v>48</v>
      </c>
      <c r="C21" s="2183" t="s">
        <v>48</v>
      </c>
      <c r="D21" s="2183" t="s">
        <v>48</v>
      </c>
      <c r="E21" s="2183" t="s">
        <v>48</v>
      </c>
      <c r="F21" s="1734"/>
      <c r="G21" s="1735">
        <v>349839</v>
      </c>
      <c r="H21" s="1735">
        <v>336011</v>
      </c>
      <c r="I21" s="1735">
        <v>335257</v>
      </c>
    </row>
    <row r="22" spans="1:9" ht="5.25" customHeight="1">
      <c r="A22" s="1138"/>
      <c r="B22" s="1138"/>
      <c r="C22" s="1137"/>
      <c r="D22" s="1137"/>
      <c r="E22" s="1137"/>
      <c r="F22" s="1137"/>
      <c r="G22" s="1136"/>
      <c r="H22" s="1135"/>
      <c r="I22" s="1135"/>
    </row>
    <row r="23" spans="1:9" ht="5.25" customHeight="1">
      <c r="A23" s="2146"/>
      <c r="B23" s="2146" t="s">
        <v>48</v>
      </c>
      <c r="C23" s="2146" t="s">
        <v>48</v>
      </c>
      <c r="D23" s="2146" t="s">
        <v>48</v>
      </c>
      <c r="E23" s="2146" t="s">
        <v>48</v>
      </c>
      <c r="F23" s="2146" t="s">
        <v>48</v>
      </c>
      <c r="G23" s="2146" t="s">
        <v>48</v>
      </c>
      <c r="H23" s="2146" t="s">
        <v>48</v>
      </c>
      <c r="I23" s="2146" t="s">
        <v>48</v>
      </c>
    </row>
    <row r="24" spans="1:9" ht="5.25" customHeight="1">
      <c r="A24" s="2146"/>
      <c r="B24" s="2146" t="s">
        <v>48</v>
      </c>
      <c r="C24" s="2146" t="s">
        <v>48</v>
      </c>
      <c r="D24" s="2146" t="s">
        <v>48</v>
      </c>
      <c r="E24" s="2146" t="s">
        <v>48</v>
      </c>
      <c r="F24" s="2146" t="s">
        <v>48</v>
      </c>
      <c r="G24" s="2146" t="s">
        <v>48</v>
      </c>
      <c r="H24" s="2146" t="s">
        <v>48</v>
      </c>
      <c r="I24" s="2146" t="s">
        <v>48</v>
      </c>
    </row>
    <row r="25" spans="1:9" ht="4.5" customHeight="1">
      <c r="A25" s="1134"/>
      <c r="B25" s="1134"/>
      <c r="C25" s="1133"/>
      <c r="D25" s="1133"/>
      <c r="E25" s="1133"/>
      <c r="F25" s="1133"/>
      <c r="G25" s="1132"/>
      <c r="H25" s="1131"/>
      <c r="I25" s="1131"/>
    </row>
    <row r="26" spans="1:9" ht="10.5" customHeight="1">
      <c r="A26" s="2184" t="s">
        <v>1313</v>
      </c>
      <c r="B26" s="2184" t="s">
        <v>48</v>
      </c>
      <c r="C26" s="2184" t="s">
        <v>48</v>
      </c>
      <c r="D26" s="2184" t="s">
        <v>48</v>
      </c>
      <c r="E26" s="2184" t="s">
        <v>48</v>
      </c>
      <c r="F26" s="2184" t="s">
        <v>48</v>
      </c>
      <c r="G26" s="2184" t="s">
        <v>48</v>
      </c>
      <c r="H26" s="2184" t="s">
        <v>48</v>
      </c>
      <c r="I26" s="2184" t="s">
        <v>48</v>
      </c>
    </row>
    <row r="27" spans="1:9" ht="9" customHeight="1">
      <c r="A27" s="1160"/>
      <c r="B27" s="1160"/>
      <c r="C27" s="1160"/>
      <c r="D27" s="1160"/>
      <c r="E27" s="1160"/>
      <c r="F27" s="2166" t="s">
        <v>1406</v>
      </c>
      <c r="G27" s="2185" t="s">
        <v>48</v>
      </c>
      <c r="H27" s="2185" t="s">
        <v>48</v>
      </c>
      <c r="I27" s="2185" t="s">
        <v>48</v>
      </c>
    </row>
    <row r="28" spans="1:9" ht="9" customHeight="1">
      <c r="A28" s="1164"/>
      <c r="B28" s="1164"/>
      <c r="C28" s="1164"/>
      <c r="D28" s="1164"/>
      <c r="E28" s="1164"/>
      <c r="F28" s="1741" t="s">
        <v>792</v>
      </c>
      <c r="G28" s="1741" t="s">
        <v>793</v>
      </c>
      <c r="H28" s="1741" t="s">
        <v>794</v>
      </c>
      <c r="I28" s="1741" t="s">
        <v>229</v>
      </c>
    </row>
    <row r="29" spans="1:9" ht="10.5" customHeight="1">
      <c r="A29" s="1742" t="s">
        <v>613</v>
      </c>
      <c r="B29" s="1742"/>
      <c r="C29" s="1742"/>
      <c r="D29" s="1742"/>
      <c r="E29" s="1742"/>
      <c r="F29" s="1743"/>
      <c r="G29" s="1743"/>
      <c r="H29" s="1743"/>
      <c r="I29" s="1743"/>
    </row>
    <row r="30" spans="1:9" ht="8.25" customHeight="1">
      <c r="A30" s="2167" t="s">
        <v>1467</v>
      </c>
      <c r="B30" s="2167" t="s">
        <v>48</v>
      </c>
      <c r="C30" s="2167" t="s">
        <v>48</v>
      </c>
      <c r="D30" s="2167" t="s">
        <v>48</v>
      </c>
      <c r="E30" s="2167" t="s">
        <v>48</v>
      </c>
      <c r="F30" s="1744">
        <v>249725</v>
      </c>
      <c r="G30" s="1744">
        <v>13154</v>
      </c>
      <c r="H30" s="1744">
        <v>3628</v>
      </c>
      <c r="I30" s="1744">
        <v>266507</v>
      </c>
    </row>
    <row r="31" spans="1:9" ht="8.25" customHeight="1">
      <c r="A31" s="2169" t="s">
        <v>1468</v>
      </c>
      <c r="B31" s="2169" t="s">
        <v>48</v>
      </c>
      <c r="C31" s="1745"/>
      <c r="D31" s="1745"/>
      <c r="E31" s="1745"/>
      <c r="F31" s="1746">
        <v>35783</v>
      </c>
      <c r="G31" s="1746" t="s">
        <v>1469</v>
      </c>
      <c r="H31" s="1746" t="s">
        <v>1469</v>
      </c>
      <c r="I31" s="1746">
        <v>35783</v>
      </c>
    </row>
    <row r="32" spans="1:9" ht="8.25" customHeight="1">
      <c r="A32" s="2171" t="s">
        <v>220</v>
      </c>
      <c r="B32" s="2171" t="s">
        <v>48</v>
      </c>
      <c r="C32" s="2171" t="s">
        <v>48</v>
      </c>
      <c r="D32" s="2171" t="s">
        <v>48</v>
      </c>
      <c r="E32" s="2171" t="s">
        <v>48</v>
      </c>
      <c r="F32" s="1747">
        <v>285508</v>
      </c>
      <c r="G32" s="1747">
        <v>13154</v>
      </c>
      <c r="H32" s="1747">
        <v>3628</v>
      </c>
      <c r="I32" s="1747">
        <v>302290</v>
      </c>
    </row>
    <row r="33" spans="1:9" ht="9" customHeight="1">
      <c r="A33" s="2186" t="s">
        <v>1470</v>
      </c>
      <c r="B33" s="2187" t="s">
        <v>48</v>
      </c>
      <c r="C33" s="2187" t="s">
        <v>48</v>
      </c>
      <c r="D33" s="2187" t="s">
        <v>48</v>
      </c>
      <c r="E33" s="2187" t="s">
        <v>48</v>
      </c>
      <c r="F33" s="2187" t="s">
        <v>48</v>
      </c>
      <c r="G33" s="2190" t="s">
        <v>0</v>
      </c>
      <c r="H33" s="2190" t="s">
        <v>48</v>
      </c>
      <c r="I33" s="2190" t="s">
        <v>48</v>
      </c>
    </row>
    <row r="34" spans="1:9" ht="9" customHeight="1">
      <c r="A34" s="1160"/>
      <c r="B34" s="1160"/>
      <c r="C34" s="1160"/>
      <c r="D34" s="1160"/>
      <c r="E34" s="1160"/>
      <c r="F34" s="2166" t="s">
        <v>1407</v>
      </c>
      <c r="G34" s="2185" t="s">
        <v>48</v>
      </c>
      <c r="H34" s="2185" t="s">
        <v>48</v>
      </c>
      <c r="I34" s="2185" t="s">
        <v>48</v>
      </c>
    </row>
    <row r="35" spans="1:9" ht="9" customHeight="1">
      <c r="A35" s="1164"/>
      <c r="B35" s="1164"/>
      <c r="C35" s="1164"/>
      <c r="D35" s="1164"/>
      <c r="E35" s="1164"/>
      <c r="F35" s="1741" t="s">
        <v>792</v>
      </c>
      <c r="G35" s="1741" t="s">
        <v>793</v>
      </c>
      <c r="H35" s="1741" t="s">
        <v>794</v>
      </c>
      <c r="I35" s="1741" t="s">
        <v>229</v>
      </c>
    </row>
    <row r="36" spans="1:9" ht="9" customHeight="1">
      <c r="A36" s="1742" t="s">
        <v>613</v>
      </c>
      <c r="B36" s="1742"/>
      <c r="C36" s="1742"/>
      <c r="D36" s="1742"/>
      <c r="E36" s="1742"/>
      <c r="F36" s="1743"/>
      <c r="G36" s="1743"/>
      <c r="H36" s="1743"/>
      <c r="I36" s="1743"/>
    </row>
    <row r="37" spans="1:9" ht="8.25" customHeight="1">
      <c r="A37" s="2167" t="s">
        <v>1467</v>
      </c>
      <c r="B37" s="2167" t="s">
        <v>48</v>
      </c>
      <c r="C37" s="2167" t="s">
        <v>48</v>
      </c>
      <c r="D37" s="2167" t="s">
        <v>48</v>
      </c>
      <c r="E37" s="2167" t="s">
        <v>48</v>
      </c>
      <c r="F37" s="1744">
        <v>232463</v>
      </c>
      <c r="G37" s="1744">
        <v>13576</v>
      </c>
      <c r="H37" s="1744">
        <v>4219</v>
      </c>
      <c r="I37" s="1744">
        <v>250258</v>
      </c>
    </row>
    <row r="38" spans="1:9" ht="8.25" customHeight="1">
      <c r="A38" s="2169" t="s">
        <v>1468</v>
      </c>
      <c r="B38" s="2169" t="s">
        <v>48</v>
      </c>
      <c r="C38" s="1745"/>
      <c r="D38" s="1745"/>
      <c r="E38" s="1745"/>
      <c r="F38" s="1746">
        <v>37640</v>
      </c>
      <c r="G38" s="1746" t="s">
        <v>1469</v>
      </c>
      <c r="H38" s="1746" t="s">
        <v>1469</v>
      </c>
      <c r="I38" s="1746">
        <v>37640</v>
      </c>
    </row>
    <row r="39" spans="1:9" ht="8.25" customHeight="1">
      <c r="A39" s="2171" t="s">
        <v>220</v>
      </c>
      <c r="B39" s="2171" t="s">
        <v>48</v>
      </c>
      <c r="C39" s="2171" t="s">
        <v>48</v>
      </c>
      <c r="D39" s="2171" t="s">
        <v>48</v>
      </c>
      <c r="E39" s="2171" t="s">
        <v>48</v>
      </c>
      <c r="F39" s="1747">
        <v>270103</v>
      </c>
      <c r="G39" s="1747">
        <v>13576</v>
      </c>
      <c r="H39" s="1747">
        <v>4219</v>
      </c>
      <c r="I39" s="1747">
        <v>287898</v>
      </c>
    </row>
    <row r="40" spans="1:9" ht="9" customHeight="1">
      <c r="A40" s="2188" t="s">
        <v>1471</v>
      </c>
      <c r="B40" s="2189" t="s">
        <v>48</v>
      </c>
      <c r="C40" s="2189" t="s">
        <v>48</v>
      </c>
      <c r="D40" s="2189" t="s">
        <v>48</v>
      </c>
      <c r="E40" s="2189" t="s">
        <v>48</v>
      </c>
      <c r="F40" s="2189" t="s">
        <v>48</v>
      </c>
      <c r="G40" s="1748"/>
      <c r="H40" s="1748"/>
      <c r="I40" s="1748"/>
    </row>
    <row r="41" spans="1:9" ht="8.25" customHeight="1">
      <c r="A41" s="1749"/>
      <c r="B41" s="1749"/>
      <c r="C41" s="1749"/>
      <c r="D41" s="1749"/>
      <c r="E41" s="1749"/>
      <c r="F41" s="1750"/>
      <c r="G41" s="1750"/>
      <c r="H41" s="1750"/>
      <c r="I41" s="1750"/>
    </row>
    <row r="42" spans="1:9" ht="12.75" customHeight="1">
      <c r="A42" s="2184" t="s">
        <v>1237</v>
      </c>
      <c r="B42" s="2184" t="s">
        <v>48</v>
      </c>
      <c r="C42" s="2184" t="s">
        <v>48</v>
      </c>
      <c r="D42" s="2184" t="s">
        <v>48</v>
      </c>
      <c r="E42" s="2184" t="s">
        <v>48</v>
      </c>
      <c r="F42" s="2184" t="s">
        <v>48</v>
      </c>
      <c r="G42" s="2184" t="s">
        <v>48</v>
      </c>
      <c r="H42" s="2184" t="s">
        <v>48</v>
      </c>
      <c r="I42" s="2184" t="s">
        <v>48</v>
      </c>
    </row>
    <row r="43" spans="1:9" ht="9" customHeight="1">
      <c r="A43" s="1160"/>
      <c r="B43" s="1160"/>
      <c r="C43" s="1160"/>
      <c r="D43" s="1160"/>
      <c r="E43" s="1160"/>
      <c r="F43" s="2166" t="s">
        <v>1406</v>
      </c>
      <c r="G43" s="2185" t="s">
        <v>48</v>
      </c>
      <c r="H43" s="2185" t="s">
        <v>48</v>
      </c>
      <c r="I43" s="2185" t="s">
        <v>48</v>
      </c>
    </row>
    <row r="44" spans="1:9" ht="9" customHeight="1">
      <c r="A44" s="1164"/>
      <c r="B44" s="1164"/>
      <c r="C44" s="1164"/>
      <c r="D44" s="1164"/>
      <c r="E44" s="1164"/>
      <c r="F44" s="1741" t="s">
        <v>792</v>
      </c>
      <c r="G44" s="1741" t="s">
        <v>793</v>
      </c>
      <c r="H44" s="1741" t="s">
        <v>794</v>
      </c>
      <c r="I44" s="1741" t="s">
        <v>229</v>
      </c>
    </row>
    <row r="45" spans="1:9" ht="10.5" customHeight="1">
      <c r="A45" s="1742" t="s">
        <v>613</v>
      </c>
      <c r="B45" s="1742"/>
      <c r="C45" s="1742"/>
      <c r="D45" s="1742"/>
      <c r="E45" s="1742"/>
      <c r="F45" s="1743"/>
      <c r="G45" s="1743"/>
      <c r="H45" s="1743"/>
      <c r="I45" s="1743"/>
    </row>
    <row r="46" spans="1:9" ht="8.25" customHeight="1">
      <c r="A46" s="2167" t="s">
        <v>1467</v>
      </c>
      <c r="B46" s="2167" t="s">
        <v>48</v>
      </c>
      <c r="C46" s="2167" t="s">
        <v>48</v>
      </c>
      <c r="D46" s="2167" t="s">
        <v>48</v>
      </c>
      <c r="E46" s="2167" t="s">
        <v>48</v>
      </c>
      <c r="F46" s="1744">
        <v>-232</v>
      </c>
      <c r="G46" s="1744">
        <v>-415</v>
      </c>
      <c r="H46" s="1744">
        <v>-1623</v>
      </c>
      <c r="I46" s="1744">
        <v>-2270</v>
      </c>
    </row>
    <row r="47" spans="1:9" ht="8.25" customHeight="1">
      <c r="A47" s="2169" t="s">
        <v>1472</v>
      </c>
      <c r="B47" s="2169" t="s">
        <v>48</v>
      </c>
      <c r="C47" s="2170" t="s">
        <v>48</v>
      </c>
      <c r="D47" s="2170" t="s">
        <v>48</v>
      </c>
      <c r="E47" s="2170" t="s">
        <v>48</v>
      </c>
      <c r="F47" s="1746">
        <v>-3</v>
      </c>
      <c r="G47" s="1746">
        <v>-3</v>
      </c>
      <c r="H47" s="1746" t="s">
        <v>1469</v>
      </c>
      <c r="I47" s="1746">
        <v>-6</v>
      </c>
    </row>
    <row r="48" spans="1:9" ht="8.25" customHeight="1">
      <c r="A48" s="2169" t="s">
        <v>1473</v>
      </c>
      <c r="B48" s="2169" t="s">
        <v>48</v>
      </c>
      <c r="C48" s="2169" t="s">
        <v>48</v>
      </c>
      <c r="D48" s="2169" t="s">
        <v>48</v>
      </c>
      <c r="E48" s="2169" t="s">
        <v>48</v>
      </c>
      <c r="F48" s="1746">
        <v>-44</v>
      </c>
      <c r="G48" s="1746">
        <v>-151</v>
      </c>
      <c r="H48" s="1746">
        <v>-24</v>
      </c>
      <c r="I48" s="1746">
        <v>-219</v>
      </c>
    </row>
    <row r="49" spans="1:9" ht="8.25" customHeight="1">
      <c r="A49" s="2171" t="s">
        <v>1474</v>
      </c>
      <c r="B49" s="2171" t="s">
        <v>48</v>
      </c>
      <c r="C49" s="2171" t="s">
        <v>48</v>
      </c>
      <c r="D49" s="2171" t="s">
        <v>48</v>
      </c>
      <c r="E49" s="2171" t="s">
        <v>48</v>
      </c>
      <c r="F49" s="1747">
        <v>-279</v>
      </c>
      <c r="G49" s="1747">
        <v>-569</v>
      </c>
      <c r="H49" s="1747">
        <v>-1647</v>
      </c>
      <c r="I49" s="1747">
        <v>-2495</v>
      </c>
    </row>
    <row r="50" spans="1:9" ht="9" customHeight="1">
      <c r="A50" s="1751"/>
      <c r="B50" s="1751"/>
      <c r="C50" s="1751"/>
      <c r="D50" s="1751"/>
      <c r="E50" s="1751"/>
      <c r="F50" s="1752"/>
      <c r="G50" s="1752"/>
      <c r="H50" s="1752"/>
      <c r="I50" s="1752"/>
    </row>
    <row r="51" spans="1:9" ht="9" customHeight="1">
      <c r="A51" s="1160"/>
      <c r="B51" s="1160"/>
      <c r="C51" s="1160"/>
      <c r="D51" s="1160"/>
      <c r="E51" s="1160"/>
      <c r="F51" s="2166" t="s">
        <v>1407</v>
      </c>
      <c r="G51" s="2185" t="s">
        <v>48</v>
      </c>
      <c r="H51" s="2185" t="s">
        <v>48</v>
      </c>
      <c r="I51" s="2185" t="s">
        <v>48</v>
      </c>
    </row>
    <row r="52" spans="1:9" ht="9" customHeight="1">
      <c r="A52" s="1164"/>
      <c r="B52" s="1164"/>
      <c r="C52" s="1164"/>
      <c r="D52" s="1164"/>
      <c r="E52" s="1164"/>
      <c r="F52" s="1741" t="s">
        <v>792</v>
      </c>
      <c r="G52" s="1741" t="s">
        <v>793</v>
      </c>
      <c r="H52" s="1741" t="s">
        <v>794</v>
      </c>
      <c r="I52" s="1741" t="s">
        <v>229</v>
      </c>
    </row>
    <row r="53" spans="1:9" ht="8.25" customHeight="1">
      <c r="A53" s="1742" t="s">
        <v>613</v>
      </c>
      <c r="B53" s="1742"/>
      <c r="C53" s="1742"/>
      <c r="D53" s="1742"/>
      <c r="E53" s="1742"/>
      <c r="F53" s="1743"/>
      <c r="G53" s="1743"/>
      <c r="H53" s="1743"/>
      <c r="I53" s="1743"/>
    </row>
    <row r="54" spans="1:9" ht="8.25" customHeight="1">
      <c r="A54" s="2167" t="s">
        <v>1467</v>
      </c>
      <c r="B54" s="2167" t="s">
        <v>48</v>
      </c>
      <c r="C54" s="2167" t="s">
        <v>48</v>
      </c>
      <c r="D54" s="2167" t="s">
        <v>48</v>
      </c>
      <c r="E54" s="2167" t="s">
        <v>48</v>
      </c>
      <c r="F54" s="1744">
        <v>-255</v>
      </c>
      <c r="G54" s="1744">
        <v>-463</v>
      </c>
      <c r="H54" s="1744">
        <v>-1816</v>
      </c>
      <c r="I54" s="1744">
        <v>-2534</v>
      </c>
    </row>
    <row r="55" spans="1:9" ht="8.25" customHeight="1">
      <c r="A55" s="2169" t="s">
        <v>1472</v>
      </c>
      <c r="B55" s="2169" t="s">
        <v>48</v>
      </c>
      <c r="C55" s="2170" t="s">
        <v>48</v>
      </c>
      <c r="D55" s="2170" t="s">
        <v>48</v>
      </c>
      <c r="E55" s="2170" t="s">
        <v>48</v>
      </c>
      <c r="F55" s="1746">
        <v>-2</v>
      </c>
      <c r="G55" s="1746" t="s">
        <v>1469</v>
      </c>
      <c r="H55" s="1746" t="s">
        <v>1469</v>
      </c>
      <c r="I55" s="1746">
        <v>-2</v>
      </c>
    </row>
    <row r="56" spans="1:9" ht="8.25" customHeight="1">
      <c r="A56" s="2169" t="s">
        <v>1473</v>
      </c>
      <c r="B56" s="2169" t="s">
        <v>48</v>
      </c>
      <c r="C56" s="2169" t="s">
        <v>48</v>
      </c>
      <c r="D56" s="2169" t="s">
        <v>48</v>
      </c>
      <c r="E56" s="2169" t="s">
        <v>48</v>
      </c>
      <c r="F56" s="1746">
        <v>-74</v>
      </c>
      <c r="G56" s="1746">
        <v>-149</v>
      </c>
      <c r="H56" s="1746">
        <v>-31</v>
      </c>
      <c r="I56" s="1746">
        <v>-254</v>
      </c>
    </row>
    <row r="57" spans="1:9" ht="8.25" customHeight="1">
      <c r="A57" s="2171" t="s">
        <v>1474</v>
      </c>
      <c r="B57" s="2171" t="s">
        <v>48</v>
      </c>
      <c r="C57" s="2171" t="s">
        <v>48</v>
      </c>
      <c r="D57" s="2171" t="s">
        <v>48</v>
      </c>
      <c r="E57" s="2171" t="s">
        <v>48</v>
      </c>
      <c r="F57" s="1747">
        <v>-331</v>
      </c>
      <c r="G57" s="1747">
        <v>-612</v>
      </c>
      <c r="H57" s="1747">
        <v>-1847</v>
      </c>
      <c r="I57" s="1747">
        <v>-2790</v>
      </c>
    </row>
    <row r="58" spans="1:9" ht="11.25" customHeight="1">
      <c r="A58" s="1751"/>
      <c r="B58" s="1751"/>
      <c r="C58" s="1751"/>
      <c r="D58" s="1751"/>
      <c r="E58" s="1751"/>
      <c r="F58" s="1753"/>
      <c r="G58" s="1754"/>
      <c r="H58" s="1754"/>
      <c r="I58" s="1754"/>
    </row>
    <row r="59" spans="1:9" ht="9" customHeight="1">
      <c r="A59" s="2184" t="s">
        <v>1314</v>
      </c>
      <c r="B59" s="2184" t="s">
        <v>48</v>
      </c>
      <c r="C59" s="2184" t="s">
        <v>48</v>
      </c>
      <c r="D59" s="2184" t="s">
        <v>48</v>
      </c>
      <c r="E59" s="2184" t="s">
        <v>48</v>
      </c>
      <c r="F59" s="2184" t="s">
        <v>48</v>
      </c>
      <c r="G59" s="2184" t="s">
        <v>48</v>
      </c>
      <c r="H59" s="2184" t="s">
        <v>48</v>
      </c>
      <c r="I59" s="2184" t="s">
        <v>48</v>
      </c>
    </row>
    <row r="60" spans="1:9" ht="9" customHeight="1">
      <c r="A60" s="1164"/>
      <c r="B60" s="1164"/>
      <c r="C60" s="1164"/>
      <c r="D60" s="1164"/>
      <c r="E60" s="1164"/>
      <c r="F60" s="1755" t="s">
        <v>792</v>
      </c>
      <c r="G60" s="1755" t="s">
        <v>793</v>
      </c>
      <c r="H60" s="1755" t="s">
        <v>794</v>
      </c>
      <c r="I60" s="1755" t="s">
        <v>229</v>
      </c>
    </row>
    <row r="61" spans="1:9" ht="10.5" customHeight="1">
      <c r="A61" s="1742" t="s">
        <v>613</v>
      </c>
      <c r="B61" s="1742"/>
      <c r="C61" s="1742"/>
      <c r="D61" s="1742"/>
      <c r="E61" s="1742"/>
      <c r="F61" s="1742"/>
      <c r="G61" s="1743"/>
      <c r="H61" s="1743"/>
      <c r="I61" s="1743"/>
    </row>
    <row r="62" spans="1:9" ht="8.25" customHeight="1">
      <c r="A62" s="2173" t="s">
        <v>1475</v>
      </c>
      <c r="B62" s="2173" t="s">
        <v>48</v>
      </c>
      <c r="C62" s="2173" t="s">
        <v>48</v>
      </c>
      <c r="D62" s="2173" t="s">
        <v>48</v>
      </c>
      <c r="E62" s="2173" t="s">
        <v>48</v>
      </c>
      <c r="F62" s="1756">
        <v>-284</v>
      </c>
      <c r="G62" s="1756">
        <v>-490</v>
      </c>
      <c r="H62" s="1756">
        <v>-1674</v>
      </c>
      <c r="I62" s="1756">
        <v>-2448</v>
      </c>
    </row>
    <row r="63" spans="1:9" ht="8.25" customHeight="1">
      <c r="A63" s="2169" t="s">
        <v>1476</v>
      </c>
      <c r="B63" s="2169" t="s">
        <v>48</v>
      </c>
      <c r="C63" s="2169" t="s">
        <v>48</v>
      </c>
      <c r="D63" s="2169" t="s">
        <v>48</v>
      </c>
      <c r="E63" s="2169" t="s">
        <v>48</v>
      </c>
      <c r="F63" s="1746">
        <v>-55</v>
      </c>
      <c r="G63" s="1746">
        <v>-28</v>
      </c>
      <c r="H63" s="1746">
        <v>-7</v>
      </c>
      <c r="I63" s="1746">
        <v>-90</v>
      </c>
    </row>
    <row r="64" spans="1:9" ht="8.25" customHeight="1">
      <c r="A64" s="2169" t="s">
        <v>1477</v>
      </c>
      <c r="B64" s="2169" t="s">
        <v>48</v>
      </c>
      <c r="C64" s="2169" t="s">
        <v>48</v>
      </c>
      <c r="D64" s="2169" t="s">
        <v>48</v>
      </c>
      <c r="E64" s="2169" t="s">
        <v>48</v>
      </c>
      <c r="F64" s="1746">
        <v>9</v>
      </c>
      <c r="G64" s="1746">
        <v>-96</v>
      </c>
      <c r="H64" s="1746" t="s">
        <v>1469</v>
      </c>
      <c r="I64" s="1746">
        <v>-87</v>
      </c>
    </row>
    <row r="65" spans="1:9" ht="8.25" customHeight="1">
      <c r="A65" s="2169" t="s">
        <v>1478</v>
      </c>
      <c r="B65" s="2169" t="s">
        <v>48</v>
      </c>
      <c r="C65" s="2169" t="s">
        <v>48</v>
      </c>
      <c r="D65" s="2169" t="s">
        <v>48</v>
      </c>
      <c r="E65" s="2169" t="s">
        <v>48</v>
      </c>
      <c r="F65" s="1746">
        <v>1</v>
      </c>
      <c r="G65" s="1746" t="s">
        <v>1469</v>
      </c>
      <c r="H65" s="1746">
        <v>-9</v>
      </c>
      <c r="I65" s="1746">
        <v>-8</v>
      </c>
    </row>
    <row r="66" spans="1:9" ht="8.25" customHeight="1">
      <c r="A66" s="2169" t="s">
        <v>1479</v>
      </c>
      <c r="B66" s="2169" t="s">
        <v>48</v>
      </c>
      <c r="C66" s="2169" t="s">
        <v>48</v>
      </c>
      <c r="D66" s="2169" t="s">
        <v>48</v>
      </c>
      <c r="E66" s="2169" t="s">
        <v>48</v>
      </c>
      <c r="F66" s="1746">
        <v>-5</v>
      </c>
      <c r="G66" s="1746">
        <v>98</v>
      </c>
      <c r="H66" s="1746" t="s">
        <v>1469</v>
      </c>
      <c r="I66" s="1746">
        <v>93</v>
      </c>
    </row>
    <row r="67" spans="1:9" ht="8.25" customHeight="1">
      <c r="A67" s="2169" t="s">
        <v>1480</v>
      </c>
      <c r="B67" s="2169" t="s">
        <v>48</v>
      </c>
      <c r="C67" s="2169" t="s">
        <v>48</v>
      </c>
      <c r="D67" s="2169" t="s">
        <v>48</v>
      </c>
      <c r="E67" s="2169" t="s">
        <v>48</v>
      </c>
      <c r="F67" s="1746" t="s">
        <v>1469</v>
      </c>
      <c r="G67" s="1746">
        <v>23</v>
      </c>
      <c r="H67" s="1746">
        <v>-112</v>
      </c>
      <c r="I67" s="1746">
        <v>-89</v>
      </c>
    </row>
    <row r="68" spans="1:9" ht="8.25" customHeight="1">
      <c r="A68" s="2169" t="s">
        <v>1481</v>
      </c>
      <c r="B68" s="2169" t="s">
        <v>48</v>
      </c>
      <c r="C68" s="2169" t="s">
        <v>48</v>
      </c>
      <c r="D68" s="2169" t="s">
        <v>48</v>
      </c>
      <c r="E68" s="2169" t="s">
        <v>48</v>
      </c>
      <c r="F68" s="1746">
        <v>-1</v>
      </c>
      <c r="G68" s="1746" t="s">
        <v>1469</v>
      </c>
      <c r="H68" s="1746">
        <v>18</v>
      </c>
      <c r="I68" s="1746">
        <v>17</v>
      </c>
    </row>
    <row r="69" spans="1:9" ht="8.25" customHeight="1">
      <c r="A69" s="2169" t="s">
        <v>1482</v>
      </c>
      <c r="B69" s="2169" t="s">
        <v>48</v>
      </c>
      <c r="C69" s="2169" t="s">
        <v>48</v>
      </c>
      <c r="D69" s="2169" t="s">
        <v>48</v>
      </c>
      <c r="E69" s="2169" t="s">
        <v>48</v>
      </c>
      <c r="F69" s="1746" t="s">
        <v>1469</v>
      </c>
      <c r="G69" s="1746">
        <v>-5</v>
      </c>
      <c r="H69" s="1746">
        <v>32</v>
      </c>
      <c r="I69" s="1746">
        <v>27</v>
      </c>
    </row>
    <row r="70" spans="1:9" ht="8.25" customHeight="1">
      <c r="A70" s="2169" t="s">
        <v>1483</v>
      </c>
      <c r="B70" s="2169" t="s">
        <v>48</v>
      </c>
      <c r="C70" s="2169" t="s">
        <v>48</v>
      </c>
      <c r="D70" s="2169" t="s">
        <v>48</v>
      </c>
      <c r="E70" s="2169" t="s">
        <v>48</v>
      </c>
      <c r="F70" s="1746">
        <v>71</v>
      </c>
      <c r="G70" s="1746">
        <v>20</v>
      </c>
      <c r="H70" s="1746">
        <v>-77</v>
      </c>
      <c r="I70" s="1746">
        <v>14</v>
      </c>
    </row>
    <row r="71" spans="1:9" ht="8.25" customHeight="1">
      <c r="A71" s="2169" t="s">
        <v>1484</v>
      </c>
      <c r="B71" s="2169" t="s">
        <v>48</v>
      </c>
      <c r="C71" s="2169" t="s">
        <v>48</v>
      </c>
      <c r="D71" s="2169" t="s">
        <v>48</v>
      </c>
      <c r="E71" s="2169" t="s">
        <v>48</v>
      </c>
      <c r="F71" s="1746">
        <v>34</v>
      </c>
      <c r="G71" s="1746">
        <v>65</v>
      </c>
      <c r="H71" s="1746">
        <v>69</v>
      </c>
      <c r="I71" s="1746">
        <v>168</v>
      </c>
    </row>
    <row r="72" spans="1:9" ht="8.25" customHeight="1">
      <c r="A72" s="2169" t="s">
        <v>1485</v>
      </c>
      <c r="B72" s="2169" t="s">
        <v>48</v>
      </c>
      <c r="C72" s="2169" t="s">
        <v>48</v>
      </c>
      <c r="D72" s="2169" t="s">
        <v>48</v>
      </c>
      <c r="E72" s="2169" t="s">
        <v>48</v>
      </c>
      <c r="F72" s="1746" t="s">
        <v>1469</v>
      </c>
      <c r="G72" s="1746" t="s">
        <v>1469</v>
      </c>
      <c r="H72" s="1746">
        <v>151</v>
      </c>
      <c r="I72" s="1746">
        <v>151</v>
      </c>
    </row>
    <row r="73" spans="1:9" ht="8.25" customHeight="1">
      <c r="A73" s="2169" t="s">
        <v>1486</v>
      </c>
      <c r="B73" s="2169" t="s">
        <v>48</v>
      </c>
      <c r="C73" s="2169" t="s">
        <v>48</v>
      </c>
      <c r="D73" s="2169" t="s">
        <v>48</v>
      </c>
      <c r="E73" s="2169" t="s">
        <v>48</v>
      </c>
      <c r="F73" s="1746">
        <v>-2</v>
      </c>
      <c r="G73" s="1746">
        <v>-2</v>
      </c>
      <c r="H73" s="1746">
        <v>-14</v>
      </c>
      <c r="I73" s="1746">
        <v>-18</v>
      </c>
    </row>
    <row r="74" spans="1:9" ht="8.25" customHeight="1">
      <c r="A74" s="2171" t="s">
        <v>1487</v>
      </c>
      <c r="B74" s="2171" t="s">
        <v>48</v>
      </c>
      <c r="C74" s="2171" t="s">
        <v>48</v>
      </c>
      <c r="D74" s="2171" t="s">
        <v>48</v>
      </c>
      <c r="E74" s="2171" t="s">
        <v>48</v>
      </c>
      <c r="F74" s="1747">
        <v>-232</v>
      </c>
      <c r="G74" s="1747">
        <v>-415</v>
      </c>
      <c r="H74" s="1747">
        <v>-1623</v>
      </c>
      <c r="I74" s="1747">
        <v>-2270</v>
      </c>
    </row>
    <row r="75" spans="1:9" ht="5.4" customHeight="1">
      <c r="A75" s="2178"/>
      <c r="B75" s="2178" t="s">
        <v>48</v>
      </c>
      <c r="C75" s="2178" t="s">
        <v>48</v>
      </c>
      <c r="D75" s="2178" t="s">
        <v>48</v>
      </c>
      <c r="E75" s="2178" t="s">
        <v>48</v>
      </c>
      <c r="F75" s="2178" t="s">
        <v>48</v>
      </c>
      <c r="G75" s="2178" t="s">
        <v>48</v>
      </c>
      <c r="H75" s="2178" t="s">
        <v>48</v>
      </c>
      <c r="I75" s="2178" t="s">
        <v>48</v>
      </c>
    </row>
    <row r="76" spans="1:9" ht="12.6" customHeight="1">
      <c r="A76" s="1163"/>
      <c r="B76" s="1163"/>
      <c r="C76" s="1163"/>
      <c r="D76" s="1163"/>
      <c r="E76" s="1163"/>
      <c r="F76" s="1757" t="s">
        <v>792</v>
      </c>
      <c r="G76" s="1757" t="s">
        <v>793</v>
      </c>
      <c r="H76" s="1757" t="s">
        <v>794</v>
      </c>
      <c r="I76" s="1757" t="s">
        <v>229</v>
      </c>
    </row>
    <row r="77" spans="1:9" ht="8.25" customHeight="1">
      <c r="A77" s="1742" t="s">
        <v>613</v>
      </c>
      <c r="B77" s="1742"/>
      <c r="C77" s="1742"/>
      <c r="D77" s="1742"/>
      <c r="E77" s="1742"/>
      <c r="F77" s="1742"/>
      <c r="G77" s="1743"/>
      <c r="H77" s="1743"/>
      <c r="I77" s="1743"/>
    </row>
    <row r="78" spans="1:9" ht="8.25" customHeight="1">
      <c r="A78" s="2173" t="s">
        <v>1488</v>
      </c>
      <c r="B78" s="2173" t="s">
        <v>48</v>
      </c>
      <c r="C78" s="2173" t="s">
        <v>48</v>
      </c>
      <c r="D78" s="2173" t="s">
        <v>48</v>
      </c>
      <c r="E78" s="2173" t="s">
        <v>48</v>
      </c>
      <c r="F78" s="1756">
        <v>-153</v>
      </c>
      <c r="G78" s="1756">
        <v>-344</v>
      </c>
      <c r="H78" s="1756">
        <v>-1686</v>
      </c>
      <c r="I78" s="1756">
        <v>-2183</v>
      </c>
    </row>
    <row r="79" spans="1:9" ht="8.25" customHeight="1">
      <c r="A79" s="2169" t="s">
        <v>1476</v>
      </c>
      <c r="B79" s="2169" t="s">
        <v>48</v>
      </c>
      <c r="C79" s="2169" t="s">
        <v>48</v>
      </c>
      <c r="D79" s="2169" t="s">
        <v>48</v>
      </c>
      <c r="E79" s="2169" t="s">
        <v>48</v>
      </c>
      <c r="F79" s="1746">
        <v>-47</v>
      </c>
      <c r="G79" s="1746">
        <v>-18</v>
      </c>
      <c r="H79" s="1746">
        <v>-10</v>
      </c>
      <c r="I79" s="1746">
        <v>-75</v>
      </c>
    </row>
    <row r="80" spans="1:9" ht="8.25" customHeight="1">
      <c r="A80" s="2169" t="s">
        <v>1477</v>
      </c>
      <c r="B80" s="2169" t="s">
        <v>48</v>
      </c>
      <c r="C80" s="2169" t="s">
        <v>48</v>
      </c>
      <c r="D80" s="2169" t="s">
        <v>48</v>
      </c>
      <c r="E80" s="2169" t="s">
        <v>48</v>
      </c>
      <c r="F80" s="1746">
        <v>7</v>
      </c>
      <c r="G80" s="1746">
        <v>-137</v>
      </c>
      <c r="H80" s="1746" t="s">
        <v>1469</v>
      </c>
      <c r="I80" s="1746">
        <v>-130</v>
      </c>
    </row>
    <row r="81" spans="1:9" ht="8.25" customHeight="1">
      <c r="A81" s="2169" t="s">
        <v>1478</v>
      </c>
      <c r="B81" s="2169" t="s">
        <v>48</v>
      </c>
      <c r="C81" s="2169" t="s">
        <v>48</v>
      </c>
      <c r="D81" s="2169" t="s">
        <v>48</v>
      </c>
      <c r="E81" s="2169" t="s">
        <v>48</v>
      </c>
      <c r="F81" s="1746">
        <v>1</v>
      </c>
      <c r="G81" s="1746" t="s">
        <v>1469</v>
      </c>
      <c r="H81" s="1746">
        <v>-77</v>
      </c>
      <c r="I81" s="1746">
        <v>-76</v>
      </c>
    </row>
    <row r="82" spans="1:9" ht="8.25" customHeight="1">
      <c r="A82" s="2169" t="s">
        <v>1479</v>
      </c>
      <c r="B82" s="2169" t="s">
        <v>48</v>
      </c>
      <c r="C82" s="2169" t="s">
        <v>48</v>
      </c>
      <c r="D82" s="2169" t="s">
        <v>48</v>
      </c>
      <c r="E82" s="2169" t="s">
        <v>48</v>
      </c>
      <c r="F82" s="1746">
        <v>-19</v>
      </c>
      <c r="G82" s="1746">
        <v>48</v>
      </c>
      <c r="H82" s="1746" t="s">
        <v>1469</v>
      </c>
      <c r="I82" s="1746">
        <v>29</v>
      </c>
    </row>
    <row r="83" spans="1:9" ht="8.25" customHeight="1">
      <c r="A83" s="2169" t="s">
        <v>1480</v>
      </c>
      <c r="B83" s="2169" t="s">
        <v>48</v>
      </c>
      <c r="C83" s="2169" t="s">
        <v>48</v>
      </c>
      <c r="D83" s="2169" t="s">
        <v>48</v>
      </c>
      <c r="E83" s="2169" t="s">
        <v>48</v>
      </c>
      <c r="F83" s="1746" t="s">
        <v>1469</v>
      </c>
      <c r="G83" s="1746">
        <v>16</v>
      </c>
      <c r="H83" s="1746">
        <v>-45</v>
      </c>
      <c r="I83" s="1746">
        <v>-29</v>
      </c>
    </row>
    <row r="84" spans="1:9" ht="8.25" customHeight="1">
      <c r="A84" s="2169" t="s">
        <v>1481</v>
      </c>
      <c r="B84" s="2169" t="s">
        <v>48</v>
      </c>
      <c r="C84" s="2169" t="s">
        <v>48</v>
      </c>
      <c r="D84" s="2169" t="s">
        <v>48</v>
      </c>
      <c r="E84" s="2169" t="s">
        <v>48</v>
      </c>
      <c r="F84" s="1746">
        <v>-1</v>
      </c>
      <c r="G84" s="1746" t="s">
        <v>1469</v>
      </c>
      <c r="H84" s="1746">
        <v>6</v>
      </c>
      <c r="I84" s="1746">
        <v>5</v>
      </c>
    </row>
    <row r="85" spans="1:9" ht="8.25" customHeight="1">
      <c r="A85" s="2169" t="s">
        <v>1482</v>
      </c>
      <c r="B85" s="2169" t="s">
        <v>48</v>
      </c>
      <c r="C85" s="2169" t="s">
        <v>48</v>
      </c>
      <c r="D85" s="2169" t="s">
        <v>48</v>
      </c>
      <c r="E85" s="2169" t="s">
        <v>48</v>
      </c>
      <c r="F85" s="1746" t="s">
        <v>1469</v>
      </c>
      <c r="G85" s="1746">
        <v>-28</v>
      </c>
      <c r="H85" s="1746">
        <v>35</v>
      </c>
      <c r="I85" s="1746">
        <v>7</v>
      </c>
    </row>
    <row r="86" spans="1:9" ht="8.25" customHeight="1">
      <c r="A86" s="2169" t="s">
        <v>1483</v>
      </c>
      <c r="B86" s="2169" t="s">
        <v>48</v>
      </c>
      <c r="C86" s="2169" t="s">
        <v>48</v>
      </c>
      <c r="D86" s="2169" t="s">
        <v>48</v>
      </c>
      <c r="E86" s="2169" t="s">
        <v>48</v>
      </c>
      <c r="F86" s="1746">
        <v>-60</v>
      </c>
      <c r="G86" s="1746">
        <v>-26</v>
      </c>
      <c r="H86" s="1746">
        <v>-327</v>
      </c>
      <c r="I86" s="1746">
        <v>-413</v>
      </c>
    </row>
    <row r="87" spans="1:9" ht="8.25" customHeight="1">
      <c r="A87" s="2169" t="s">
        <v>1484</v>
      </c>
      <c r="B87" s="2169" t="s">
        <v>48</v>
      </c>
      <c r="C87" s="2169" t="s">
        <v>48</v>
      </c>
      <c r="D87" s="2169" t="s">
        <v>48</v>
      </c>
      <c r="E87" s="2169" t="s">
        <v>48</v>
      </c>
      <c r="F87" s="1746">
        <v>12</v>
      </c>
      <c r="G87" s="1746">
        <v>20</v>
      </c>
      <c r="H87" s="1746">
        <v>28</v>
      </c>
      <c r="I87" s="1746">
        <v>60</v>
      </c>
    </row>
    <row r="88" spans="1:9" ht="8.25" customHeight="1">
      <c r="A88" s="2169" t="s">
        <v>1485</v>
      </c>
      <c r="B88" s="2169" t="s">
        <v>48</v>
      </c>
      <c r="C88" s="2169" t="s">
        <v>48</v>
      </c>
      <c r="D88" s="2169" t="s">
        <v>48</v>
      </c>
      <c r="E88" s="2169" t="s">
        <v>48</v>
      </c>
      <c r="F88" s="1746" t="s">
        <v>1469</v>
      </c>
      <c r="G88" s="1746" t="s">
        <v>1469</v>
      </c>
      <c r="H88" s="1746">
        <v>190</v>
      </c>
      <c r="I88" s="1746">
        <v>190</v>
      </c>
    </row>
    <row r="89" spans="1:9" ht="8.25" customHeight="1">
      <c r="A89" s="2169" t="s">
        <v>1486</v>
      </c>
      <c r="B89" s="2169" t="s">
        <v>48</v>
      </c>
      <c r="C89" s="2169" t="s">
        <v>48</v>
      </c>
      <c r="D89" s="2169" t="s">
        <v>48</v>
      </c>
      <c r="E89" s="2169" t="s">
        <v>48</v>
      </c>
      <c r="F89" s="1746">
        <v>5</v>
      </c>
      <c r="G89" s="1746">
        <v>6</v>
      </c>
      <c r="H89" s="1746">
        <v>70</v>
      </c>
      <c r="I89" s="1746">
        <v>81</v>
      </c>
    </row>
    <row r="90" spans="1:9" ht="8.25" customHeight="1">
      <c r="A90" s="2171" t="s">
        <v>1489</v>
      </c>
      <c r="B90" s="2171" t="s">
        <v>48</v>
      </c>
      <c r="C90" s="2171" t="s">
        <v>48</v>
      </c>
      <c r="D90" s="2171" t="s">
        <v>48</v>
      </c>
      <c r="E90" s="2171" t="s">
        <v>48</v>
      </c>
      <c r="F90" s="1747">
        <v>-255</v>
      </c>
      <c r="G90" s="1747">
        <v>-463</v>
      </c>
      <c r="H90" s="1747">
        <v>-1816</v>
      </c>
      <c r="I90" s="1747">
        <v>-2534</v>
      </c>
    </row>
    <row r="91" spans="1:9" ht="5.25" customHeight="1">
      <c r="A91" s="1758"/>
      <c r="B91" s="1758"/>
      <c r="C91" s="1758"/>
      <c r="D91" s="1753"/>
      <c r="E91" s="1758"/>
      <c r="F91" s="1759"/>
      <c r="G91" s="1760"/>
      <c r="H91" s="1760"/>
      <c r="I91" s="1760"/>
    </row>
    <row r="92" spans="1:9" ht="11.25" customHeight="1">
      <c r="A92" s="2175" t="s">
        <v>1315</v>
      </c>
      <c r="B92" s="2175" t="s">
        <v>48</v>
      </c>
      <c r="C92" s="1761"/>
      <c r="D92" s="1761"/>
      <c r="E92" s="1160"/>
      <c r="F92" s="1160"/>
      <c r="G92" s="1762" t="s">
        <v>1403</v>
      </c>
      <c r="H92" s="1762" t="s">
        <v>1404</v>
      </c>
      <c r="I92" s="1762" t="s">
        <v>1403</v>
      </c>
    </row>
    <row r="93" spans="1:9" ht="9" customHeight="1">
      <c r="A93" s="1163"/>
      <c r="B93" s="1163"/>
      <c r="C93" s="1163"/>
      <c r="D93" s="1163"/>
      <c r="E93" s="1163"/>
      <c r="F93" s="1163"/>
      <c r="G93" s="1763">
        <v>2021</v>
      </c>
      <c r="H93" s="1763">
        <v>2020</v>
      </c>
      <c r="I93" s="1763">
        <v>2020</v>
      </c>
    </row>
    <row r="94" spans="1:9" ht="8.25" customHeight="1">
      <c r="A94" s="2176" t="s">
        <v>1490</v>
      </c>
      <c r="B94" s="2176" t="s">
        <v>48</v>
      </c>
      <c r="C94" s="2176" t="s">
        <v>48</v>
      </c>
      <c r="D94" s="2176" t="s">
        <v>48</v>
      </c>
      <c r="E94" s="2176" t="s">
        <v>48</v>
      </c>
      <c r="F94" s="1764"/>
      <c r="G94" s="1765">
        <v>136</v>
      </c>
      <c r="H94" s="1765">
        <v>151</v>
      </c>
      <c r="I94" s="1765">
        <v>169</v>
      </c>
    </row>
    <row r="95" spans="1:9" ht="8.25" customHeight="1">
      <c r="A95" s="2169" t="s">
        <v>1491</v>
      </c>
      <c r="B95" s="2169" t="s">
        <v>48</v>
      </c>
      <c r="C95" s="2169" t="s">
        <v>48</v>
      </c>
      <c r="D95" s="2169" t="s">
        <v>48</v>
      </c>
      <c r="E95" s="2169" t="s">
        <v>48</v>
      </c>
      <c r="F95" s="1766"/>
      <c r="G95" s="1746">
        <v>75</v>
      </c>
      <c r="H95" s="1746">
        <v>87</v>
      </c>
      <c r="I95" s="1746">
        <v>96</v>
      </c>
    </row>
    <row r="96" spans="1:9" ht="8.25" customHeight="1">
      <c r="A96" s="2177" t="s">
        <v>1492</v>
      </c>
      <c r="B96" s="2177" t="s">
        <v>48</v>
      </c>
      <c r="C96" s="2177" t="s">
        <v>48</v>
      </c>
      <c r="D96" s="2177" t="s">
        <v>48</v>
      </c>
      <c r="E96" s="2177" t="s">
        <v>48</v>
      </c>
      <c r="F96" s="1767"/>
      <c r="G96" s="1768">
        <v>85</v>
      </c>
      <c r="H96" s="1768">
        <v>93</v>
      </c>
      <c r="I96" s="1768">
        <v>101</v>
      </c>
    </row>
    <row r="97" spans="1:13" ht="8.25" customHeight="1">
      <c r="A97" s="2174" t="s">
        <v>1493</v>
      </c>
      <c r="B97" s="2174" t="s">
        <v>48</v>
      </c>
      <c r="C97" s="2174" t="s">
        <v>48</v>
      </c>
      <c r="D97" s="2174" t="s">
        <v>48</v>
      </c>
      <c r="E97" s="2174" t="s">
        <v>48</v>
      </c>
      <c r="F97" s="1769"/>
      <c r="G97" s="1746">
        <v>45</v>
      </c>
      <c r="H97" s="1746">
        <v>42</v>
      </c>
      <c r="I97" s="1746">
        <v>43</v>
      </c>
    </row>
    <row r="98" spans="1:13" ht="8.25" customHeight="1">
      <c r="A98" s="2160" t="s">
        <v>1494</v>
      </c>
      <c r="B98" s="2160" t="s">
        <v>48</v>
      </c>
      <c r="C98" s="2160" t="s">
        <v>48</v>
      </c>
      <c r="D98" s="2160" t="s">
        <v>48</v>
      </c>
      <c r="E98" s="2160" t="s">
        <v>48</v>
      </c>
      <c r="F98" s="1770"/>
      <c r="G98" s="1771">
        <v>25</v>
      </c>
      <c r="H98" s="1771">
        <v>30</v>
      </c>
      <c r="I98" s="1771">
        <v>29</v>
      </c>
    </row>
    <row r="99" spans="1:13" ht="10.5" customHeight="1">
      <c r="A99" s="2161" t="s">
        <v>1495</v>
      </c>
      <c r="B99" s="2161" t="s">
        <v>48</v>
      </c>
      <c r="C99" s="2161" t="s">
        <v>48</v>
      </c>
      <c r="D99" s="2161" t="s">
        <v>48</v>
      </c>
      <c r="E99" s="2161" t="s">
        <v>48</v>
      </c>
      <c r="F99" s="2161" t="s">
        <v>48</v>
      </c>
      <c r="G99" s="2161" t="s">
        <v>48</v>
      </c>
      <c r="H99" s="2161" t="s">
        <v>48</v>
      </c>
      <c r="I99" s="2161" t="s">
        <v>48</v>
      </c>
    </row>
    <row r="100" spans="1:13" ht="13.8" customHeight="1">
      <c r="A100" s="2143" t="s">
        <v>1620</v>
      </c>
      <c r="B100" s="2143" t="s">
        <v>48</v>
      </c>
      <c r="C100" s="2143" t="s">
        <v>48</v>
      </c>
      <c r="D100" s="2143" t="s">
        <v>48</v>
      </c>
      <c r="E100" s="2143" t="s">
        <v>48</v>
      </c>
      <c r="F100" s="2143" t="s">
        <v>48</v>
      </c>
      <c r="G100" s="2143" t="s">
        <v>48</v>
      </c>
      <c r="H100" s="2143" t="s">
        <v>48</v>
      </c>
      <c r="I100" s="2143" t="s">
        <v>48</v>
      </c>
      <c r="J100" s="2143" t="s">
        <v>48</v>
      </c>
    </row>
    <row r="101" spans="1:13" ht="1.8" customHeight="1">
      <c r="A101" s="1149"/>
      <c r="B101" s="1149"/>
      <c r="C101" s="1149"/>
      <c r="D101" s="1149"/>
      <c r="E101" s="1149"/>
      <c r="F101" s="1149"/>
      <c r="G101" s="1149"/>
      <c r="H101" s="1149"/>
      <c r="I101" s="1149"/>
    </row>
    <row r="102" spans="1:13" ht="46.8" customHeight="1">
      <c r="A102" s="2162" t="s">
        <v>1562</v>
      </c>
      <c r="B102" s="2162"/>
      <c r="C102" s="2162"/>
      <c r="D102" s="2162"/>
      <c r="E102" s="2162"/>
      <c r="F102" s="2162"/>
      <c r="G102" s="2162"/>
      <c r="H102" s="2162"/>
      <c r="I102" s="2162"/>
      <c r="J102" s="2162"/>
      <c r="K102" s="2162"/>
      <c r="L102" s="2162"/>
      <c r="M102" s="2162"/>
    </row>
    <row r="103" spans="1:13" ht="25.2" customHeight="1">
      <c r="A103" s="2162" t="s">
        <v>1621</v>
      </c>
      <c r="B103" s="2162"/>
      <c r="C103" s="2162"/>
      <c r="D103" s="2162"/>
      <c r="E103" s="2162"/>
      <c r="F103" s="2162"/>
      <c r="G103" s="2162"/>
      <c r="H103" s="2162"/>
      <c r="I103" s="2162"/>
      <c r="J103" s="2162"/>
      <c r="K103" s="2162"/>
      <c r="L103" s="2162"/>
      <c r="M103" s="2162"/>
    </row>
    <row r="104" spans="1:13" ht="10.5" customHeight="1">
      <c r="A104" s="1148"/>
      <c r="B104" s="1149"/>
      <c r="C104" s="1149"/>
      <c r="D104" s="1149"/>
      <c r="E104" s="1149"/>
      <c r="F104" s="1149"/>
      <c r="G104" s="1149"/>
      <c r="H104" s="1149"/>
      <c r="I104" s="1149"/>
    </row>
    <row r="105" spans="1:13" ht="10.5" customHeight="1">
      <c r="A105" s="1150" t="s">
        <v>1619</v>
      </c>
      <c r="B105" s="1149"/>
      <c r="C105" s="1149"/>
      <c r="D105" s="1149"/>
      <c r="E105" s="1149"/>
      <c r="F105" s="1149"/>
      <c r="G105" s="1149"/>
      <c r="H105" s="1149"/>
      <c r="I105" s="1149"/>
    </row>
    <row r="106" spans="1:13" ht="6.6" customHeight="1">
      <c r="A106" s="1148"/>
      <c r="B106" s="1149"/>
      <c r="C106" s="1149"/>
      <c r="D106" s="1149"/>
      <c r="E106" s="1149"/>
      <c r="F106" s="1149"/>
      <c r="G106" s="1149"/>
      <c r="H106" s="1149"/>
      <c r="I106" s="1149"/>
    </row>
    <row r="107" spans="1:13" ht="52.8" customHeight="1">
      <c r="A107" s="2162" t="s">
        <v>1563</v>
      </c>
      <c r="B107" s="2162"/>
      <c r="C107" s="2162"/>
      <c r="D107" s="2162"/>
      <c r="E107" s="2162"/>
      <c r="F107" s="2162"/>
      <c r="G107" s="2162"/>
      <c r="H107" s="2162"/>
      <c r="I107" s="2162"/>
      <c r="J107" s="2162"/>
      <c r="K107" s="2162"/>
      <c r="L107" s="2162"/>
      <c r="M107" s="2162"/>
    </row>
    <row r="108" spans="1:13" ht="10.5" customHeight="1">
      <c r="A108" s="1149"/>
      <c r="B108" s="1149"/>
      <c r="C108" s="1149"/>
      <c r="D108" s="1149"/>
      <c r="E108" s="1149"/>
      <c r="F108" s="1149"/>
      <c r="G108" s="1149"/>
      <c r="H108" s="1149"/>
      <c r="I108" s="1149"/>
    </row>
    <row r="109" spans="1:13" ht="10.5" customHeight="1">
      <c r="A109" s="1160"/>
      <c r="B109" s="1160"/>
      <c r="C109" s="2166" t="s">
        <v>1406</v>
      </c>
      <c r="D109" s="2166" t="s">
        <v>48</v>
      </c>
      <c r="E109" s="2166" t="s">
        <v>48</v>
      </c>
      <c r="F109" s="2166" t="s">
        <v>48</v>
      </c>
      <c r="G109" s="2166" t="s">
        <v>1099</v>
      </c>
      <c r="H109" s="2166" t="s">
        <v>48</v>
      </c>
      <c r="I109" s="2166" t="s">
        <v>48</v>
      </c>
      <c r="J109" s="2166" t="s">
        <v>48</v>
      </c>
    </row>
    <row r="110" spans="1:13" ht="23.4" customHeight="1">
      <c r="A110" s="1164"/>
      <c r="B110" s="1164"/>
      <c r="C110" s="2164" t="s">
        <v>1164</v>
      </c>
      <c r="D110" s="2164" t="s">
        <v>48</v>
      </c>
      <c r="E110" s="2164" t="s">
        <v>1408</v>
      </c>
      <c r="F110" s="2164" t="s">
        <v>48</v>
      </c>
      <c r="G110" s="2164" t="s">
        <v>1164</v>
      </c>
      <c r="H110" s="2164" t="s">
        <v>48</v>
      </c>
      <c r="I110" s="2164" t="s">
        <v>1165</v>
      </c>
      <c r="J110" s="2164" t="s">
        <v>48</v>
      </c>
    </row>
    <row r="111" spans="1:13" ht="10.5" customHeight="1">
      <c r="A111" s="1742" t="s">
        <v>613</v>
      </c>
      <c r="B111" s="1742"/>
      <c r="C111" s="1742"/>
      <c r="D111" s="1742"/>
      <c r="E111" s="1742"/>
      <c r="F111" s="1742"/>
      <c r="G111" s="1742"/>
      <c r="H111" s="1743"/>
      <c r="I111" s="1743"/>
      <c r="J111" s="1743"/>
    </row>
    <row r="112" spans="1:13" ht="10.5" customHeight="1">
      <c r="A112" s="2167" t="s">
        <v>1496</v>
      </c>
      <c r="B112" s="2168" t="s">
        <v>48</v>
      </c>
      <c r="C112" s="1772"/>
      <c r="D112" s="1744">
        <v>424</v>
      </c>
      <c r="E112" s="1772"/>
      <c r="F112" s="1744">
        <v>550</v>
      </c>
      <c r="G112" s="1744"/>
      <c r="H112" s="1744">
        <v>492</v>
      </c>
      <c r="I112" s="1744"/>
      <c r="J112" s="1744">
        <v>646</v>
      </c>
    </row>
    <row r="113" spans="1:13" ht="10.5" customHeight="1">
      <c r="A113" s="2169" t="s">
        <v>1497</v>
      </c>
      <c r="B113" s="2170" t="s">
        <v>48</v>
      </c>
      <c r="C113" s="1745"/>
      <c r="D113" s="1746">
        <v>1170</v>
      </c>
      <c r="E113" s="1745"/>
      <c r="F113" s="1746">
        <v>1289</v>
      </c>
      <c r="G113" s="1746"/>
      <c r="H113" s="1746">
        <v>1307</v>
      </c>
      <c r="I113" s="1746"/>
      <c r="J113" s="1746">
        <v>1447</v>
      </c>
    </row>
    <row r="114" spans="1:13" ht="10.5" customHeight="1">
      <c r="A114" s="2169" t="s">
        <v>1498</v>
      </c>
      <c r="B114" s="2170" t="s">
        <v>48</v>
      </c>
      <c r="C114" s="1745"/>
      <c r="D114" s="1746">
        <v>879</v>
      </c>
      <c r="E114" s="1745"/>
      <c r="F114" s="1746">
        <v>911</v>
      </c>
      <c r="G114" s="1746"/>
      <c r="H114" s="1746">
        <v>874</v>
      </c>
      <c r="I114" s="1746"/>
      <c r="J114" s="1746">
        <v>950</v>
      </c>
    </row>
    <row r="115" spans="1:13" ht="10.5" customHeight="1">
      <c r="A115" s="2169" t="s">
        <v>226</v>
      </c>
      <c r="B115" s="2170" t="s">
        <v>48</v>
      </c>
      <c r="C115" s="1745"/>
      <c r="D115" s="1746">
        <v>22</v>
      </c>
      <c r="E115" s="1745"/>
      <c r="F115" s="1746">
        <v>39</v>
      </c>
      <c r="G115" s="1746"/>
      <c r="H115" s="1746">
        <v>14</v>
      </c>
      <c r="I115" s="1746"/>
      <c r="J115" s="1746">
        <v>29</v>
      </c>
    </row>
    <row r="116" spans="1:13" ht="10.5" customHeight="1">
      <c r="A116" s="2171" t="s">
        <v>1499</v>
      </c>
      <c r="B116" s="2172" t="s">
        <v>48</v>
      </c>
      <c r="C116" s="1773"/>
      <c r="D116" s="1747">
        <v>2495</v>
      </c>
      <c r="E116" s="1773"/>
      <c r="F116" s="1747">
        <v>2789</v>
      </c>
      <c r="G116" s="1747"/>
      <c r="H116" s="1747">
        <v>2687</v>
      </c>
      <c r="I116" s="1747"/>
      <c r="J116" s="1747">
        <v>3072</v>
      </c>
    </row>
    <row r="117" spans="1:13" ht="10.5" customHeight="1">
      <c r="A117" s="1149"/>
      <c r="B117" s="1149"/>
      <c r="C117" s="1149"/>
      <c r="D117" s="1149"/>
      <c r="E117" s="1149"/>
      <c r="F117" s="1149"/>
      <c r="G117" s="1149"/>
      <c r="H117" s="1149"/>
      <c r="I117" s="1149"/>
    </row>
    <row r="118" spans="1:13" ht="16.8" customHeight="1">
      <c r="A118" s="1150" t="s">
        <v>1634</v>
      </c>
      <c r="B118" s="1149"/>
      <c r="C118" s="1149"/>
      <c r="D118" s="1149"/>
      <c r="E118" s="1149"/>
      <c r="F118" s="1149"/>
      <c r="G118" s="1149"/>
      <c r="H118" s="1149"/>
      <c r="I118" s="1149"/>
    </row>
    <row r="119" spans="1:13" ht="55.2" customHeight="1">
      <c r="A119" s="2162" t="s">
        <v>1643</v>
      </c>
      <c r="B119" s="2162"/>
      <c r="C119" s="2162"/>
      <c r="D119" s="2162"/>
      <c r="E119" s="2162"/>
      <c r="F119" s="2162"/>
      <c r="G119" s="2162"/>
      <c r="H119" s="2162"/>
      <c r="I119" s="2162"/>
      <c r="J119" s="2162"/>
      <c r="K119" s="2162"/>
      <c r="L119" s="2162"/>
      <c r="M119" s="2162"/>
    </row>
    <row r="120" spans="1:13" ht="35.4" customHeight="1">
      <c r="A120" s="2162" t="s">
        <v>1564</v>
      </c>
      <c r="B120" s="2162"/>
      <c r="C120" s="2162"/>
      <c r="D120" s="2162"/>
      <c r="E120" s="2162"/>
      <c r="F120" s="2162"/>
      <c r="G120" s="2162"/>
      <c r="H120" s="2162"/>
      <c r="I120" s="2162"/>
      <c r="J120" s="2162"/>
      <c r="K120" s="2162"/>
      <c r="L120" s="2162"/>
      <c r="M120" s="2162"/>
    </row>
    <row r="121" spans="1:13" ht="40.799999999999997" customHeight="1">
      <c r="A121" s="2162" t="s">
        <v>1623</v>
      </c>
      <c r="B121" s="2162"/>
      <c r="C121" s="2162"/>
      <c r="D121" s="2162"/>
      <c r="E121" s="2162"/>
      <c r="F121" s="2162"/>
      <c r="G121" s="2162"/>
      <c r="H121" s="2162"/>
      <c r="I121" s="2162"/>
      <c r="J121" s="2162"/>
      <c r="K121" s="2162"/>
      <c r="L121" s="2162"/>
      <c r="M121" s="2162"/>
    </row>
    <row r="122" spans="1:13" ht="49.2" customHeight="1">
      <c r="A122" s="2162" t="s">
        <v>1624</v>
      </c>
      <c r="B122" s="2162"/>
      <c r="C122" s="2162"/>
      <c r="D122" s="2162"/>
      <c r="E122" s="2162"/>
      <c r="F122" s="2162"/>
      <c r="G122" s="2162"/>
      <c r="H122" s="2162"/>
      <c r="I122" s="2162"/>
      <c r="J122" s="2162"/>
      <c r="K122" s="2162"/>
      <c r="L122" s="2162"/>
      <c r="M122" s="2162"/>
    </row>
    <row r="123" spans="1:13" ht="24.6" customHeight="1">
      <c r="A123" s="2162" t="s">
        <v>1625</v>
      </c>
      <c r="B123" s="2162"/>
      <c r="C123" s="2162"/>
      <c r="D123" s="2162"/>
      <c r="E123" s="2162"/>
      <c r="F123" s="2162"/>
      <c r="G123" s="2162"/>
      <c r="H123" s="2162"/>
      <c r="I123" s="2162"/>
      <c r="J123" s="2162"/>
      <c r="K123" s="2162"/>
      <c r="L123" s="2162"/>
      <c r="M123" s="2162"/>
    </row>
    <row r="124" spans="1:13" ht="53.4" customHeight="1">
      <c r="A124" s="2163" t="s">
        <v>1626</v>
      </c>
      <c r="B124" s="2163"/>
      <c r="C124" s="2163"/>
      <c r="D124" s="2163"/>
      <c r="E124" s="2163"/>
      <c r="F124" s="2163"/>
      <c r="G124" s="2163"/>
      <c r="H124" s="2163"/>
      <c r="I124" s="2163"/>
      <c r="J124" s="2163"/>
      <c r="K124" s="2163"/>
      <c r="L124" s="2163"/>
      <c r="M124" s="2163"/>
    </row>
    <row r="125" spans="1:13" ht="46.8" customHeight="1">
      <c r="A125" s="2165" t="s">
        <v>1235</v>
      </c>
      <c r="B125" s="2165"/>
      <c r="C125" s="2165"/>
      <c r="D125" s="2165"/>
      <c r="E125" s="2165"/>
      <c r="F125" s="2165"/>
      <c r="G125" s="2165"/>
      <c r="H125" s="2165"/>
      <c r="I125" s="2165"/>
      <c r="J125" s="2165"/>
      <c r="K125" s="2165"/>
      <c r="L125" s="2165"/>
      <c r="M125" s="2165"/>
    </row>
    <row r="126" spans="1:13" ht="33.6" customHeight="1">
      <c r="A126" s="2163" t="s">
        <v>1565</v>
      </c>
      <c r="B126" s="2163"/>
      <c r="C126" s="2163"/>
      <c r="D126" s="2163"/>
      <c r="E126" s="2163"/>
      <c r="F126" s="2163"/>
      <c r="G126" s="2163"/>
      <c r="H126" s="2163"/>
      <c r="I126" s="2163"/>
      <c r="J126" s="2163"/>
      <c r="K126" s="2163"/>
      <c r="L126" s="2163"/>
      <c r="M126" s="2163"/>
    </row>
    <row r="127" spans="1:13" ht="19.8" customHeight="1">
      <c r="A127" s="2162" t="s">
        <v>1236</v>
      </c>
      <c r="B127" s="2162"/>
      <c r="C127" s="2162"/>
      <c r="D127" s="2162"/>
      <c r="E127" s="2162"/>
      <c r="F127" s="2162"/>
      <c r="G127" s="2162"/>
      <c r="H127" s="2162"/>
      <c r="I127" s="2162"/>
      <c r="J127" s="2162"/>
      <c r="K127" s="2162"/>
      <c r="L127" s="2162"/>
      <c r="M127" s="2162"/>
    </row>
    <row r="128" spans="1:13" ht="10.199999999999999" customHeight="1">
      <c r="A128" s="2143" t="s">
        <v>1017</v>
      </c>
      <c r="B128" s="2143" t="s">
        <v>48</v>
      </c>
      <c r="C128" s="2143" t="s">
        <v>48</v>
      </c>
      <c r="D128" s="2159" t="s">
        <v>48</v>
      </c>
      <c r="E128" s="2159" t="s">
        <v>48</v>
      </c>
      <c r="F128" s="2159" t="s">
        <v>48</v>
      </c>
      <c r="G128" s="1142"/>
      <c r="H128" s="1142"/>
      <c r="I128" s="1142"/>
      <c r="J128" s="1142"/>
      <c r="K128" s="1142"/>
      <c r="L128" s="1142"/>
      <c r="M128" s="1142"/>
    </row>
    <row r="129" spans="1:13" ht="10.5" customHeight="1">
      <c r="A129" s="1127"/>
      <c r="B129" s="1127"/>
      <c r="C129" s="1140"/>
      <c r="D129" s="1140"/>
      <c r="E129" s="1140"/>
      <c r="F129" s="1140"/>
      <c r="G129" s="1140"/>
      <c r="H129" s="1140"/>
      <c r="I129" s="1140"/>
      <c r="J129" s="1124"/>
      <c r="K129" s="1180" t="s">
        <v>1179</v>
      </c>
      <c r="L129" s="1124"/>
      <c r="M129" s="1124"/>
    </row>
    <row r="130" spans="1:13" ht="10.5" customHeight="1">
      <c r="A130" s="1774" t="s">
        <v>1406</v>
      </c>
      <c r="B130" s="1146"/>
      <c r="C130" s="1139"/>
      <c r="D130" s="1139"/>
      <c r="E130" s="1139"/>
      <c r="F130" s="1139"/>
      <c r="G130" s="1775"/>
      <c r="H130" s="1180"/>
      <c r="I130" s="1180"/>
      <c r="J130" s="1180" t="s">
        <v>1500</v>
      </c>
      <c r="K130" s="1180" t="s">
        <v>1501</v>
      </c>
      <c r="L130" s="1180" t="s">
        <v>1502</v>
      </c>
      <c r="M130" s="1180" t="s">
        <v>1180</v>
      </c>
    </row>
    <row r="131" spans="1:13" ht="10.5" customHeight="1">
      <c r="A131" s="1146"/>
      <c r="B131" s="1146"/>
      <c r="C131" s="1139"/>
      <c r="D131" s="1139"/>
      <c r="E131" s="1139"/>
      <c r="F131" s="1139"/>
      <c r="G131" s="1180" t="s">
        <v>1181</v>
      </c>
      <c r="H131" s="1180"/>
      <c r="I131" s="1180"/>
      <c r="J131" s="1180" t="s">
        <v>1182</v>
      </c>
      <c r="K131" s="1180" t="s">
        <v>1182</v>
      </c>
      <c r="L131" s="1180" t="s">
        <v>1182</v>
      </c>
      <c r="M131" s="1180" t="s">
        <v>1182</v>
      </c>
    </row>
    <row r="132" spans="1:13" ht="10.5" customHeight="1">
      <c r="A132" s="1124"/>
      <c r="B132" s="1124"/>
      <c r="C132" s="1139"/>
      <c r="D132" s="1139"/>
      <c r="E132" s="1139"/>
      <c r="F132" s="1139"/>
      <c r="G132" s="1180" t="s">
        <v>1183</v>
      </c>
      <c r="H132" s="1180" t="s">
        <v>1184</v>
      </c>
      <c r="I132" s="1180"/>
      <c r="J132" s="1180" t="s">
        <v>1185</v>
      </c>
      <c r="K132" s="1180" t="s">
        <v>1185</v>
      </c>
      <c r="L132" s="1180" t="s">
        <v>1185</v>
      </c>
      <c r="M132" s="1180" t="s">
        <v>1185</v>
      </c>
    </row>
    <row r="133" spans="1:13" ht="10.5" customHeight="1">
      <c r="A133" s="1123" t="s">
        <v>1503</v>
      </c>
      <c r="B133" s="1776"/>
      <c r="C133" s="1126"/>
      <c r="D133" s="1126">
        <v>2022</v>
      </c>
      <c r="E133" s="1126">
        <v>2023</v>
      </c>
      <c r="F133" s="1126">
        <v>2024</v>
      </c>
      <c r="G133" s="1181" t="s">
        <v>1186</v>
      </c>
      <c r="H133" s="1181" t="s">
        <v>1187</v>
      </c>
      <c r="I133" s="1181"/>
      <c r="J133" s="1181" t="s">
        <v>1186</v>
      </c>
      <c r="K133" s="1181" t="s">
        <v>1186</v>
      </c>
      <c r="L133" s="1181" t="s">
        <v>1186</v>
      </c>
      <c r="M133" s="1181" t="s">
        <v>1186</v>
      </c>
    </row>
    <row r="134" spans="1:13" ht="10.5" customHeight="1">
      <c r="A134" s="2155" t="s">
        <v>1504</v>
      </c>
      <c r="B134" s="2156" t="s">
        <v>48</v>
      </c>
      <c r="C134" s="1436" t="s">
        <v>1505</v>
      </c>
      <c r="D134" s="1777">
        <v>4.5999999999999996</v>
      </c>
      <c r="E134" s="1777">
        <v>2.6</v>
      </c>
      <c r="F134" s="1777">
        <v>2</v>
      </c>
      <c r="G134" s="1778">
        <v>207</v>
      </c>
      <c r="H134" s="1267" t="s">
        <v>964</v>
      </c>
      <c r="I134" s="1779"/>
      <c r="J134" s="1778"/>
      <c r="K134" s="1778"/>
      <c r="L134" s="1778"/>
      <c r="M134" s="1778"/>
    </row>
    <row r="135" spans="1:13" ht="10.5" customHeight="1">
      <c r="A135" s="2146"/>
      <c r="B135" s="2146" t="s">
        <v>48</v>
      </c>
      <c r="C135" s="1133" t="s">
        <v>1506</v>
      </c>
      <c r="D135" s="1780">
        <v>3.3</v>
      </c>
      <c r="E135" s="1780">
        <v>3.1</v>
      </c>
      <c r="F135" s="1780">
        <v>3</v>
      </c>
      <c r="G135" s="1173"/>
      <c r="H135" s="1781"/>
      <c r="I135" s="1781"/>
      <c r="J135" s="1173"/>
      <c r="K135" s="1173"/>
      <c r="L135" s="1173"/>
      <c r="M135" s="1173"/>
    </row>
    <row r="136" spans="1:13" ht="21" customHeight="1">
      <c r="A136" s="1133"/>
      <c r="B136" s="1133"/>
      <c r="C136" s="1167" t="s">
        <v>1177</v>
      </c>
      <c r="D136" s="1780">
        <v>6.9</v>
      </c>
      <c r="E136" s="1780">
        <v>3</v>
      </c>
      <c r="F136" s="1780">
        <v>2.9</v>
      </c>
      <c r="G136" s="1173"/>
      <c r="H136" s="1781"/>
      <c r="I136" s="1781"/>
      <c r="J136" s="1173"/>
      <c r="K136" s="1173"/>
      <c r="L136" s="1173"/>
      <c r="M136" s="1173"/>
    </row>
    <row r="137" spans="1:13" ht="10.5" customHeight="1">
      <c r="A137" s="1168"/>
      <c r="B137" s="1168"/>
      <c r="C137" s="1168" t="s">
        <v>1178</v>
      </c>
      <c r="D137" s="1782">
        <v>7.2</v>
      </c>
      <c r="E137" s="1782">
        <v>1.8</v>
      </c>
      <c r="F137" s="1782">
        <v>2</v>
      </c>
      <c r="G137" s="1783"/>
      <c r="H137" s="1784"/>
      <c r="I137" s="1784"/>
      <c r="J137" s="1783"/>
      <c r="K137" s="1783"/>
      <c r="L137" s="1783"/>
      <c r="M137" s="1783"/>
    </row>
    <row r="138" spans="1:13" ht="10.5" customHeight="1">
      <c r="A138" s="2158" t="s">
        <v>1507</v>
      </c>
      <c r="B138" s="2154" t="s">
        <v>48</v>
      </c>
      <c r="C138" s="1436" t="s">
        <v>1505</v>
      </c>
      <c r="D138" s="1777">
        <v>3.7</v>
      </c>
      <c r="E138" s="1777">
        <v>2.2000000000000002</v>
      </c>
      <c r="F138" s="1777">
        <v>1.9</v>
      </c>
      <c r="G138" s="1778">
        <v>208</v>
      </c>
      <c r="H138" s="1267" t="s">
        <v>1409</v>
      </c>
      <c r="I138" s="1779"/>
      <c r="J138" s="1778">
        <v>209</v>
      </c>
      <c r="K138" s="1778">
        <v>180</v>
      </c>
      <c r="L138" s="1778">
        <v>312</v>
      </c>
      <c r="M138" s="1778">
        <v>701</v>
      </c>
    </row>
    <row r="139" spans="1:13" ht="10.5" customHeight="1">
      <c r="A139" s="2157"/>
      <c r="B139" s="2157" t="s">
        <v>48</v>
      </c>
      <c r="C139" s="1133" t="s">
        <v>1506</v>
      </c>
      <c r="D139" s="1780">
        <v>3.8</v>
      </c>
      <c r="E139" s="1780">
        <v>3.7</v>
      </c>
      <c r="F139" s="1780">
        <v>3.7</v>
      </c>
      <c r="G139" s="1173"/>
      <c r="H139" s="1781"/>
      <c r="I139" s="1781"/>
      <c r="J139" s="1173"/>
      <c r="K139" s="1173"/>
      <c r="L139" s="1173"/>
      <c r="M139" s="1173"/>
    </row>
    <row r="140" spans="1:13" ht="19.8" customHeight="1">
      <c r="A140" s="1133"/>
      <c r="B140" s="1133"/>
      <c r="C140" s="1170" t="s">
        <v>1177</v>
      </c>
      <c r="D140" s="1780">
        <v>6.4</v>
      </c>
      <c r="E140" s="1780">
        <v>2.5</v>
      </c>
      <c r="F140" s="1780">
        <v>2.5</v>
      </c>
      <c r="G140" s="1173"/>
      <c r="H140" s="1781"/>
      <c r="I140" s="1781"/>
      <c r="J140" s="1173"/>
      <c r="K140" s="1173"/>
      <c r="L140" s="1173"/>
      <c r="M140" s="1173"/>
    </row>
    <row r="141" spans="1:13" ht="10.5" customHeight="1">
      <c r="A141" s="1168"/>
      <c r="B141" s="1168"/>
      <c r="C141" s="1168" t="s">
        <v>1178</v>
      </c>
      <c r="D141" s="1782">
        <v>6.2</v>
      </c>
      <c r="E141" s="1782">
        <v>0.8</v>
      </c>
      <c r="F141" s="1782">
        <v>2.2000000000000002</v>
      </c>
      <c r="G141" s="1783"/>
      <c r="H141" s="1784"/>
      <c r="I141" s="1784"/>
      <c r="J141" s="1173"/>
      <c r="K141" s="1173"/>
      <c r="L141" s="1173"/>
      <c r="M141" s="1173"/>
    </row>
    <row r="142" spans="1:13" ht="10.5" customHeight="1">
      <c r="A142" s="2145" t="s">
        <v>1508</v>
      </c>
      <c r="B142" s="2145" t="s">
        <v>48</v>
      </c>
      <c r="C142" s="1436" t="s">
        <v>1505</v>
      </c>
      <c r="D142" s="1777">
        <v>1.5</v>
      </c>
      <c r="E142" s="1777">
        <v>2.2999999999999998</v>
      </c>
      <c r="F142" s="1777">
        <v>2</v>
      </c>
      <c r="G142" s="1778">
        <v>214</v>
      </c>
      <c r="H142" s="1267" t="s">
        <v>964</v>
      </c>
      <c r="I142" s="1779"/>
      <c r="J142" s="1173"/>
      <c r="K142" s="1173"/>
      <c r="L142" s="1173"/>
      <c r="M142" s="1173"/>
    </row>
    <row r="143" spans="1:13" ht="10.5" customHeight="1">
      <c r="A143" s="2146"/>
      <c r="B143" s="2146" t="s">
        <v>48</v>
      </c>
      <c r="C143" s="1133" t="s">
        <v>1506</v>
      </c>
      <c r="D143" s="1780">
        <v>4.8</v>
      </c>
      <c r="E143" s="1780">
        <v>4.7</v>
      </c>
      <c r="F143" s="1780">
        <v>4.5</v>
      </c>
      <c r="G143" s="1173"/>
      <c r="H143" s="1781"/>
      <c r="I143" s="1781"/>
      <c r="J143" s="1173"/>
      <c r="K143" s="1173"/>
      <c r="L143" s="1173"/>
      <c r="M143" s="1173"/>
    </row>
    <row r="144" spans="1:13" ht="20.399999999999999" customHeight="1">
      <c r="A144" s="2144"/>
      <c r="B144" s="2144" t="s">
        <v>48</v>
      </c>
      <c r="C144" s="1170" t="s">
        <v>1177</v>
      </c>
      <c r="D144" s="1780">
        <v>4.8</v>
      </c>
      <c r="E144" s="1780">
        <v>1.9</v>
      </c>
      <c r="F144" s="1780">
        <v>2.4</v>
      </c>
      <c r="G144" s="1173"/>
      <c r="H144" s="1781"/>
      <c r="I144" s="1781"/>
      <c r="J144" s="1173"/>
      <c r="K144" s="1173"/>
      <c r="L144" s="1173"/>
      <c r="M144" s="1173"/>
    </row>
    <row r="145" spans="1:13" ht="10.5" customHeight="1">
      <c r="A145" s="2144"/>
      <c r="B145" s="2144" t="s">
        <v>48</v>
      </c>
      <c r="C145" s="1170" t="s">
        <v>1178</v>
      </c>
      <c r="D145" s="1780">
        <v>-5.4</v>
      </c>
      <c r="E145" s="1780">
        <v>-0.9</v>
      </c>
      <c r="F145" s="1780">
        <v>2.4</v>
      </c>
      <c r="G145" s="1122"/>
      <c r="H145" s="1180"/>
      <c r="I145" s="1180"/>
      <c r="J145" s="1122"/>
      <c r="K145" s="1122"/>
      <c r="L145" s="1122"/>
      <c r="M145" s="1122"/>
    </row>
    <row r="146" spans="1:13" ht="10.5" customHeight="1">
      <c r="A146" s="2144"/>
      <c r="B146" s="2144" t="s">
        <v>48</v>
      </c>
      <c r="C146" s="1124"/>
      <c r="D146" s="1785"/>
      <c r="E146" s="1785"/>
      <c r="F146" s="1785"/>
      <c r="G146" s="1122"/>
      <c r="H146" s="1180"/>
      <c r="I146" s="1180"/>
      <c r="J146" s="1122"/>
      <c r="K146" s="1122"/>
      <c r="L146" s="1122"/>
      <c r="M146" s="1122"/>
    </row>
    <row r="147" spans="1:13" ht="10.5" customHeight="1">
      <c r="A147" s="1123" t="s">
        <v>1509</v>
      </c>
      <c r="B147" s="1123"/>
      <c r="C147" s="1126"/>
      <c r="D147" s="1786"/>
      <c r="E147" s="1786"/>
      <c r="F147" s="1786"/>
      <c r="G147" s="1787"/>
      <c r="H147" s="1181"/>
      <c r="I147" s="1181"/>
      <c r="J147" s="1122"/>
      <c r="K147" s="1122"/>
      <c r="L147" s="1122"/>
      <c r="M147" s="1122"/>
    </row>
    <row r="148" spans="1:13" ht="10.5" customHeight="1">
      <c r="A148" s="2145" t="s">
        <v>1504</v>
      </c>
      <c r="B148" s="2145" t="s">
        <v>48</v>
      </c>
      <c r="C148" s="1171" t="s">
        <v>1505</v>
      </c>
      <c r="D148" s="1788">
        <v>3.9</v>
      </c>
      <c r="E148" s="1788">
        <v>1.8</v>
      </c>
      <c r="F148" s="1788">
        <v>1.1000000000000001</v>
      </c>
      <c r="G148" s="1789">
        <v>248</v>
      </c>
      <c r="H148" s="1268" t="s">
        <v>964</v>
      </c>
      <c r="I148" s="1779"/>
      <c r="J148" s="1173"/>
      <c r="K148" s="1173"/>
      <c r="L148" s="1173"/>
      <c r="M148" s="1173"/>
    </row>
    <row r="149" spans="1:13" ht="10.5" customHeight="1">
      <c r="A149" s="2146"/>
      <c r="B149" s="2146" t="s">
        <v>48</v>
      </c>
      <c r="C149" s="1170" t="s">
        <v>1506</v>
      </c>
      <c r="D149" s="1790">
        <v>6.6</v>
      </c>
      <c r="E149" s="1790">
        <v>6.4</v>
      </c>
      <c r="F149" s="1790">
        <v>6.2</v>
      </c>
      <c r="G149" s="1791"/>
      <c r="H149" s="1792"/>
      <c r="I149" s="1792"/>
      <c r="J149" s="1791"/>
      <c r="K149" s="1791"/>
      <c r="L149" s="1791"/>
      <c r="M149" s="1791"/>
    </row>
    <row r="150" spans="1:13" ht="20.399999999999999" customHeight="1">
      <c r="A150" s="2144"/>
      <c r="B150" s="2144" t="s">
        <v>48</v>
      </c>
      <c r="C150" s="1170" t="s">
        <v>1177</v>
      </c>
      <c r="D150" s="1790">
        <v>5.2</v>
      </c>
      <c r="E150" s="1790">
        <v>1.9</v>
      </c>
      <c r="F150" s="1790">
        <v>1.6</v>
      </c>
      <c r="G150" s="1791"/>
      <c r="H150" s="1792"/>
      <c r="I150" s="1792"/>
      <c r="J150" s="1791"/>
      <c r="K150" s="1791"/>
      <c r="L150" s="1791"/>
      <c r="M150" s="1791"/>
    </row>
    <row r="151" spans="1:13" ht="12" customHeight="1">
      <c r="A151" s="2140"/>
      <c r="B151" s="2140" t="s">
        <v>48</v>
      </c>
      <c r="C151" s="1168" t="s">
        <v>1178</v>
      </c>
      <c r="D151" s="1182">
        <v>3.4</v>
      </c>
      <c r="E151" s="1182">
        <v>2</v>
      </c>
      <c r="F151" s="1182">
        <v>1.7</v>
      </c>
      <c r="G151" s="1793"/>
      <c r="H151" s="1794"/>
      <c r="I151" s="1794"/>
      <c r="J151" s="1793"/>
      <c r="K151" s="1793"/>
      <c r="L151" s="1793"/>
      <c r="M151" s="1793"/>
    </row>
    <row r="152" spans="1:13" ht="10.5" customHeight="1">
      <c r="A152" s="2158" t="s">
        <v>1507</v>
      </c>
      <c r="B152" s="2154" t="s">
        <v>48</v>
      </c>
      <c r="C152" s="1171" t="s">
        <v>1505</v>
      </c>
      <c r="D152" s="1788">
        <v>3</v>
      </c>
      <c r="E152" s="1788">
        <v>1.3</v>
      </c>
      <c r="F152" s="1788">
        <v>1</v>
      </c>
      <c r="G152" s="1789">
        <v>253</v>
      </c>
      <c r="H152" s="1268" t="s">
        <v>1409</v>
      </c>
      <c r="I152" s="1795"/>
      <c r="J152" s="1789">
        <v>255</v>
      </c>
      <c r="K152" s="1789">
        <v>148</v>
      </c>
      <c r="L152" s="1789">
        <v>194</v>
      </c>
      <c r="M152" s="1789">
        <v>597</v>
      </c>
    </row>
    <row r="153" spans="1:13" ht="10.5" customHeight="1">
      <c r="A153" s="2144"/>
      <c r="B153" s="2144" t="s">
        <v>48</v>
      </c>
      <c r="C153" s="1170" t="s">
        <v>1506</v>
      </c>
      <c r="D153" s="1790">
        <v>6.9</v>
      </c>
      <c r="E153" s="1790">
        <v>6.7</v>
      </c>
      <c r="F153" s="1790">
        <v>6.6</v>
      </c>
      <c r="G153" s="1791"/>
      <c r="H153" s="1792"/>
      <c r="I153" s="1792"/>
      <c r="J153" s="1791"/>
      <c r="K153" s="1791"/>
      <c r="L153" s="1791"/>
      <c r="M153" s="1791"/>
    </row>
    <row r="154" spans="1:13" ht="22.2" customHeight="1">
      <c r="A154" s="2144"/>
      <c r="B154" s="2144" t="s">
        <v>48</v>
      </c>
      <c r="C154" s="1170" t="s">
        <v>1177</v>
      </c>
      <c r="D154" s="1790">
        <v>4.5999999999999996</v>
      </c>
      <c r="E154" s="1790">
        <v>1.3</v>
      </c>
      <c r="F154" s="1790">
        <v>1.2</v>
      </c>
      <c r="G154" s="1791"/>
      <c r="H154" s="1792"/>
      <c r="I154" s="1792"/>
      <c r="J154" s="1791"/>
      <c r="K154" s="1791"/>
      <c r="L154" s="1791"/>
      <c r="M154" s="1791"/>
    </row>
    <row r="155" spans="1:13" ht="10.5" customHeight="1">
      <c r="A155" s="2140"/>
      <c r="B155" s="2140" t="s">
        <v>48</v>
      </c>
      <c r="C155" s="1168" t="s">
        <v>1178</v>
      </c>
      <c r="D155" s="1182">
        <v>1.4</v>
      </c>
      <c r="E155" s="1182">
        <v>1.6</v>
      </c>
      <c r="F155" s="1182">
        <v>1.4</v>
      </c>
      <c r="G155" s="1793"/>
      <c r="H155" s="1794"/>
      <c r="I155" s="1794"/>
      <c r="J155" s="1791"/>
      <c r="K155" s="1791"/>
      <c r="L155" s="1791"/>
      <c r="M155" s="1791"/>
    </row>
    <row r="156" spans="1:13" ht="10.5" customHeight="1">
      <c r="A156" s="2145" t="s">
        <v>1508</v>
      </c>
      <c r="B156" s="2145" t="s">
        <v>48</v>
      </c>
      <c r="C156" s="1171" t="s">
        <v>1505</v>
      </c>
      <c r="D156" s="1788">
        <v>1.1000000000000001</v>
      </c>
      <c r="E156" s="1788">
        <v>1.3</v>
      </c>
      <c r="F156" s="1788">
        <v>0.9</v>
      </c>
      <c r="G156" s="1789">
        <v>267</v>
      </c>
      <c r="H156" s="1268" t="s">
        <v>964</v>
      </c>
      <c r="I156" s="1795"/>
      <c r="J156" s="1791"/>
      <c r="K156" s="1791"/>
      <c r="L156" s="1791"/>
      <c r="M156" s="1791"/>
    </row>
    <row r="157" spans="1:13" ht="10.5" customHeight="1">
      <c r="A157" s="2146"/>
      <c r="B157" s="2146" t="s">
        <v>48</v>
      </c>
      <c r="C157" s="1170" t="s">
        <v>1506</v>
      </c>
      <c r="D157" s="1790">
        <v>7.8</v>
      </c>
      <c r="E157" s="1790">
        <v>7.5</v>
      </c>
      <c r="F157" s="1790">
        <v>7.3</v>
      </c>
      <c r="G157" s="1791"/>
      <c r="H157" s="1792"/>
      <c r="I157" s="1792"/>
      <c r="J157" s="1791"/>
      <c r="K157" s="1791"/>
      <c r="L157" s="1791"/>
      <c r="M157" s="1791"/>
    </row>
    <row r="158" spans="1:13" ht="23.4" customHeight="1">
      <c r="A158" s="2144"/>
      <c r="B158" s="2144" t="s">
        <v>48</v>
      </c>
      <c r="C158" s="1170" t="s">
        <v>1177</v>
      </c>
      <c r="D158" s="1790">
        <v>3.2</v>
      </c>
      <c r="E158" s="1790">
        <v>0.8</v>
      </c>
      <c r="F158" s="1790">
        <v>0.5</v>
      </c>
      <c r="G158" s="1791"/>
      <c r="H158" s="1792"/>
      <c r="I158" s="1792"/>
      <c r="J158" s="1791"/>
      <c r="K158" s="1791"/>
      <c r="L158" s="1791"/>
      <c r="M158" s="1791"/>
    </row>
    <row r="159" spans="1:13" ht="10.5" customHeight="1">
      <c r="A159" s="2144"/>
      <c r="B159" s="2144" t="s">
        <v>48</v>
      </c>
      <c r="C159" s="1133" t="s">
        <v>1178</v>
      </c>
      <c r="D159" s="1790">
        <v>-4.5999999999999996</v>
      </c>
      <c r="E159" s="1790">
        <v>-1.1000000000000001</v>
      </c>
      <c r="F159" s="1790">
        <v>0.9</v>
      </c>
      <c r="G159" s="1791"/>
      <c r="H159" s="1792"/>
      <c r="I159" s="1792"/>
      <c r="J159" s="1791"/>
      <c r="K159" s="1791"/>
      <c r="L159" s="1791"/>
      <c r="M159" s="1791"/>
    </row>
    <row r="160" spans="1:13" ht="10.5" customHeight="1">
      <c r="A160" s="2144"/>
      <c r="B160" s="2144" t="s">
        <v>48</v>
      </c>
      <c r="C160" s="1170"/>
      <c r="D160" s="1790"/>
      <c r="E160" s="1790"/>
      <c r="F160" s="1790"/>
      <c r="G160" s="1791"/>
      <c r="H160" s="1792"/>
      <c r="I160" s="1792"/>
      <c r="J160" s="1791"/>
      <c r="K160" s="1791"/>
      <c r="L160" s="1791"/>
      <c r="M160" s="1791"/>
    </row>
    <row r="161" spans="1:13" ht="10.5" customHeight="1">
      <c r="A161" s="1123" t="s">
        <v>1510</v>
      </c>
      <c r="B161" s="1123"/>
      <c r="C161" s="1176"/>
      <c r="D161" s="1182"/>
      <c r="E161" s="1182"/>
      <c r="F161" s="1182"/>
      <c r="G161" s="1793"/>
      <c r="H161" s="1794"/>
      <c r="I161" s="1794"/>
      <c r="J161" s="1791"/>
      <c r="K161" s="1791"/>
      <c r="L161" s="1791"/>
      <c r="M161" s="1791"/>
    </row>
    <row r="162" spans="1:13" ht="13.2" customHeight="1">
      <c r="A162" s="2145" t="s">
        <v>1504</v>
      </c>
      <c r="B162" s="2145" t="s">
        <v>48</v>
      </c>
      <c r="C162" s="1171" t="s">
        <v>1505</v>
      </c>
      <c r="D162" s="1788">
        <v>4.5999999999999996</v>
      </c>
      <c r="E162" s="1788">
        <v>1.6</v>
      </c>
      <c r="F162" s="1788">
        <v>1</v>
      </c>
      <c r="G162" s="1789">
        <v>70</v>
      </c>
      <c r="H162" s="1268" t="s">
        <v>964</v>
      </c>
      <c r="I162" s="1795"/>
      <c r="J162" s="1791"/>
      <c r="K162" s="1791"/>
      <c r="L162" s="1791"/>
      <c r="M162" s="1791"/>
    </row>
    <row r="163" spans="1:13">
      <c r="A163" s="2146"/>
      <c r="B163" s="2146" t="s">
        <v>48</v>
      </c>
      <c r="C163" s="1170" t="s">
        <v>1506</v>
      </c>
      <c r="D163" s="1790">
        <v>2.7</v>
      </c>
      <c r="E163" s="1790">
        <v>2.6</v>
      </c>
      <c r="F163" s="1790">
        <v>2.7</v>
      </c>
      <c r="G163" s="1791"/>
      <c r="H163" s="1792"/>
      <c r="I163" s="1792"/>
      <c r="J163" s="1791"/>
      <c r="K163" s="1791"/>
      <c r="L163" s="1791"/>
      <c r="M163" s="1791"/>
    </row>
    <row r="164" spans="1:13" ht="19.8">
      <c r="A164" s="2144"/>
      <c r="B164" s="2144" t="s">
        <v>48</v>
      </c>
      <c r="C164" s="1170" t="s">
        <v>1177</v>
      </c>
      <c r="D164" s="1790">
        <v>11</v>
      </c>
      <c r="E164" s="1790">
        <v>3.8</v>
      </c>
      <c r="F164" s="1790">
        <v>2.2999999999999998</v>
      </c>
      <c r="G164" s="1791"/>
      <c r="H164" s="1792"/>
      <c r="I164" s="1792"/>
      <c r="J164" s="1791"/>
      <c r="K164" s="1791"/>
      <c r="L164" s="1791"/>
      <c r="M164" s="1791"/>
    </row>
    <row r="165" spans="1:13">
      <c r="A165" s="2140"/>
      <c r="B165" s="2140" t="s">
        <v>48</v>
      </c>
      <c r="C165" s="1168" t="s">
        <v>1178</v>
      </c>
      <c r="D165" s="1182">
        <v>3.5</v>
      </c>
      <c r="E165" s="1182">
        <v>2.8</v>
      </c>
      <c r="F165" s="1182">
        <v>2.9</v>
      </c>
      <c r="G165" s="1793"/>
      <c r="H165" s="1794"/>
      <c r="I165" s="1794"/>
      <c r="J165" s="1793"/>
      <c r="K165" s="1793"/>
      <c r="L165" s="1793"/>
      <c r="M165" s="1793"/>
    </row>
    <row r="166" spans="1:13">
      <c r="A166" s="2158" t="s">
        <v>1507</v>
      </c>
      <c r="B166" s="2154" t="s">
        <v>48</v>
      </c>
      <c r="C166" s="1171" t="s">
        <v>1505</v>
      </c>
      <c r="D166" s="1788">
        <v>3.6</v>
      </c>
      <c r="E166" s="1788">
        <v>1.2</v>
      </c>
      <c r="F166" s="1788">
        <v>1</v>
      </c>
      <c r="G166" s="1789">
        <v>72</v>
      </c>
      <c r="H166" s="1268" t="s">
        <v>1409</v>
      </c>
      <c r="I166" s="1795"/>
      <c r="J166" s="1789">
        <v>72</v>
      </c>
      <c r="K166" s="1789">
        <v>204</v>
      </c>
      <c r="L166" s="1789">
        <v>429</v>
      </c>
      <c r="M166" s="1789">
        <v>705</v>
      </c>
    </row>
    <row r="167" spans="1:13" ht="10.8" customHeight="1">
      <c r="A167" s="2144"/>
      <c r="B167" s="2144" t="s">
        <v>48</v>
      </c>
      <c r="C167" s="1170" t="s">
        <v>1506</v>
      </c>
      <c r="D167" s="1790">
        <v>3.1</v>
      </c>
      <c r="E167" s="1790">
        <v>3</v>
      </c>
      <c r="F167" s="1790">
        <v>3.1</v>
      </c>
      <c r="G167" s="1791"/>
      <c r="H167" s="1792"/>
      <c r="I167" s="1792"/>
      <c r="J167" s="1791"/>
      <c r="K167" s="1791"/>
      <c r="L167" s="1791"/>
      <c r="M167" s="1791"/>
    </row>
    <row r="168" spans="1:13" ht="19.8">
      <c r="A168" s="2144"/>
      <c r="B168" s="2144" t="s">
        <v>48</v>
      </c>
      <c r="C168" s="1170" t="s">
        <v>1177</v>
      </c>
      <c r="D168" s="1790">
        <v>10.1</v>
      </c>
      <c r="E168" s="1790">
        <v>3.2</v>
      </c>
      <c r="F168" s="1790">
        <v>2.1</v>
      </c>
      <c r="G168" s="1791"/>
      <c r="H168" s="1792"/>
      <c r="I168" s="1792"/>
      <c r="J168" s="1791"/>
      <c r="K168" s="1791"/>
      <c r="L168" s="1791"/>
      <c r="M168" s="1791"/>
    </row>
    <row r="169" spans="1:13">
      <c r="A169" s="2140"/>
      <c r="B169" s="2140" t="s">
        <v>48</v>
      </c>
      <c r="C169" s="1168" t="s">
        <v>1178</v>
      </c>
      <c r="D169" s="1182">
        <v>1</v>
      </c>
      <c r="E169" s="1182">
        <v>1.3</v>
      </c>
      <c r="F169" s="1182">
        <v>2.9</v>
      </c>
      <c r="G169" s="1793"/>
      <c r="H169" s="1794"/>
      <c r="I169" s="1794"/>
      <c r="J169" s="1791"/>
      <c r="K169" s="1791"/>
      <c r="L169" s="1791"/>
      <c r="M169" s="1791"/>
    </row>
    <row r="170" spans="1:13" ht="28.2" customHeight="1">
      <c r="A170" s="2145" t="s">
        <v>1508</v>
      </c>
      <c r="B170" s="2145" t="s">
        <v>48</v>
      </c>
      <c r="C170" s="1171" t="s">
        <v>1505</v>
      </c>
      <c r="D170" s="1788">
        <v>1.7</v>
      </c>
      <c r="E170" s="1788">
        <v>1.2</v>
      </c>
      <c r="F170" s="1788">
        <v>1.1000000000000001</v>
      </c>
      <c r="G170" s="1789">
        <v>77</v>
      </c>
      <c r="H170" s="1268" t="s">
        <v>964</v>
      </c>
      <c r="I170" s="1795"/>
      <c r="J170" s="1791"/>
      <c r="K170" s="1791"/>
      <c r="L170" s="1791"/>
      <c r="M170" s="1791"/>
    </row>
    <row r="171" spans="1:13">
      <c r="A171" s="2146"/>
      <c r="B171" s="2146" t="s">
        <v>48</v>
      </c>
      <c r="C171" s="1170" t="s">
        <v>1506</v>
      </c>
      <c r="D171" s="1790">
        <v>4.0999999999999996</v>
      </c>
      <c r="E171" s="1790">
        <v>3.9</v>
      </c>
      <c r="F171" s="1790">
        <v>3.8</v>
      </c>
      <c r="G171" s="1791"/>
      <c r="H171" s="1792"/>
      <c r="I171" s="1792"/>
      <c r="J171" s="1791"/>
      <c r="K171" s="1791"/>
      <c r="L171" s="1791"/>
      <c r="M171" s="1791"/>
    </row>
    <row r="172" spans="1:13" ht="19.8">
      <c r="A172" s="2144"/>
      <c r="B172" s="2144" t="s">
        <v>48</v>
      </c>
      <c r="C172" s="1170" t="s">
        <v>1177</v>
      </c>
      <c r="D172" s="1790">
        <v>8.6</v>
      </c>
      <c r="E172" s="1790">
        <v>2.6</v>
      </c>
      <c r="F172" s="1790">
        <v>1.6</v>
      </c>
      <c r="G172" s="1791"/>
      <c r="H172" s="1792"/>
      <c r="I172" s="1792"/>
      <c r="J172" s="1791"/>
      <c r="K172" s="1791"/>
      <c r="L172" s="1791"/>
      <c r="M172" s="1791"/>
    </row>
    <row r="173" spans="1:13">
      <c r="A173" s="2144"/>
      <c r="B173" s="2144" t="s">
        <v>48</v>
      </c>
      <c r="C173" s="1133" t="s">
        <v>1178</v>
      </c>
      <c r="D173" s="1790">
        <v>-5.4</v>
      </c>
      <c r="E173" s="1790">
        <v>-0.9</v>
      </c>
      <c r="F173" s="1790">
        <v>2.5</v>
      </c>
      <c r="G173" s="1791"/>
      <c r="H173" s="1792"/>
      <c r="I173" s="1792"/>
      <c r="J173" s="1791"/>
      <c r="K173" s="1791"/>
      <c r="L173" s="1791"/>
      <c r="M173" s="1791"/>
    </row>
    <row r="174" spans="1:13">
      <c r="A174" s="2144"/>
      <c r="B174" s="2144" t="s">
        <v>48</v>
      </c>
      <c r="C174" s="1170"/>
      <c r="D174" s="1790"/>
      <c r="E174" s="1790"/>
      <c r="F174" s="1790"/>
      <c r="G174" s="1791"/>
      <c r="H174" s="1792"/>
      <c r="I174" s="1792"/>
      <c r="J174" s="1791"/>
      <c r="K174" s="1791"/>
      <c r="L174" s="1791"/>
      <c r="M174" s="1791"/>
    </row>
    <row r="175" spans="1:13">
      <c r="A175" s="1123" t="s">
        <v>1511</v>
      </c>
      <c r="B175" s="1123"/>
      <c r="C175" s="1176"/>
      <c r="D175" s="1182"/>
      <c r="E175" s="1182"/>
      <c r="F175" s="1182"/>
      <c r="G175" s="1793"/>
      <c r="H175" s="1794"/>
      <c r="I175" s="1794"/>
      <c r="J175" s="1791"/>
      <c r="K175" s="1791"/>
      <c r="L175" s="1791"/>
      <c r="M175" s="1791"/>
    </row>
    <row r="176" spans="1:13" ht="13.2" customHeight="1">
      <c r="A176" s="2145" t="s">
        <v>1504</v>
      </c>
      <c r="B176" s="2145" t="s">
        <v>48</v>
      </c>
      <c r="C176" s="1171" t="s">
        <v>1505</v>
      </c>
      <c r="D176" s="1788">
        <v>5</v>
      </c>
      <c r="E176" s="1788">
        <v>2.2000000000000002</v>
      </c>
      <c r="F176" s="1788">
        <v>1.9</v>
      </c>
      <c r="G176" s="1789">
        <v>86</v>
      </c>
      <c r="H176" s="1268" t="s">
        <v>964</v>
      </c>
      <c r="I176" s="1795"/>
      <c r="J176" s="1791"/>
      <c r="K176" s="1791"/>
      <c r="L176" s="1791"/>
      <c r="M176" s="1791"/>
    </row>
    <row r="177" spans="1:13">
      <c r="A177" s="2146"/>
      <c r="B177" s="2146" t="s">
        <v>48</v>
      </c>
      <c r="C177" s="1170" t="s">
        <v>1506</v>
      </c>
      <c r="D177" s="1790">
        <v>7</v>
      </c>
      <c r="E177" s="1790">
        <v>6.7</v>
      </c>
      <c r="F177" s="1790">
        <v>6.6</v>
      </c>
      <c r="G177" s="1791"/>
      <c r="H177" s="1792"/>
      <c r="I177" s="1792"/>
      <c r="J177" s="1791"/>
      <c r="K177" s="1791"/>
      <c r="L177" s="1791"/>
      <c r="M177" s="1791"/>
    </row>
    <row r="178" spans="1:13" ht="19.8">
      <c r="A178" s="2144"/>
      <c r="B178" s="2144" t="s">
        <v>48</v>
      </c>
      <c r="C178" s="1170" t="s">
        <v>1177</v>
      </c>
      <c r="D178" s="1790">
        <v>6.4</v>
      </c>
      <c r="E178" s="1790">
        <v>2.9</v>
      </c>
      <c r="F178" s="1790">
        <v>2.2000000000000002</v>
      </c>
      <c r="G178" s="1791"/>
      <c r="H178" s="1792"/>
      <c r="I178" s="1792"/>
      <c r="J178" s="1791"/>
      <c r="K178" s="1791"/>
      <c r="L178" s="1791"/>
      <c r="M178" s="1791"/>
    </row>
    <row r="179" spans="1:13" ht="16.8" customHeight="1">
      <c r="A179" s="2140"/>
      <c r="B179" s="2140" t="s">
        <v>48</v>
      </c>
      <c r="C179" s="1168" t="s">
        <v>1178</v>
      </c>
      <c r="D179" s="1182">
        <v>4.0999999999999996</v>
      </c>
      <c r="E179" s="1182">
        <v>3</v>
      </c>
      <c r="F179" s="1182">
        <v>2.9</v>
      </c>
      <c r="G179" s="1793"/>
      <c r="H179" s="1794"/>
      <c r="I179" s="1794"/>
      <c r="J179" s="1793"/>
      <c r="K179" s="1793"/>
      <c r="L179" s="1793"/>
      <c r="M179" s="1793"/>
    </row>
    <row r="180" spans="1:13">
      <c r="A180" s="2158" t="s">
        <v>1507</v>
      </c>
      <c r="B180" s="2154" t="s">
        <v>48</v>
      </c>
      <c r="C180" s="1171" t="s">
        <v>1505</v>
      </c>
      <c r="D180" s="1788">
        <v>3.7</v>
      </c>
      <c r="E180" s="1788">
        <v>2.1</v>
      </c>
      <c r="F180" s="1788">
        <v>1.8</v>
      </c>
      <c r="G180" s="1789">
        <v>89</v>
      </c>
      <c r="H180" s="1268" t="s">
        <v>1409</v>
      </c>
      <c r="I180" s="1795"/>
      <c r="J180" s="1789">
        <v>89</v>
      </c>
      <c r="K180" s="1789">
        <v>91</v>
      </c>
      <c r="L180" s="1789">
        <v>87</v>
      </c>
      <c r="M180" s="1789">
        <v>267</v>
      </c>
    </row>
    <row r="181" spans="1:13" ht="8.4" customHeight="1">
      <c r="A181" s="2144"/>
      <c r="B181" s="2144" t="s">
        <v>48</v>
      </c>
      <c r="C181" s="1170" t="s">
        <v>1506</v>
      </c>
      <c r="D181" s="1790">
        <v>7.4</v>
      </c>
      <c r="E181" s="1790">
        <v>7.1</v>
      </c>
      <c r="F181" s="1790">
        <v>7</v>
      </c>
      <c r="G181" s="1791"/>
      <c r="H181" s="1792"/>
      <c r="I181" s="1792"/>
      <c r="J181" s="1791"/>
      <c r="K181" s="1791"/>
      <c r="L181" s="1791"/>
      <c r="M181" s="1791"/>
    </row>
    <row r="182" spans="1:13" ht="19.8">
      <c r="A182" s="2144"/>
      <c r="B182" s="2144" t="s">
        <v>48</v>
      </c>
      <c r="C182" s="1170" t="s">
        <v>1177</v>
      </c>
      <c r="D182" s="1790">
        <v>5.2</v>
      </c>
      <c r="E182" s="1790">
        <v>2.6</v>
      </c>
      <c r="F182" s="1790">
        <v>1.8</v>
      </c>
      <c r="G182" s="1791"/>
      <c r="H182" s="1792"/>
      <c r="I182" s="1792"/>
      <c r="J182" s="1791"/>
      <c r="K182" s="1791"/>
      <c r="L182" s="1791"/>
      <c r="M182" s="1791"/>
    </row>
    <row r="183" spans="1:13">
      <c r="A183" s="2140"/>
      <c r="B183" s="2140" t="s">
        <v>48</v>
      </c>
      <c r="C183" s="1168" t="s">
        <v>1178</v>
      </c>
      <c r="D183" s="1182">
        <v>1.7</v>
      </c>
      <c r="E183" s="1182">
        <v>1.8</v>
      </c>
      <c r="F183" s="1182">
        <v>3</v>
      </c>
      <c r="G183" s="1793"/>
      <c r="H183" s="1794"/>
      <c r="I183" s="1794"/>
      <c r="J183" s="1791"/>
      <c r="K183" s="1791"/>
      <c r="L183" s="1791"/>
      <c r="M183" s="1791"/>
    </row>
    <row r="184" spans="1:13" ht="13.2" customHeight="1">
      <c r="A184" s="2145" t="s">
        <v>1508</v>
      </c>
      <c r="B184" s="2145" t="s">
        <v>48</v>
      </c>
      <c r="C184" s="1171" t="s">
        <v>1505</v>
      </c>
      <c r="D184" s="1788">
        <v>2.1</v>
      </c>
      <c r="E184" s="1788">
        <v>2.2000000000000002</v>
      </c>
      <c r="F184" s="1788">
        <v>2</v>
      </c>
      <c r="G184" s="1789">
        <v>94</v>
      </c>
      <c r="H184" s="1268" t="s">
        <v>964</v>
      </c>
      <c r="I184" s="1795"/>
      <c r="J184" s="1791"/>
      <c r="K184" s="1791"/>
      <c r="L184" s="1791"/>
      <c r="M184" s="1791"/>
    </row>
    <row r="185" spans="1:13">
      <c r="A185" s="2146"/>
      <c r="B185" s="2146" t="s">
        <v>48</v>
      </c>
      <c r="C185" s="1170" t="s">
        <v>1506</v>
      </c>
      <c r="D185" s="1790">
        <v>8.3000000000000007</v>
      </c>
      <c r="E185" s="1790">
        <v>7.9</v>
      </c>
      <c r="F185" s="1790">
        <v>7.7</v>
      </c>
      <c r="G185" s="1791"/>
      <c r="H185" s="1792"/>
      <c r="I185" s="1792"/>
      <c r="J185" s="1791"/>
      <c r="K185" s="1791"/>
      <c r="L185" s="1791"/>
      <c r="M185" s="1791"/>
    </row>
    <row r="186" spans="1:13" ht="19.8">
      <c r="A186" s="2144"/>
      <c r="B186" s="2144" t="s">
        <v>48</v>
      </c>
      <c r="C186" s="1170" t="s">
        <v>1177</v>
      </c>
      <c r="D186" s="1790">
        <v>3.8</v>
      </c>
      <c r="E186" s="1790">
        <v>1.9</v>
      </c>
      <c r="F186" s="1790">
        <v>1.3</v>
      </c>
      <c r="G186" s="1791"/>
      <c r="H186" s="1792"/>
      <c r="I186" s="1792"/>
      <c r="J186" s="1791"/>
      <c r="K186" s="1791"/>
      <c r="L186" s="1791"/>
      <c r="M186" s="1791"/>
    </row>
    <row r="187" spans="1:13">
      <c r="A187" s="2140"/>
      <c r="B187" s="2140" t="s">
        <v>48</v>
      </c>
      <c r="C187" s="1168" t="s">
        <v>1178</v>
      </c>
      <c r="D187" s="1182">
        <v>-5.4</v>
      </c>
      <c r="E187" s="1182">
        <v>-0.9</v>
      </c>
      <c r="F187" s="1182">
        <v>2.4</v>
      </c>
      <c r="G187" s="1793"/>
      <c r="H187" s="1794"/>
      <c r="I187" s="1794"/>
      <c r="J187" s="1793"/>
      <c r="K187" s="1793"/>
      <c r="L187" s="1793"/>
      <c r="M187" s="1793"/>
    </row>
    <row r="188" spans="1:13">
      <c r="A188" s="2141" t="s">
        <v>1512</v>
      </c>
      <c r="B188" s="2141" t="s">
        <v>48</v>
      </c>
      <c r="C188" s="1177"/>
      <c r="D188" s="1796"/>
      <c r="E188" s="1796"/>
      <c r="F188" s="1796"/>
      <c r="G188" s="1797"/>
      <c r="H188" s="1796"/>
      <c r="I188" s="1796"/>
      <c r="J188" s="1797">
        <v>2</v>
      </c>
      <c r="K188" s="1797">
        <v>6</v>
      </c>
      <c r="L188" s="1797">
        <v>217</v>
      </c>
      <c r="M188" s="1797">
        <v>225</v>
      </c>
    </row>
    <row r="189" spans="1:13">
      <c r="A189" s="2142" t="s">
        <v>1405</v>
      </c>
      <c r="B189" s="2142" t="s">
        <v>48</v>
      </c>
      <c r="C189" s="1178"/>
      <c r="D189" s="1798"/>
      <c r="E189" s="1798"/>
      <c r="F189" s="1798"/>
      <c r="G189" s="1799"/>
      <c r="H189" s="1798"/>
      <c r="I189" s="1798"/>
      <c r="J189" s="1799">
        <v>627</v>
      </c>
      <c r="K189" s="1799">
        <v>629</v>
      </c>
      <c r="L189" s="1799">
        <v>1239</v>
      </c>
      <c r="M189" s="1799">
        <v>2495</v>
      </c>
    </row>
    <row r="190" spans="1:13">
      <c r="A190" s="1439"/>
      <c r="B190" s="1439"/>
      <c r="C190" s="1439"/>
      <c r="D190" s="1440"/>
      <c r="E190" s="1440"/>
      <c r="F190" s="1440"/>
      <c r="G190" s="1440"/>
      <c r="H190" s="1440"/>
      <c r="I190" s="1440"/>
      <c r="J190" s="1440"/>
      <c r="K190" s="1440"/>
      <c r="L190" s="1440"/>
      <c r="M190" s="1441"/>
    </row>
    <row r="191" spans="1:13">
      <c r="A191" s="1800"/>
      <c r="B191" s="1800"/>
      <c r="C191" s="1800"/>
      <c r="D191" s="1801"/>
      <c r="E191" s="1801"/>
      <c r="F191" s="1801"/>
      <c r="G191" s="1140"/>
      <c r="H191" s="1140"/>
      <c r="I191" s="1140"/>
      <c r="J191" s="1124"/>
      <c r="K191" s="1180" t="s">
        <v>1179</v>
      </c>
      <c r="L191" s="1124"/>
      <c r="M191" s="1124"/>
    </row>
    <row r="192" spans="1:13">
      <c r="A192" s="1774" t="s">
        <v>1099</v>
      </c>
      <c r="B192" s="1146"/>
      <c r="C192" s="1139"/>
      <c r="D192" s="1139"/>
      <c r="E192" s="1139"/>
      <c r="F192" s="1139"/>
      <c r="G192" s="1180" t="s">
        <v>1181</v>
      </c>
      <c r="H192" s="1180"/>
      <c r="I192" s="1180"/>
      <c r="J192" s="1180" t="s">
        <v>1182</v>
      </c>
      <c r="K192" s="1180" t="s">
        <v>1182</v>
      </c>
      <c r="L192" s="1180" t="s">
        <v>1182</v>
      </c>
      <c r="M192" s="1180" t="s">
        <v>1182</v>
      </c>
    </row>
    <row r="193" spans="1:13">
      <c r="A193" s="1124"/>
      <c r="B193" s="1124"/>
      <c r="C193" s="1139"/>
      <c r="D193" s="1139"/>
      <c r="E193" s="1139"/>
      <c r="F193" s="1139"/>
      <c r="G193" s="1180" t="s">
        <v>1183</v>
      </c>
      <c r="H193" s="1180" t="s">
        <v>1184</v>
      </c>
      <c r="I193" s="1180"/>
      <c r="J193" s="1180" t="s">
        <v>1185</v>
      </c>
      <c r="K193" s="1180" t="s">
        <v>1185</v>
      </c>
      <c r="L193" s="1180" t="s">
        <v>1185</v>
      </c>
      <c r="M193" s="1180" t="s">
        <v>1185</v>
      </c>
    </row>
    <row r="194" spans="1:13">
      <c r="A194" s="1123" t="s">
        <v>1503</v>
      </c>
      <c r="B194" s="1776"/>
      <c r="C194" s="1126"/>
      <c r="D194" s="1126">
        <v>2021</v>
      </c>
      <c r="E194" s="1126">
        <v>2022</v>
      </c>
      <c r="F194" s="1126">
        <v>2023</v>
      </c>
      <c r="G194" s="1181" t="s">
        <v>1186</v>
      </c>
      <c r="H194" s="1181" t="s">
        <v>1187</v>
      </c>
      <c r="I194" s="1181"/>
      <c r="J194" s="1181" t="s">
        <v>1186</v>
      </c>
      <c r="K194" s="1181" t="s">
        <v>1186</v>
      </c>
      <c r="L194" s="1181" t="s">
        <v>1186</v>
      </c>
      <c r="M194" s="1181" t="s">
        <v>1186</v>
      </c>
    </row>
    <row r="195" spans="1:13" ht="9.6" customHeight="1">
      <c r="A195" s="2155" t="s">
        <v>1504</v>
      </c>
      <c r="B195" s="2156" t="s">
        <v>48</v>
      </c>
      <c r="C195" s="1436" t="s">
        <v>1188</v>
      </c>
      <c r="D195" s="1165">
        <v>4.7052772926440722</v>
      </c>
      <c r="E195" s="1165">
        <v>2.4224959226575971</v>
      </c>
      <c r="F195" s="1165">
        <v>1.9100558910893017</v>
      </c>
      <c r="G195" s="1436">
        <v>244</v>
      </c>
      <c r="H195" s="1267">
        <v>0.05</v>
      </c>
      <c r="I195" s="1436"/>
      <c r="J195" s="1436"/>
      <c r="K195" s="1436"/>
      <c r="L195" s="1436"/>
      <c r="M195" s="1436"/>
    </row>
    <row r="196" spans="1:13">
      <c r="A196" s="2146"/>
      <c r="B196" s="2146" t="s">
        <v>48</v>
      </c>
      <c r="C196" s="1133" t="s">
        <v>1189</v>
      </c>
      <c r="D196" s="1166">
        <v>4.3375000000000004</v>
      </c>
      <c r="E196" s="1166">
        <v>3.85</v>
      </c>
      <c r="F196" s="1166">
        <v>3.5000000000000004</v>
      </c>
      <c r="G196" s="1133"/>
      <c r="H196" s="1133"/>
      <c r="I196" s="1133"/>
      <c r="J196" s="1133"/>
      <c r="K196" s="1133"/>
      <c r="L196" s="1133"/>
      <c r="M196" s="1133"/>
    </row>
    <row r="197" spans="1:13" ht="18.600000000000001" customHeight="1">
      <c r="A197" s="1133"/>
      <c r="B197" s="1133"/>
      <c r="C197" s="1167" t="s">
        <v>1177</v>
      </c>
      <c r="D197" s="1166">
        <v>6.3146224937103979</v>
      </c>
      <c r="E197" s="1166">
        <v>2.4910908905619866</v>
      </c>
      <c r="F197" s="1166">
        <v>1.9501069523630399</v>
      </c>
      <c r="G197" s="1133"/>
      <c r="H197" s="1133"/>
      <c r="I197" s="1133"/>
      <c r="J197" s="1133"/>
      <c r="K197" s="1133"/>
      <c r="L197" s="1133"/>
      <c r="M197" s="1133"/>
    </row>
    <row r="198" spans="1:13">
      <c r="A198" s="1168"/>
      <c r="B198" s="1168"/>
      <c r="C198" s="1168" t="s">
        <v>1178</v>
      </c>
      <c r="D198" s="1169">
        <v>-0.5509491168215086</v>
      </c>
      <c r="E198" s="1169">
        <v>0.28602593371518381</v>
      </c>
      <c r="F198" s="1169">
        <v>2.3995194704163447</v>
      </c>
      <c r="G198" s="1168"/>
      <c r="H198" s="1168"/>
      <c r="I198" s="1168"/>
      <c r="J198" s="1168"/>
      <c r="K198" s="1168"/>
      <c r="L198" s="1168"/>
      <c r="M198" s="1168"/>
    </row>
    <row r="199" spans="1:13">
      <c r="A199" s="2145" t="s">
        <v>1507</v>
      </c>
      <c r="B199" s="2145" t="s">
        <v>48</v>
      </c>
      <c r="C199" s="1436" t="s">
        <v>1188</v>
      </c>
      <c r="D199" s="1165">
        <v>2.9771482370733349</v>
      </c>
      <c r="E199" s="1165">
        <v>2.4970355681726231</v>
      </c>
      <c r="F199" s="1165">
        <v>2.5207104739485731</v>
      </c>
      <c r="G199" s="1436">
        <v>251</v>
      </c>
      <c r="H199" s="1267">
        <v>0.5</v>
      </c>
      <c r="I199" s="1436"/>
      <c r="J199" s="1436">
        <v>262</v>
      </c>
      <c r="K199" s="1436">
        <v>195</v>
      </c>
      <c r="L199" s="1436">
        <v>395</v>
      </c>
      <c r="M199" s="1436">
        <v>852</v>
      </c>
    </row>
    <row r="200" spans="1:13">
      <c r="A200" s="2157"/>
      <c r="B200" s="2157" t="s">
        <v>48</v>
      </c>
      <c r="C200" s="1133" t="s">
        <v>1189</v>
      </c>
      <c r="D200" s="1166">
        <v>5.6</v>
      </c>
      <c r="E200" s="1166">
        <v>4.75</v>
      </c>
      <c r="F200" s="1166">
        <v>4.1500000000000004</v>
      </c>
      <c r="G200" s="1133"/>
      <c r="H200" s="1133"/>
      <c r="I200" s="1133"/>
      <c r="J200" s="1133"/>
      <c r="K200" s="1133"/>
      <c r="L200" s="1133"/>
      <c r="M200" s="1133"/>
    </row>
    <row r="201" spans="1:13" ht="19.8">
      <c r="A201" s="1133"/>
      <c r="B201" s="1133"/>
      <c r="C201" s="1170" t="s">
        <v>1177</v>
      </c>
      <c r="D201" s="1166">
        <v>4.9692972505621436</v>
      </c>
      <c r="E201" s="1166">
        <v>1.6665728666375168</v>
      </c>
      <c r="F201" s="1166">
        <v>1.8253791080800275</v>
      </c>
      <c r="G201" s="1133"/>
      <c r="H201" s="1133"/>
      <c r="I201" s="1133"/>
      <c r="J201" s="1133"/>
      <c r="K201" s="1133"/>
      <c r="L201" s="1133"/>
      <c r="M201" s="1133"/>
    </row>
    <row r="202" spans="1:13">
      <c r="A202" s="1168"/>
      <c r="B202" s="1168"/>
      <c r="C202" s="1168" t="s">
        <v>1178</v>
      </c>
      <c r="D202" s="1169">
        <v>-2.5559385735825724</v>
      </c>
      <c r="E202" s="1169">
        <v>0.62210998613008162</v>
      </c>
      <c r="F202" s="1169">
        <v>2.7114762271000625</v>
      </c>
      <c r="G202" s="1168"/>
      <c r="H202" s="1168"/>
      <c r="I202" s="1168"/>
      <c r="J202" s="1133"/>
      <c r="K202" s="1133"/>
      <c r="L202" s="1133"/>
      <c r="M202" s="1133"/>
    </row>
    <row r="203" spans="1:13">
      <c r="A203" s="2153" t="s">
        <v>1508</v>
      </c>
      <c r="B203" s="2154" t="s">
        <v>48</v>
      </c>
      <c r="C203" s="1436" t="s">
        <v>1188</v>
      </c>
      <c r="D203" s="1165">
        <v>-0.53771593486495739</v>
      </c>
      <c r="E203" s="1165">
        <v>3.6248242886626425</v>
      </c>
      <c r="F203" s="1165">
        <v>3.9713147559590212</v>
      </c>
      <c r="G203" s="1436">
        <v>277</v>
      </c>
      <c r="H203" s="1267" t="s">
        <v>1157</v>
      </c>
      <c r="I203" s="1436"/>
      <c r="J203" s="1133"/>
      <c r="K203" s="1133"/>
      <c r="L203" s="1133"/>
      <c r="M203" s="1133"/>
    </row>
    <row r="204" spans="1:13">
      <c r="A204" s="2146"/>
      <c r="B204" s="2146" t="s">
        <v>48</v>
      </c>
      <c r="C204" s="1133" t="s">
        <v>1189</v>
      </c>
      <c r="D204" s="1166">
        <v>7.5250000000000004</v>
      </c>
      <c r="E204" s="1166">
        <v>6.75</v>
      </c>
      <c r="F204" s="1166">
        <v>6.0000000000000009</v>
      </c>
      <c r="G204" s="1133"/>
      <c r="H204" s="1133"/>
      <c r="I204" s="1133"/>
      <c r="J204" s="1133"/>
      <c r="K204" s="1133"/>
      <c r="L204" s="1133"/>
      <c r="M204" s="1133"/>
    </row>
    <row r="205" spans="1:13" ht="19.8">
      <c r="A205" s="2144"/>
      <c r="B205" s="2144" t="s">
        <v>48</v>
      </c>
      <c r="C205" s="1170" t="s">
        <v>1177</v>
      </c>
      <c r="D205" s="1166">
        <v>3.1304331029136101</v>
      </c>
      <c r="E205" s="1166">
        <v>1.9521560201149368</v>
      </c>
      <c r="F205" s="1166">
        <v>3.0128876196716226</v>
      </c>
      <c r="G205" s="1133"/>
      <c r="H205" s="1133"/>
      <c r="I205" s="1133"/>
      <c r="J205" s="1336"/>
      <c r="K205" s="1133"/>
      <c r="L205" s="1133"/>
      <c r="M205" s="1133"/>
    </row>
    <row r="206" spans="1:13" ht="19.2" customHeight="1">
      <c r="A206" s="2144"/>
      <c r="B206" s="2144" t="s">
        <v>48</v>
      </c>
      <c r="C206" s="1997" t="s">
        <v>1178</v>
      </c>
      <c r="D206" s="1998">
        <v>-5.5553430107996959</v>
      </c>
      <c r="E206" s="1998">
        <v>-4.6434689824435988</v>
      </c>
      <c r="F206" s="1998">
        <v>2.6110663089234487</v>
      </c>
      <c r="G206" s="1124"/>
      <c r="H206" s="1124"/>
      <c r="I206" s="1124"/>
      <c r="J206" s="1124"/>
      <c r="K206" s="1124"/>
      <c r="L206" s="1124"/>
      <c r="M206" s="1122"/>
    </row>
    <row r="207" spans="1:13" ht="2.4" hidden="1" customHeight="1">
      <c r="A207" s="2144"/>
      <c r="B207" s="2144" t="s">
        <v>48</v>
      </c>
      <c r="C207" s="1124"/>
      <c r="D207" s="1124"/>
      <c r="E207" s="1124"/>
      <c r="F207" s="1124"/>
      <c r="G207" s="1124"/>
      <c r="H207" s="1124"/>
      <c r="I207" s="1124"/>
      <c r="J207" s="1124"/>
      <c r="K207" s="1124"/>
      <c r="L207" s="1124"/>
      <c r="M207" s="1122"/>
    </row>
    <row r="208" spans="1:13" ht="11.4" customHeight="1">
      <c r="A208" s="1123" t="s">
        <v>1509</v>
      </c>
      <c r="B208" s="1123"/>
      <c r="C208" s="1126"/>
      <c r="D208" s="1126"/>
      <c r="E208" s="1126"/>
      <c r="F208" s="1126"/>
      <c r="G208" s="1126"/>
      <c r="H208" s="1126"/>
      <c r="I208" s="1126"/>
      <c r="J208" s="1124"/>
      <c r="K208" s="1124"/>
      <c r="L208" s="1124"/>
      <c r="M208" s="1122"/>
    </row>
    <row r="209" spans="1:13" ht="10.8" customHeight="1">
      <c r="A209" s="2145" t="s">
        <v>1504</v>
      </c>
      <c r="B209" s="2145" t="s">
        <v>48</v>
      </c>
      <c r="C209" s="1171" t="s">
        <v>1188</v>
      </c>
      <c r="D209" s="1172">
        <v>3.5446019731038669</v>
      </c>
      <c r="E209" s="1172">
        <v>2.3641647571730706</v>
      </c>
      <c r="F209" s="1172">
        <v>1.8028408464769941</v>
      </c>
      <c r="G209" s="1171">
        <v>191</v>
      </c>
      <c r="H209" s="1268" t="s">
        <v>778</v>
      </c>
      <c r="I209" s="1436"/>
      <c r="J209" s="1133"/>
      <c r="K209" s="1133"/>
      <c r="L209" s="1133"/>
      <c r="M209" s="1173"/>
    </row>
    <row r="210" spans="1:13">
      <c r="A210" s="2146"/>
      <c r="B210" s="2146" t="s">
        <v>48</v>
      </c>
      <c r="C210" s="1170" t="s">
        <v>1189</v>
      </c>
      <c r="D210" s="1174">
        <v>7.15</v>
      </c>
      <c r="E210" s="1174">
        <v>6.7</v>
      </c>
      <c r="F210" s="1174">
        <v>6.3</v>
      </c>
      <c r="G210" s="1170"/>
      <c r="H210" s="1170"/>
      <c r="I210" s="1170"/>
      <c r="J210" s="1170"/>
      <c r="K210" s="1170"/>
      <c r="L210" s="1170"/>
      <c r="M210" s="1170"/>
    </row>
    <row r="211" spans="1:13" ht="19.8">
      <c r="A211" s="2144"/>
      <c r="B211" s="2144" t="s">
        <v>48</v>
      </c>
      <c r="C211" s="1170" t="s">
        <v>1177</v>
      </c>
      <c r="D211" s="1174">
        <v>4.2667426843052469</v>
      </c>
      <c r="E211" s="1174">
        <v>2.8123747689204004</v>
      </c>
      <c r="F211" s="1174">
        <v>2.7166931454244647</v>
      </c>
      <c r="G211" s="1170"/>
      <c r="H211" s="1170"/>
      <c r="I211" s="1170"/>
      <c r="J211" s="1170"/>
      <c r="K211" s="1170"/>
      <c r="L211" s="1170"/>
      <c r="M211" s="1170"/>
    </row>
    <row r="212" spans="1:13" ht="19.2" customHeight="1">
      <c r="A212" s="2140"/>
      <c r="B212" s="2140" t="s">
        <v>48</v>
      </c>
      <c r="C212" s="1168" t="s">
        <v>1178</v>
      </c>
      <c r="D212" s="1175">
        <v>-0.88454315626315116</v>
      </c>
      <c r="E212" s="1175">
        <v>1.2864758309901081</v>
      </c>
      <c r="F212" s="1175">
        <v>2.3237230815607468</v>
      </c>
      <c r="G212" s="1176"/>
      <c r="H212" s="1176"/>
      <c r="I212" s="1176"/>
      <c r="J212" s="1176"/>
      <c r="K212" s="1176"/>
      <c r="L212" s="1176"/>
      <c r="M212" s="1176"/>
    </row>
    <row r="213" spans="1:13">
      <c r="A213" s="2145" t="s">
        <v>1507</v>
      </c>
      <c r="B213" s="2145" t="s">
        <v>48</v>
      </c>
      <c r="C213" s="1171" t="s">
        <v>1188</v>
      </c>
      <c r="D213" s="1172">
        <v>2.5011753355170807</v>
      </c>
      <c r="E213" s="1172">
        <v>1.9999470256313767</v>
      </c>
      <c r="F213" s="1172">
        <v>2.196140924491341</v>
      </c>
      <c r="G213" s="1171">
        <v>201</v>
      </c>
      <c r="H213" s="1268" t="s">
        <v>1124</v>
      </c>
      <c r="I213" s="1171"/>
      <c r="J213" s="1171">
        <v>217</v>
      </c>
      <c r="K213" s="1171">
        <v>159</v>
      </c>
      <c r="L213" s="1171">
        <v>262</v>
      </c>
      <c r="M213" s="1171">
        <v>638</v>
      </c>
    </row>
    <row r="214" spans="1:13">
      <c r="A214" s="2144"/>
      <c r="B214" s="2144" t="s">
        <v>48</v>
      </c>
      <c r="C214" s="1170" t="s">
        <v>1189</v>
      </c>
      <c r="D214" s="1174">
        <v>8.0212500000000002</v>
      </c>
      <c r="E214" s="1174">
        <v>7.7</v>
      </c>
      <c r="F214" s="1174">
        <v>7.2249999999999996</v>
      </c>
      <c r="G214" s="1170"/>
      <c r="H214" s="1170"/>
      <c r="I214" s="1170"/>
      <c r="J214" s="1170"/>
      <c r="K214" s="1170"/>
      <c r="L214" s="1170"/>
      <c r="M214" s="1170"/>
    </row>
    <row r="215" spans="1:13" ht="33.6" customHeight="1">
      <c r="A215" s="2144"/>
      <c r="B215" s="2144" t="s">
        <v>48</v>
      </c>
      <c r="C215" s="1170" t="s">
        <v>1177</v>
      </c>
      <c r="D215" s="1174">
        <v>3.7517600396723694</v>
      </c>
      <c r="E215" s="1174">
        <v>1.9412149631316211</v>
      </c>
      <c r="F215" s="1174">
        <v>2.4616147468335514</v>
      </c>
      <c r="G215" s="1170"/>
      <c r="H215" s="1170"/>
      <c r="I215" s="1170"/>
      <c r="J215" s="1170"/>
      <c r="K215" s="1170"/>
      <c r="L215" s="1170"/>
      <c r="M215" s="1170"/>
    </row>
    <row r="216" spans="1:13" ht="19.2" customHeight="1">
      <c r="A216" s="2140"/>
      <c r="B216" s="2140" t="s">
        <v>48</v>
      </c>
      <c r="C216" s="1168" t="s">
        <v>1178</v>
      </c>
      <c r="D216" s="1175">
        <v>-2.53820192340104</v>
      </c>
      <c r="E216" s="1175">
        <v>1.445826385874871</v>
      </c>
      <c r="F216" s="1175">
        <v>2.5245961700103736</v>
      </c>
      <c r="G216" s="1176"/>
      <c r="H216" s="1176"/>
      <c r="I216" s="1176"/>
      <c r="J216" s="1170"/>
      <c r="K216" s="1170"/>
      <c r="L216" s="1170"/>
      <c r="M216" s="1170"/>
    </row>
    <row r="217" spans="1:13">
      <c r="A217" s="2145" t="s">
        <v>1508</v>
      </c>
      <c r="B217" s="2145" t="s">
        <v>48</v>
      </c>
      <c r="C217" s="1171" t="s">
        <v>1188</v>
      </c>
      <c r="D217" s="1172">
        <v>-2.2877232132882952</v>
      </c>
      <c r="E217" s="1172">
        <v>3.3927432938095636</v>
      </c>
      <c r="F217" s="1172">
        <v>3.2679611961446309</v>
      </c>
      <c r="G217" s="1171">
        <v>237</v>
      </c>
      <c r="H217" s="1268" t="s">
        <v>1157</v>
      </c>
      <c r="I217" s="1171"/>
      <c r="J217" s="1170"/>
      <c r="K217" s="1170"/>
      <c r="L217" s="1170"/>
      <c r="M217" s="1170"/>
    </row>
    <row r="218" spans="1:13">
      <c r="A218" s="2146"/>
      <c r="B218" s="2146" t="s">
        <v>48</v>
      </c>
      <c r="C218" s="1170" t="s">
        <v>1189</v>
      </c>
      <c r="D218" s="1174">
        <v>9.9749999999999996</v>
      </c>
      <c r="E218" s="1174">
        <v>9.15</v>
      </c>
      <c r="F218" s="1174">
        <v>8.5</v>
      </c>
      <c r="G218" s="1170"/>
      <c r="H218" s="1170"/>
      <c r="I218" s="1170"/>
      <c r="J218" s="1170"/>
      <c r="K218" s="1170"/>
      <c r="L218" s="1170"/>
      <c r="M218" s="1170"/>
    </row>
    <row r="219" spans="1:13" ht="19.8">
      <c r="A219" s="2144"/>
      <c r="B219" s="2144" t="s">
        <v>48</v>
      </c>
      <c r="C219" s="1170" t="s">
        <v>1177</v>
      </c>
      <c r="D219" s="1174">
        <v>-0.21329973947330494</v>
      </c>
      <c r="E219" s="1174">
        <v>3.0679150547988421</v>
      </c>
      <c r="F219" s="1174">
        <v>2.8008806307947776</v>
      </c>
      <c r="G219" s="1170"/>
      <c r="H219" s="1170"/>
      <c r="I219" s="1170"/>
      <c r="J219" s="1170"/>
      <c r="K219" s="1170"/>
      <c r="L219" s="1170"/>
      <c r="M219" s="1170"/>
    </row>
    <row r="220" spans="1:13" ht="22.8" customHeight="1">
      <c r="A220" s="2144"/>
      <c r="B220" s="2144" t="s">
        <v>48</v>
      </c>
      <c r="C220" s="1999" t="s">
        <v>1178</v>
      </c>
      <c r="D220" s="2000">
        <v>-5.1519097242916034</v>
      </c>
      <c r="E220" s="2000">
        <v>-5.524457596761934</v>
      </c>
      <c r="F220" s="2000">
        <v>2.506277532459511</v>
      </c>
      <c r="G220" s="1170"/>
      <c r="H220" s="1170"/>
      <c r="I220" s="1170"/>
      <c r="J220" s="1170"/>
      <c r="K220" s="1170"/>
      <c r="L220" s="1170"/>
      <c r="M220" s="1170"/>
    </row>
    <row r="221" spans="1:13" ht="8.4" customHeight="1">
      <c r="A221" s="2144"/>
      <c r="B221" s="2144" t="s">
        <v>48</v>
      </c>
      <c r="C221" s="1170"/>
      <c r="D221" s="1174"/>
      <c r="E221" s="1174"/>
      <c r="F221" s="1174"/>
      <c r="G221" s="1170"/>
      <c r="H221" s="1170"/>
      <c r="I221" s="1170"/>
      <c r="J221" s="1170"/>
      <c r="K221" s="1170"/>
      <c r="L221" s="1170"/>
      <c r="M221" s="1170"/>
    </row>
    <row r="222" spans="1:13" ht="7.2" customHeight="1">
      <c r="A222" s="1123" t="s">
        <v>1510</v>
      </c>
      <c r="B222" s="1123"/>
      <c r="C222" s="1176"/>
      <c r="D222" s="1175"/>
      <c r="E222" s="1175"/>
      <c r="F222" s="1175"/>
      <c r="G222" s="1176"/>
      <c r="H222" s="1176"/>
      <c r="I222" s="1176"/>
      <c r="J222" s="1170"/>
      <c r="K222" s="1170"/>
      <c r="L222" s="1170"/>
      <c r="M222" s="1170"/>
    </row>
    <row r="223" spans="1:13">
      <c r="A223" s="2145" t="s">
        <v>1504</v>
      </c>
      <c r="B223" s="2145" t="s">
        <v>48</v>
      </c>
      <c r="C223" s="1171" t="s">
        <v>1188</v>
      </c>
      <c r="D223" s="1172">
        <v>2.9</v>
      </c>
      <c r="E223" s="1172">
        <v>3.2</v>
      </c>
      <c r="F223" s="1172">
        <v>2.8</v>
      </c>
      <c r="G223" s="1171">
        <v>65</v>
      </c>
      <c r="H223" s="1268" t="s">
        <v>778</v>
      </c>
      <c r="I223" s="1171"/>
      <c r="J223" s="1170"/>
      <c r="K223" s="1170"/>
      <c r="L223" s="1170"/>
      <c r="M223" s="1170"/>
    </row>
    <row r="224" spans="1:13">
      <c r="A224" s="2146"/>
      <c r="B224" s="2146" t="s">
        <v>48</v>
      </c>
      <c r="C224" s="1170" t="s">
        <v>1189</v>
      </c>
      <c r="D224" s="1174">
        <v>5.0999999999999996</v>
      </c>
      <c r="E224" s="1174">
        <v>4.2</v>
      </c>
      <c r="F224" s="1174">
        <v>3.9</v>
      </c>
      <c r="G224" s="1170"/>
      <c r="H224" s="1170"/>
      <c r="I224" s="1170"/>
      <c r="J224" s="1170"/>
      <c r="K224" s="1170"/>
      <c r="L224" s="1170"/>
      <c r="M224" s="1170"/>
    </row>
    <row r="225" spans="1:13" ht="29.4" customHeight="1">
      <c r="A225" s="2144"/>
      <c r="B225" s="2144" t="s">
        <v>48</v>
      </c>
      <c r="C225" s="1170" t="s">
        <v>1177</v>
      </c>
      <c r="D225" s="1174">
        <v>4.3</v>
      </c>
      <c r="E225" s="1174">
        <v>2.6</v>
      </c>
      <c r="F225" s="1174">
        <v>2.8</v>
      </c>
      <c r="G225" s="1170"/>
      <c r="H225" s="1170"/>
      <c r="I225" s="1170"/>
      <c r="J225" s="1170"/>
      <c r="K225" s="1170"/>
      <c r="L225" s="1170"/>
      <c r="M225" s="1170"/>
    </row>
    <row r="226" spans="1:13">
      <c r="A226" s="2140"/>
      <c r="B226" s="2140" t="s">
        <v>48</v>
      </c>
      <c r="C226" s="1168" t="s">
        <v>1178</v>
      </c>
      <c r="D226" s="1175">
        <v>-1</v>
      </c>
      <c r="E226" s="1175">
        <v>-0.3</v>
      </c>
      <c r="F226" s="1175">
        <v>2.5</v>
      </c>
      <c r="G226" s="1176"/>
      <c r="H226" s="1176"/>
      <c r="I226" s="1176"/>
      <c r="J226" s="1176"/>
      <c r="K226" s="1176"/>
      <c r="L226" s="1176"/>
      <c r="M226" s="1176"/>
    </row>
    <row r="227" spans="1:13">
      <c r="A227" s="2145" t="s">
        <v>1507</v>
      </c>
      <c r="B227" s="2145" t="s">
        <v>48</v>
      </c>
      <c r="C227" s="1171" t="s">
        <v>1188</v>
      </c>
      <c r="D227" s="1172">
        <v>1.9</v>
      </c>
      <c r="E227" s="1172">
        <v>3.3</v>
      </c>
      <c r="F227" s="1172">
        <v>2.9</v>
      </c>
      <c r="G227" s="1171">
        <v>67</v>
      </c>
      <c r="H227" s="1268" t="s">
        <v>1124</v>
      </c>
      <c r="I227" s="1171"/>
      <c r="J227" s="1171">
        <v>72</v>
      </c>
      <c r="K227" s="1171">
        <v>213</v>
      </c>
      <c r="L227" s="1171">
        <v>347</v>
      </c>
      <c r="M227" s="1171">
        <v>632</v>
      </c>
    </row>
    <row r="228" spans="1:13">
      <c r="A228" s="2144"/>
      <c r="B228" s="2144" t="s">
        <v>48</v>
      </c>
      <c r="C228" s="1170" t="s">
        <v>1189</v>
      </c>
      <c r="D228" s="1174">
        <v>6.1</v>
      </c>
      <c r="E228" s="1174">
        <v>5.0999999999999996</v>
      </c>
      <c r="F228" s="1174">
        <v>4.3</v>
      </c>
      <c r="G228" s="1170"/>
      <c r="H228" s="1170"/>
      <c r="I228" s="1170"/>
      <c r="J228" s="1170"/>
      <c r="K228" s="1170"/>
      <c r="L228" s="1170"/>
      <c r="M228" s="1170"/>
    </row>
    <row r="229" spans="1:13" ht="33.6" customHeight="1">
      <c r="A229" s="2144"/>
      <c r="B229" s="2144" t="s">
        <v>48</v>
      </c>
      <c r="C229" s="1170" t="s">
        <v>1177</v>
      </c>
      <c r="D229" s="1174">
        <v>3.6</v>
      </c>
      <c r="E229" s="1174">
        <v>2.5</v>
      </c>
      <c r="F229" s="1174">
        <v>2.2999999999999998</v>
      </c>
      <c r="G229" s="1170"/>
      <c r="H229" s="1170"/>
      <c r="I229" s="1170"/>
      <c r="J229" s="1170"/>
      <c r="K229" s="1170"/>
      <c r="L229" s="1170"/>
      <c r="M229" s="1170"/>
    </row>
    <row r="230" spans="1:13">
      <c r="A230" s="2140"/>
      <c r="B230" s="2140" t="s">
        <v>48</v>
      </c>
      <c r="C230" s="1168" t="s">
        <v>1178</v>
      </c>
      <c r="D230" s="1175">
        <v>-3.2</v>
      </c>
      <c r="E230" s="1182">
        <v>0</v>
      </c>
      <c r="F230" s="1175">
        <v>3</v>
      </c>
      <c r="G230" s="1176"/>
      <c r="H230" s="1176"/>
      <c r="I230" s="1176"/>
      <c r="J230" s="1170"/>
      <c r="K230" s="1170"/>
      <c r="L230" s="1170"/>
      <c r="M230" s="1170"/>
    </row>
    <row r="231" spans="1:13">
      <c r="A231" s="2145" t="s">
        <v>1508</v>
      </c>
      <c r="B231" s="2145" t="s">
        <v>48</v>
      </c>
      <c r="C231" s="1171" t="s">
        <v>1188</v>
      </c>
      <c r="D231" s="1172">
        <v>-0.7</v>
      </c>
      <c r="E231" s="1172">
        <v>3.1</v>
      </c>
      <c r="F231" s="1172">
        <v>3.7</v>
      </c>
      <c r="G231" s="1171">
        <v>78</v>
      </c>
      <c r="H231" s="1268" t="s">
        <v>1157</v>
      </c>
      <c r="I231" s="1171"/>
      <c r="J231" s="1170"/>
      <c r="K231" s="1170"/>
      <c r="L231" s="1170"/>
      <c r="M231" s="1170"/>
    </row>
    <row r="232" spans="1:13">
      <c r="A232" s="2146"/>
      <c r="B232" s="2146" t="s">
        <v>48</v>
      </c>
      <c r="C232" s="1170" t="s">
        <v>1189</v>
      </c>
      <c r="D232" s="1174">
        <v>7.1</v>
      </c>
      <c r="E232" s="1174">
        <v>6.7</v>
      </c>
      <c r="F232" s="1174">
        <v>5.8</v>
      </c>
      <c r="G232" s="1170"/>
      <c r="H232" s="1170"/>
      <c r="I232" s="1170"/>
      <c r="J232" s="1170"/>
      <c r="K232" s="1170"/>
      <c r="L232" s="1170"/>
      <c r="M232" s="1170"/>
    </row>
    <row r="233" spans="1:13" ht="19.8">
      <c r="A233" s="2144"/>
      <c r="B233" s="2144" t="s">
        <v>48</v>
      </c>
      <c r="C233" s="1170" t="s">
        <v>1177</v>
      </c>
      <c r="D233" s="1174">
        <v>2.2000000000000002</v>
      </c>
      <c r="E233" s="1174">
        <v>2.4</v>
      </c>
      <c r="F233" s="1174">
        <v>2.8</v>
      </c>
      <c r="G233" s="1170"/>
      <c r="H233" s="1170"/>
      <c r="I233" s="1170"/>
      <c r="J233" s="1170"/>
      <c r="K233" s="1170"/>
      <c r="L233" s="1170"/>
      <c r="M233" s="1170"/>
    </row>
    <row r="234" spans="1:13">
      <c r="A234" s="2144"/>
      <c r="B234" s="2144" t="s">
        <v>48</v>
      </c>
      <c r="C234" s="1999" t="s">
        <v>1178</v>
      </c>
      <c r="D234" s="2000">
        <v>-10.5</v>
      </c>
      <c r="E234" s="2000">
        <v>-9.3000000000000007</v>
      </c>
      <c r="F234" s="2000">
        <v>3.2</v>
      </c>
      <c r="G234" s="1170"/>
      <c r="H234" s="1170"/>
      <c r="I234" s="1170"/>
      <c r="J234" s="1170"/>
      <c r="K234" s="1170"/>
      <c r="L234" s="1170"/>
      <c r="M234" s="1170"/>
    </row>
    <row r="235" spans="1:13" ht="3.6" customHeight="1">
      <c r="A235" s="2144"/>
      <c r="B235" s="2144" t="s">
        <v>48</v>
      </c>
      <c r="C235" s="1170"/>
      <c r="D235" s="1174"/>
      <c r="E235" s="1174"/>
      <c r="F235" s="1174"/>
      <c r="G235" s="1170"/>
      <c r="H235" s="1170"/>
      <c r="I235" s="1170"/>
      <c r="J235" s="1170"/>
      <c r="K235" s="1170"/>
      <c r="L235" s="1170"/>
      <c r="M235" s="1170"/>
    </row>
    <row r="236" spans="1:13">
      <c r="A236" s="1123" t="s">
        <v>1511</v>
      </c>
      <c r="B236" s="1123"/>
      <c r="C236" s="1176"/>
      <c r="D236" s="1175"/>
      <c r="E236" s="1175"/>
      <c r="F236" s="1175"/>
      <c r="G236" s="1176"/>
      <c r="H236" s="1176"/>
      <c r="I236" s="1176"/>
      <c r="J236" s="1170"/>
      <c r="K236" s="1170"/>
      <c r="L236" s="1170"/>
      <c r="M236" s="1170"/>
    </row>
    <row r="237" spans="1:13">
      <c r="A237" s="2145" t="s">
        <v>1504</v>
      </c>
      <c r="B237" s="2145" t="s">
        <v>48</v>
      </c>
      <c r="C237" s="1171" t="s">
        <v>1188</v>
      </c>
      <c r="D237" s="1172">
        <v>4.0999999999999996</v>
      </c>
      <c r="E237" s="1172">
        <v>2.1</v>
      </c>
      <c r="F237" s="1172">
        <v>2.2999999999999998</v>
      </c>
      <c r="G237" s="1171">
        <v>100</v>
      </c>
      <c r="H237" s="1268" t="s">
        <v>778</v>
      </c>
      <c r="I237" s="1171"/>
      <c r="J237" s="1170"/>
      <c r="K237" s="1170"/>
      <c r="L237" s="1170"/>
      <c r="M237" s="1170"/>
    </row>
    <row r="238" spans="1:13">
      <c r="A238" s="2146"/>
      <c r="B238" s="2146" t="s">
        <v>48</v>
      </c>
      <c r="C238" s="1170" t="s">
        <v>1189</v>
      </c>
      <c r="D238" s="1174">
        <v>8.3000000000000007</v>
      </c>
      <c r="E238" s="1174">
        <v>7.7</v>
      </c>
      <c r="F238" s="1174">
        <v>6.8</v>
      </c>
      <c r="G238" s="1170"/>
      <c r="H238" s="1170"/>
      <c r="I238" s="1170"/>
      <c r="J238" s="1170"/>
      <c r="K238" s="1170"/>
      <c r="L238" s="1170"/>
      <c r="M238" s="1170"/>
    </row>
    <row r="239" spans="1:13" ht="34.799999999999997" customHeight="1">
      <c r="A239" s="2144"/>
      <c r="B239" s="2144" t="s">
        <v>48</v>
      </c>
      <c r="C239" s="1170" t="s">
        <v>1177</v>
      </c>
      <c r="D239" s="1174">
        <v>2.4</v>
      </c>
      <c r="E239" s="1174">
        <v>2.2000000000000002</v>
      </c>
      <c r="F239" s="1174">
        <v>2.2999999999999998</v>
      </c>
      <c r="G239" s="1170"/>
      <c r="H239" s="1170"/>
      <c r="I239" s="1170"/>
      <c r="J239" s="1170"/>
      <c r="K239" s="1170"/>
      <c r="L239" s="1170"/>
      <c r="M239" s="1170"/>
    </row>
    <row r="240" spans="1:13">
      <c r="A240" s="2140"/>
      <c r="B240" s="2140" t="s">
        <v>48</v>
      </c>
      <c r="C240" s="1168" t="s">
        <v>1178</v>
      </c>
      <c r="D240" s="1175">
        <v>-2.8</v>
      </c>
      <c r="E240" s="1175">
        <v>-0.3</v>
      </c>
      <c r="F240" s="1175">
        <v>2.7</v>
      </c>
      <c r="G240" s="1176"/>
      <c r="H240" s="1176"/>
      <c r="I240" s="1176"/>
      <c r="J240" s="1176"/>
      <c r="K240" s="1176"/>
      <c r="L240" s="1176"/>
      <c r="M240" s="1176"/>
    </row>
    <row r="241" spans="1:13">
      <c r="A241" s="2145" t="s">
        <v>1507</v>
      </c>
      <c r="B241" s="2145" t="s">
        <v>48</v>
      </c>
      <c r="C241" s="1171" t="s">
        <v>1188</v>
      </c>
      <c r="D241" s="1172">
        <v>1.8</v>
      </c>
      <c r="E241" s="1172">
        <v>5</v>
      </c>
      <c r="F241" s="1172">
        <v>3</v>
      </c>
      <c r="G241" s="1171">
        <v>109</v>
      </c>
      <c r="H241" s="1268" t="s">
        <v>1124</v>
      </c>
      <c r="I241" s="1171"/>
      <c r="J241" s="1171">
        <v>114</v>
      </c>
      <c r="K241" s="1171">
        <v>129</v>
      </c>
      <c r="L241" s="1171">
        <v>71</v>
      </c>
      <c r="M241" s="1171">
        <v>314</v>
      </c>
    </row>
    <row r="242" spans="1:13">
      <c r="A242" s="2144"/>
      <c r="B242" s="2144" t="s">
        <v>48</v>
      </c>
      <c r="C242" s="1170" t="s">
        <v>1189</v>
      </c>
      <c r="D242" s="1174">
        <v>10</v>
      </c>
      <c r="E242" s="1174">
        <v>8.1</v>
      </c>
      <c r="F242" s="1174">
        <v>7.3</v>
      </c>
      <c r="G242" s="1170"/>
      <c r="H242" s="1170"/>
      <c r="I242" s="1170"/>
      <c r="J242" s="1170"/>
      <c r="K242" s="1170"/>
      <c r="L242" s="1170"/>
      <c r="M242" s="1170"/>
    </row>
    <row r="243" spans="1:13" ht="34.799999999999997" customHeight="1">
      <c r="A243" s="2144"/>
      <c r="B243" s="2144" t="s">
        <v>48</v>
      </c>
      <c r="C243" s="1170" t="s">
        <v>1177</v>
      </c>
      <c r="D243" s="1174">
        <v>0.1</v>
      </c>
      <c r="E243" s="1174">
        <v>5.2</v>
      </c>
      <c r="F243" s="1174">
        <v>2.7</v>
      </c>
      <c r="G243" s="1170"/>
      <c r="H243" s="1170"/>
      <c r="I243" s="1170"/>
      <c r="J243" s="1170"/>
      <c r="K243" s="1170"/>
      <c r="L243" s="1170"/>
      <c r="M243" s="1170"/>
    </row>
    <row r="244" spans="1:13">
      <c r="A244" s="2140"/>
      <c r="B244" s="2140" t="s">
        <v>48</v>
      </c>
      <c r="C244" s="1168" t="s">
        <v>1178</v>
      </c>
      <c r="D244" s="1175">
        <v>-3.5</v>
      </c>
      <c r="E244" s="1175">
        <v>-0.1</v>
      </c>
      <c r="F244" s="1175">
        <v>1.6</v>
      </c>
      <c r="G244" s="1176"/>
      <c r="H244" s="1176"/>
      <c r="I244" s="1176"/>
      <c r="J244" s="1170"/>
      <c r="K244" s="1170"/>
      <c r="L244" s="1170"/>
      <c r="M244" s="1170"/>
    </row>
    <row r="245" spans="1:13">
      <c r="A245" s="2145" t="s">
        <v>1508</v>
      </c>
      <c r="B245" s="2145" t="s">
        <v>48</v>
      </c>
      <c r="C245" s="1171" t="s">
        <v>1188</v>
      </c>
      <c r="D245" s="1172">
        <v>-2.2999999999999998</v>
      </c>
      <c r="E245" s="1172">
        <v>3.8</v>
      </c>
      <c r="F245" s="1172">
        <v>3.7</v>
      </c>
      <c r="G245" s="1171">
        <v>121</v>
      </c>
      <c r="H245" s="1268" t="s">
        <v>1157</v>
      </c>
      <c r="I245" s="1171"/>
      <c r="J245" s="1170"/>
      <c r="K245" s="1170"/>
      <c r="L245" s="1170"/>
      <c r="M245" s="1170"/>
    </row>
    <row r="246" spans="1:13">
      <c r="A246" s="2146"/>
      <c r="B246" s="2146" t="s">
        <v>48</v>
      </c>
      <c r="C246" s="1170" t="s">
        <v>1189</v>
      </c>
      <c r="D246" s="1174">
        <v>11.5</v>
      </c>
      <c r="E246" s="1174">
        <v>11.1</v>
      </c>
      <c r="F246" s="1174">
        <v>10.199999999999999</v>
      </c>
      <c r="G246" s="1170"/>
      <c r="H246" s="1170"/>
      <c r="I246" s="1170"/>
      <c r="J246" s="1170"/>
      <c r="K246" s="1170"/>
      <c r="L246" s="1170"/>
      <c r="M246" s="1170"/>
    </row>
    <row r="247" spans="1:13" ht="34.799999999999997" customHeight="1">
      <c r="A247" s="2144"/>
      <c r="B247" s="2144" t="s">
        <v>48</v>
      </c>
      <c r="C247" s="1170" t="s">
        <v>1177</v>
      </c>
      <c r="D247" s="1174">
        <v>-3.2</v>
      </c>
      <c r="E247" s="1174">
        <v>2.9</v>
      </c>
      <c r="F247" s="1174">
        <v>2.2999999999999998</v>
      </c>
      <c r="G247" s="1170"/>
      <c r="H247" s="1170"/>
      <c r="I247" s="1170"/>
      <c r="J247" s="1170"/>
      <c r="K247" s="1170"/>
      <c r="L247" s="1170"/>
      <c r="M247" s="1170"/>
    </row>
    <row r="248" spans="1:13">
      <c r="A248" s="2140"/>
      <c r="B248" s="2140" t="s">
        <v>48</v>
      </c>
      <c r="C248" s="1168" t="s">
        <v>1178</v>
      </c>
      <c r="D248" s="1175">
        <v>-13.5</v>
      </c>
      <c r="E248" s="1175">
        <v>-11.1</v>
      </c>
      <c r="F248" s="1175">
        <v>3.8</v>
      </c>
      <c r="G248" s="1176"/>
      <c r="H248" s="1176"/>
      <c r="I248" s="1176"/>
      <c r="J248" s="1176"/>
      <c r="K248" s="1176"/>
      <c r="L248" s="1176"/>
      <c r="M248" s="1176"/>
    </row>
    <row r="249" spans="1:13">
      <c r="A249" s="2141" t="s">
        <v>1512</v>
      </c>
      <c r="B249" s="2141" t="s">
        <v>48</v>
      </c>
      <c r="C249" s="1177"/>
      <c r="D249" s="1177"/>
      <c r="E249" s="1177"/>
      <c r="F249" s="1177"/>
      <c r="G249" s="1177"/>
      <c r="H249" s="1177"/>
      <c r="I249" s="1177"/>
      <c r="J249" s="1177">
        <v>9</v>
      </c>
      <c r="K249" s="1177">
        <v>1</v>
      </c>
      <c r="L249" s="1177">
        <v>241</v>
      </c>
      <c r="M249" s="1177">
        <v>251</v>
      </c>
    </row>
    <row r="250" spans="1:13">
      <c r="A250" s="2142" t="s">
        <v>1405</v>
      </c>
      <c r="B250" s="2142" t="s">
        <v>48</v>
      </c>
      <c r="C250" s="1178"/>
      <c r="D250" s="1178"/>
      <c r="E250" s="1178"/>
      <c r="F250" s="1178"/>
      <c r="G250" s="1178"/>
      <c r="H250" s="1178"/>
      <c r="I250" s="1178"/>
      <c r="J250" s="1179">
        <v>674</v>
      </c>
      <c r="K250" s="1179">
        <v>697</v>
      </c>
      <c r="L250" s="1179">
        <v>1316</v>
      </c>
      <c r="M250" s="1179">
        <v>2687</v>
      </c>
    </row>
    <row r="251" spans="1:13">
      <c r="A251" s="2143" t="s">
        <v>979</v>
      </c>
      <c r="B251" s="2143" t="s">
        <v>48</v>
      </c>
      <c r="C251" s="2143" t="s">
        <v>48</v>
      </c>
      <c r="D251" s="2143" t="s">
        <v>48</v>
      </c>
      <c r="E251" s="2143" t="s">
        <v>48</v>
      </c>
      <c r="F251" s="2143" t="s">
        <v>48</v>
      </c>
      <c r="G251" s="2143" t="s">
        <v>48</v>
      </c>
      <c r="H251" s="2143" t="s">
        <v>48</v>
      </c>
      <c r="I251" s="2143" t="s">
        <v>48</v>
      </c>
      <c r="J251" s="2143" t="s">
        <v>48</v>
      </c>
      <c r="K251" s="2143" t="s">
        <v>48</v>
      </c>
      <c r="L251" s="2143" t="s">
        <v>48</v>
      </c>
    </row>
    <row r="252" spans="1:13">
      <c r="A252" s="1127"/>
      <c r="B252" s="1127"/>
      <c r="C252" s="1140"/>
      <c r="D252" s="1143"/>
      <c r="E252" s="1143"/>
      <c r="F252" s="1143"/>
      <c r="G252" s="1143"/>
      <c r="H252" s="1143"/>
      <c r="I252" s="1143"/>
      <c r="J252" s="1144"/>
      <c r="K252" s="1145"/>
      <c r="L252" s="1144"/>
    </row>
    <row r="253" spans="1:13">
      <c r="A253" s="1774" t="s">
        <v>1406</v>
      </c>
      <c r="B253" s="1146"/>
      <c r="C253" s="1139"/>
      <c r="D253" s="1438"/>
      <c r="E253" s="1438"/>
      <c r="F253" s="1438"/>
      <c r="G253" s="1437"/>
      <c r="H253" s="1437"/>
      <c r="I253" s="1437"/>
      <c r="J253" s="1437"/>
      <c r="K253" s="1437"/>
      <c r="L253" s="1437"/>
    </row>
    <row r="254" spans="1:13">
      <c r="A254" s="1124"/>
      <c r="B254" s="1124"/>
      <c r="C254" s="1426" t="s">
        <v>1306</v>
      </c>
      <c r="D254" s="1426" t="s">
        <v>48</v>
      </c>
      <c r="E254" s="1426" t="s">
        <v>48</v>
      </c>
      <c r="F254" s="1426" t="s">
        <v>48</v>
      </c>
      <c r="G254" s="1776" t="s">
        <v>1307</v>
      </c>
      <c r="H254" s="1776" t="s">
        <v>48</v>
      </c>
      <c r="I254" s="1776" t="s">
        <v>48</v>
      </c>
      <c r="J254" s="1776" t="s">
        <v>48</v>
      </c>
      <c r="K254" s="2147" t="s">
        <v>1311</v>
      </c>
      <c r="L254" s="1180" t="s">
        <v>1513</v>
      </c>
      <c r="M254" s="1802"/>
    </row>
    <row r="255" spans="1:13">
      <c r="A255" s="1123" t="s">
        <v>928</v>
      </c>
      <c r="B255" s="1776"/>
      <c r="C255" s="1803" t="s">
        <v>1308</v>
      </c>
      <c r="D255" s="1803" t="s">
        <v>1309</v>
      </c>
      <c r="E255" s="1803" t="s">
        <v>1310</v>
      </c>
      <c r="F255" s="1803" t="s">
        <v>1180</v>
      </c>
      <c r="G255" s="1803" t="s">
        <v>1308</v>
      </c>
      <c r="H255" s="1803" t="s">
        <v>1309</v>
      </c>
      <c r="I255" s="1803" t="s">
        <v>1310</v>
      </c>
      <c r="J255" s="1803" t="s">
        <v>1180</v>
      </c>
      <c r="K255" s="2148" t="s">
        <v>48</v>
      </c>
      <c r="L255" s="1181" t="s">
        <v>1514</v>
      </c>
      <c r="M255" s="1322"/>
    </row>
    <row r="256" spans="1:13">
      <c r="A256" s="2150" t="s">
        <v>1515</v>
      </c>
      <c r="B256" s="2150" t="s">
        <v>48</v>
      </c>
      <c r="C256" s="1804">
        <v>13665</v>
      </c>
      <c r="D256" s="1804">
        <v>358</v>
      </c>
      <c r="E256" s="1804">
        <v>67</v>
      </c>
      <c r="F256" s="1804">
        <v>14091</v>
      </c>
      <c r="G256" s="1804">
        <v>12</v>
      </c>
      <c r="H256" s="1804">
        <v>18</v>
      </c>
      <c r="I256" s="1804">
        <v>29</v>
      </c>
      <c r="J256" s="1804">
        <v>59</v>
      </c>
      <c r="K256" s="1804">
        <v>14032</v>
      </c>
      <c r="L256" s="1804">
        <v>19</v>
      </c>
      <c r="M256" s="1322"/>
    </row>
    <row r="257" spans="1:13">
      <c r="A257" s="2149" t="s">
        <v>1516</v>
      </c>
      <c r="B257" s="2149" t="s">
        <v>48</v>
      </c>
      <c r="C257" s="1805">
        <v>3591</v>
      </c>
      <c r="D257" s="1805">
        <v>208</v>
      </c>
      <c r="E257" s="1805">
        <v>146</v>
      </c>
      <c r="F257" s="1805">
        <v>3945</v>
      </c>
      <c r="G257" s="1805">
        <v>5</v>
      </c>
      <c r="H257" s="1805">
        <v>10</v>
      </c>
      <c r="I257" s="1805">
        <v>78</v>
      </c>
      <c r="J257" s="1805">
        <v>93</v>
      </c>
      <c r="K257" s="1805">
        <v>3852</v>
      </c>
      <c r="L257" s="1805">
        <v>7</v>
      </c>
      <c r="M257" s="1322"/>
    </row>
    <row r="258" spans="1:13">
      <c r="A258" s="2149" t="s">
        <v>1517</v>
      </c>
      <c r="B258" s="2149" t="s">
        <v>48</v>
      </c>
      <c r="C258" s="1805">
        <v>1034</v>
      </c>
      <c r="D258" s="1805">
        <v>81</v>
      </c>
      <c r="E258" s="1805">
        <v>38</v>
      </c>
      <c r="F258" s="1805">
        <v>1152</v>
      </c>
      <c r="G258" s="1805">
        <v>2</v>
      </c>
      <c r="H258" s="1805">
        <v>5</v>
      </c>
      <c r="I258" s="1805">
        <v>18</v>
      </c>
      <c r="J258" s="1805">
        <v>25</v>
      </c>
      <c r="K258" s="1805">
        <v>1127</v>
      </c>
      <c r="L258" s="1805">
        <v>3</v>
      </c>
      <c r="M258" s="1322"/>
    </row>
    <row r="259" spans="1:13">
      <c r="A259" s="2149" t="s">
        <v>1518</v>
      </c>
      <c r="B259" s="2149" t="s">
        <v>48</v>
      </c>
      <c r="C259" s="1805">
        <v>668</v>
      </c>
      <c r="D259" s="1805">
        <v>100</v>
      </c>
      <c r="E259" s="1805">
        <v>105</v>
      </c>
      <c r="F259" s="1805">
        <v>873</v>
      </c>
      <c r="G259" s="1805">
        <v>2</v>
      </c>
      <c r="H259" s="1805">
        <v>5</v>
      </c>
      <c r="I259" s="1805">
        <v>58</v>
      </c>
      <c r="J259" s="1805">
        <v>65</v>
      </c>
      <c r="K259" s="1805">
        <v>808</v>
      </c>
      <c r="L259" s="1805">
        <v>2</v>
      </c>
      <c r="M259" s="1322"/>
    </row>
    <row r="260" spans="1:13">
      <c r="A260" s="2149" t="s">
        <v>1519</v>
      </c>
      <c r="B260" s="2149" t="s">
        <v>48</v>
      </c>
      <c r="C260" s="1805">
        <v>1889</v>
      </c>
      <c r="D260" s="1805">
        <v>28</v>
      </c>
      <c r="E260" s="1805">
        <v>3</v>
      </c>
      <c r="F260" s="1805">
        <v>1920</v>
      </c>
      <c r="G260" s="1805">
        <v>1</v>
      </c>
      <c r="H260" s="1805">
        <v>1</v>
      </c>
      <c r="I260" s="1805">
        <v>1</v>
      </c>
      <c r="J260" s="1805">
        <v>3</v>
      </c>
      <c r="K260" s="1805">
        <v>1917</v>
      </c>
      <c r="L260" s="1805">
        <v>3</v>
      </c>
      <c r="M260" s="1322"/>
    </row>
    <row r="261" spans="1:13">
      <c r="A261" s="2149" t="s">
        <v>1520</v>
      </c>
      <c r="B261" s="2149" t="s">
        <v>48</v>
      </c>
      <c r="C261" s="1805">
        <v>2462</v>
      </c>
      <c r="D261" s="1805">
        <v>204</v>
      </c>
      <c r="E261" s="1805">
        <v>568</v>
      </c>
      <c r="F261" s="1805">
        <v>3233</v>
      </c>
      <c r="G261" s="1805">
        <v>3</v>
      </c>
      <c r="H261" s="1805">
        <v>4</v>
      </c>
      <c r="I261" s="1805">
        <v>341</v>
      </c>
      <c r="J261" s="1805">
        <v>347</v>
      </c>
      <c r="K261" s="1805">
        <v>2886</v>
      </c>
      <c r="L261" s="1805">
        <v>-21</v>
      </c>
      <c r="M261" s="1322"/>
    </row>
    <row r="262" spans="1:13">
      <c r="A262" s="2149" t="s">
        <v>1521</v>
      </c>
      <c r="B262" s="2149" t="s">
        <v>48</v>
      </c>
      <c r="C262" s="1805">
        <v>1507</v>
      </c>
      <c r="D262" s="1805">
        <v>143</v>
      </c>
      <c r="E262" s="1805">
        <v>32</v>
      </c>
      <c r="F262" s="1805">
        <v>1683</v>
      </c>
      <c r="G262" s="1805">
        <v>1</v>
      </c>
      <c r="H262" s="1805">
        <v>3</v>
      </c>
      <c r="I262" s="1805">
        <v>19</v>
      </c>
      <c r="J262" s="1805">
        <v>23</v>
      </c>
      <c r="K262" s="1805">
        <v>1660</v>
      </c>
      <c r="L262" s="1805">
        <v>3</v>
      </c>
      <c r="M262" s="1322"/>
    </row>
    <row r="263" spans="1:13">
      <c r="A263" s="2149" t="s">
        <v>1522</v>
      </c>
      <c r="B263" s="2149" t="s">
        <v>48</v>
      </c>
      <c r="C263" s="1805">
        <v>289</v>
      </c>
      <c r="D263" s="1805">
        <v>27</v>
      </c>
      <c r="E263" s="1805">
        <v>7</v>
      </c>
      <c r="F263" s="1805">
        <v>323</v>
      </c>
      <c r="G263" s="1805">
        <v>1</v>
      </c>
      <c r="H263" s="1805">
        <v>1</v>
      </c>
      <c r="I263" s="1805">
        <v>1</v>
      </c>
      <c r="J263" s="1805">
        <v>3</v>
      </c>
      <c r="K263" s="1805">
        <v>321</v>
      </c>
      <c r="L263" s="1805">
        <v>1</v>
      </c>
      <c r="M263" s="1322"/>
    </row>
    <row r="264" spans="1:13">
      <c r="A264" s="2149" t="s">
        <v>1523</v>
      </c>
      <c r="B264" s="2149" t="s">
        <v>48</v>
      </c>
      <c r="C264" s="1805">
        <v>665</v>
      </c>
      <c r="D264" s="1805">
        <v>33</v>
      </c>
      <c r="E264" s="1805">
        <v>529</v>
      </c>
      <c r="F264" s="1805">
        <v>1227</v>
      </c>
      <c r="G264" s="1805">
        <v>1</v>
      </c>
      <c r="H264" s="1805" t="s">
        <v>935</v>
      </c>
      <c r="I264" s="1805">
        <v>321</v>
      </c>
      <c r="J264" s="1805">
        <v>322</v>
      </c>
      <c r="K264" s="1805">
        <v>906</v>
      </c>
      <c r="L264" s="1805">
        <v>-25</v>
      </c>
      <c r="M264" s="1322"/>
    </row>
    <row r="265" spans="1:13">
      <c r="A265" s="2149" t="s">
        <v>1524</v>
      </c>
      <c r="B265" s="2149" t="s">
        <v>48</v>
      </c>
      <c r="C265" s="1805">
        <v>2891</v>
      </c>
      <c r="D265" s="1805">
        <v>252</v>
      </c>
      <c r="E265" s="1805">
        <v>21</v>
      </c>
      <c r="F265" s="1805">
        <v>3164</v>
      </c>
      <c r="G265" s="1805">
        <v>3</v>
      </c>
      <c r="H265" s="1805">
        <v>11</v>
      </c>
      <c r="I265" s="1805">
        <v>11</v>
      </c>
      <c r="J265" s="1805">
        <v>26</v>
      </c>
      <c r="K265" s="1805">
        <v>3139</v>
      </c>
      <c r="L265" s="1805">
        <v>8</v>
      </c>
      <c r="M265" s="1322"/>
    </row>
    <row r="266" spans="1:13">
      <c r="A266" s="2149" t="s">
        <v>1525</v>
      </c>
      <c r="B266" s="2149" t="s">
        <v>48</v>
      </c>
      <c r="C266" s="1805">
        <v>1263</v>
      </c>
      <c r="D266" s="1805">
        <v>81</v>
      </c>
      <c r="E266" s="1805">
        <v>6</v>
      </c>
      <c r="F266" s="1805">
        <v>1350</v>
      </c>
      <c r="G266" s="1805">
        <v>1</v>
      </c>
      <c r="H266" s="1805">
        <v>3</v>
      </c>
      <c r="I266" s="1805">
        <v>4</v>
      </c>
      <c r="J266" s="1805">
        <v>9</v>
      </c>
      <c r="K266" s="1805">
        <v>1341</v>
      </c>
      <c r="L266" s="1805">
        <v>2</v>
      </c>
      <c r="M266" s="1322"/>
    </row>
    <row r="267" spans="1:13">
      <c r="A267" s="2149" t="s">
        <v>1526</v>
      </c>
      <c r="B267" s="2149" t="s">
        <v>48</v>
      </c>
      <c r="C267" s="1805">
        <v>242</v>
      </c>
      <c r="D267" s="1805">
        <v>18</v>
      </c>
      <c r="E267" s="1805">
        <v>10</v>
      </c>
      <c r="F267" s="1805">
        <v>271</v>
      </c>
      <c r="G267" s="1805" t="s">
        <v>935</v>
      </c>
      <c r="H267" s="1805">
        <v>1</v>
      </c>
      <c r="I267" s="1805">
        <v>5</v>
      </c>
      <c r="J267" s="1805">
        <v>6</v>
      </c>
      <c r="K267" s="1805">
        <v>265</v>
      </c>
      <c r="L267" s="1805" t="s">
        <v>935</v>
      </c>
      <c r="M267" s="1322"/>
    </row>
    <row r="268" spans="1:13">
      <c r="A268" s="2149" t="s">
        <v>1527</v>
      </c>
      <c r="B268" s="2149" t="s">
        <v>48</v>
      </c>
      <c r="C268" s="1805">
        <v>1385</v>
      </c>
      <c r="D268" s="1805">
        <v>152</v>
      </c>
      <c r="E268" s="1805">
        <v>5</v>
      </c>
      <c r="F268" s="1805">
        <v>1543</v>
      </c>
      <c r="G268" s="1805">
        <v>2</v>
      </c>
      <c r="H268" s="1805">
        <v>6</v>
      </c>
      <c r="I268" s="1805">
        <v>2</v>
      </c>
      <c r="J268" s="1805">
        <v>10</v>
      </c>
      <c r="K268" s="1805">
        <v>1532</v>
      </c>
      <c r="L268" s="1805">
        <v>6</v>
      </c>
      <c r="M268" s="1322"/>
    </row>
    <row r="269" spans="1:13">
      <c r="A269" s="2149" t="s">
        <v>1528</v>
      </c>
      <c r="B269" s="2149" t="s">
        <v>48</v>
      </c>
      <c r="C269" s="1805">
        <v>6673</v>
      </c>
      <c r="D269" s="1805">
        <v>1027</v>
      </c>
      <c r="E269" s="1805">
        <v>249</v>
      </c>
      <c r="F269" s="1805">
        <v>7949</v>
      </c>
      <c r="G269" s="1805">
        <v>9</v>
      </c>
      <c r="H269" s="1805">
        <v>45</v>
      </c>
      <c r="I269" s="1805">
        <v>155</v>
      </c>
      <c r="J269" s="1805">
        <v>209</v>
      </c>
      <c r="K269" s="1805">
        <v>7740</v>
      </c>
      <c r="L269" s="1805">
        <v>-66</v>
      </c>
      <c r="M269" s="1322"/>
    </row>
    <row r="270" spans="1:13">
      <c r="A270" s="2149" t="s">
        <v>1529</v>
      </c>
      <c r="B270" s="2149" t="s">
        <v>48</v>
      </c>
      <c r="C270" s="1805">
        <v>1339</v>
      </c>
      <c r="D270" s="1805">
        <v>157</v>
      </c>
      <c r="E270" s="1805">
        <v>32</v>
      </c>
      <c r="F270" s="1805">
        <v>1529</v>
      </c>
      <c r="G270" s="1805">
        <v>2</v>
      </c>
      <c r="H270" s="1805">
        <v>10</v>
      </c>
      <c r="I270" s="1805">
        <v>15</v>
      </c>
      <c r="J270" s="1805">
        <v>27</v>
      </c>
      <c r="K270" s="1805">
        <v>1502</v>
      </c>
      <c r="L270" s="1805">
        <v>1</v>
      </c>
      <c r="M270" s="1322"/>
    </row>
    <row r="271" spans="1:13">
      <c r="A271" s="2149" t="s">
        <v>1530</v>
      </c>
      <c r="B271" s="2149" t="s">
        <v>48</v>
      </c>
      <c r="C271" s="1805">
        <v>1083</v>
      </c>
      <c r="D271" s="1805">
        <v>89</v>
      </c>
      <c r="E271" s="1805">
        <v>20</v>
      </c>
      <c r="F271" s="1805">
        <v>1192</v>
      </c>
      <c r="G271" s="1805">
        <v>1</v>
      </c>
      <c r="H271" s="1805">
        <v>5</v>
      </c>
      <c r="I271" s="1805">
        <v>10</v>
      </c>
      <c r="J271" s="1805">
        <v>16</v>
      </c>
      <c r="K271" s="1805">
        <v>1176</v>
      </c>
      <c r="L271" s="1805">
        <v>7</v>
      </c>
      <c r="M271" s="1322"/>
    </row>
    <row r="272" spans="1:13">
      <c r="A272" s="2149" t="s">
        <v>1531</v>
      </c>
      <c r="B272" s="2149" t="s">
        <v>48</v>
      </c>
      <c r="C272" s="1805">
        <v>2716</v>
      </c>
      <c r="D272" s="1805">
        <v>283</v>
      </c>
      <c r="E272" s="1805">
        <v>171</v>
      </c>
      <c r="F272" s="1805">
        <v>3170</v>
      </c>
      <c r="G272" s="1805">
        <v>4</v>
      </c>
      <c r="H272" s="1805">
        <v>17</v>
      </c>
      <c r="I272" s="1805">
        <v>110</v>
      </c>
      <c r="J272" s="1805">
        <v>131</v>
      </c>
      <c r="K272" s="1805">
        <v>3039</v>
      </c>
      <c r="L272" s="1805">
        <v>-69</v>
      </c>
      <c r="M272" s="1322"/>
    </row>
    <row r="273" spans="1:13">
      <c r="A273" s="2149" t="s">
        <v>1532</v>
      </c>
      <c r="B273" s="2149" t="s">
        <v>48</v>
      </c>
      <c r="C273" s="1805">
        <v>182</v>
      </c>
      <c r="D273" s="1805">
        <v>66</v>
      </c>
      <c r="E273" s="1805">
        <v>3</v>
      </c>
      <c r="F273" s="1805">
        <v>251</v>
      </c>
      <c r="G273" s="1805" t="s">
        <v>935</v>
      </c>
      <c r="H273" s="1805">
        <v>3</v>
      </c>
      <c r="I273" s="1805">
        <v>2</v>
      </c>
      <c r="J273" s="1805">
        <v>5</v>
      </c>
      <c r="K273" s="1805">
        <v>247</v>
      </c>
      <c r="L273" s="1805">
        <v>5</v>
      </c>
      <c r="M273" s="1322"/>
    </row>
    <row r="274" spans="1:13">
      <c r="A274" s="2149" t="s">
        <v>1533</v>
      </c>
      <c r="B274" s="2149" t="s">
        <v>48</v>
      </c>
      <c r="C274" s="1805">
        <v>710</v>
      </c>
      <c r="D274" s="1805">
        <v>425</v>
      </c>
      <c r="E274" s="1805">
        <v>23</v>
      </c>
      <c r="F274" s="1805">
        <v>1158</v>
      </c>
      <c r="G274" s="1805">
        <v>2</v>
      </c>
      <c r="H274" s="1805">
        <v>10</v>
      </c>
      <c r="I274" s="1805">
        <v>18</v>
      </c>
      <c r="J274" s="1805">
        <v>30</v>
      </c>
      <c r="K274" s="1805">
        <v>1128</v>
      </c>
      <c r="L274" s="1805">
        <v>-12</v>
      </c>
      <c r="M274" s="1322"/>
    </row>
    <row r="275" spans="1:13">
      <c r="A275" s="2149" t="s">
        <v>1534</v>
      </c>
      <c r="B275" s="2149" t="s">
        <v>48</v>
      </c>
      <c r="C275" s="1805">
        <v>643</v>
      </c>
      <c r="D275" s="1805">
        <v>6</v>
      </c>
      <c r="E275" s="1805">
        <v>1</v>
      </c>
      <c r="F275" s="1805">
        <v>650</v>
      </c>
      <c r="G275" s="1805" t="s">
        <v>935</v>
      </c>
      <c r="H275" s="1805" t="s">
        <v>935</v>
      </c>
      <c r="I275" s="1805" t="s">
        <v>935</v>
      </c>
      <c r="J275" s="1805">
        <v>1</v>
      </c>
      <c r="K275" s="1805">
        <v>649</v>
      </c>
      <c r="L275" s="1805">
        <v>2</v>
      </c>
      <c r="M275" s="1322"/>
    </row>
    <row r="276" spans="1:13">
      <c r="A276" s="2149" t="s">
        <v>1535</v>
      </c>
      <c r="B276" s="2149" t="s">
        <v>48</v>
      </c>
      <c r="C276" s="1805">
        <v>27600</v>
      </c>
      <c r="D276" s="1805">
        <v>2476</v>
      </c>
      <c r="E276" s="1805">
        <v>611</v>
      </c>
      <c r="F276" s="1805">
        <v>30688</v>
      </c>
      <c r="G276" s="1805">
        <v>48</v>
      </c>
      <c r="H276" s="1805">
        <v>101</v>
      </c>
      <c r="I276" s="1805">
        <v>304</v>
      </c>
      <c r="J276" s="1805">
        <v>453</v>
      </c>
      <c r="K276" s="1805">
        <v>30235</v>
      </c>
      <c r="L276" s="1805">
        <v>41</v>
      </c>
      <c r="M276" s="1322"/>
    </row>
    <row r="277" spans="1:13">
      <c r="A277" s="2149" t="s">
        <v>1536</v>
      </c>
      <c r="B277" s="2149" t="s">
        <v>48</v>
      </c>
      <c r="C277" s="1805">
        <v>1142</v>
      </c>
      <c r="D277" s="1805">
        <v>174</v>
      </c>
      <c r="E277" s="1805">
        <v>43</v>
      </c>
      <c r="F277" s="1805">
        <v>1360</v>
      </c>
      <c r="G277" s="1805">
        <v>1</v>
      </c>
      <c r="H277" s="1805">
        <v>4</v>
      </c>
      <c r="I277" s="1805">
        <v>17</v>
      </c>
      <c r="J277" s="1805">
        <v>23</v>
      </c>
      <c r="K277" s="1805">
        <v>1337</v>
      </c>
      <c r="L277" s="1805">
        <v>49</v>
      </c>
      <c r="M277" s="1322"/>
    </row>
    <row r="278" spans="1:13">
      <c r="A278" s="2149" t="s">
        <v>1537</v>
      </c>
      <c r="B278" s="2149" t="s">
        <v>48</v>
      </c>
      <c r="C278" s="1805">
        <v>2452</v>
      </c>
      <c r="D278" s="1805">
        <v>341</v>
      </c>
      <c r="E278" s="1805">
        <v>103</v>
      </c>
      <c r="F278" s="1805">
        <v>2896</v>
      </c>
      <c r="G278" s="1805">
        <v>3</v>
      </c>
      <c r="H278" s="1805">
        <v>10</v>
      </c>
      <c r="I278" s="1805">
        <v>43</v>
      </c>
      <c r="J278" s="1805">
        <v>56</v>
      </c>
      <c r="K278" s="1805">
        <v>2840</v>
      </c>
      <c r="L278" s="1805">
        <v>-1</v>
      </c>
      <c r="M278" s="1322"/>
    </row>
    <row r="279" spans="1:13">
      <c r="A279" s="2149" t="s">
        <v>1538</v>
      </c>
      <c r="B279" s="2149" t="s">
        <v>48</v>
      </c>
      <c r="C279" s="1805">
        <v>8877</v>
      </c>
      <c r="D279" s="1805">
        <v>562</v>
      </c>
      <c r="E279" s="1805">
        <v>130</v>
      </c>
      <c r="F279" s="1805">
        <v>9568</v>
      </c>
      <c r="G279" s="1805">
        <v>16</v>
      </c>
      <c r="H279" s="1805">
        <v>31</v>
      </c>
      <c r="I279" s="1805">
        <v>64</v>
      </c>
      <c r="J279" s="1805">
        <v>112</v>
      </c>
      <c r="K279" s="1805">
        <v>9457</v>
      </c>
      <c r="L279" s="1805">
        <v>-4</v>
      </c>
      <c r="M279" s="1322"/>
    </row>
    <row r="280" spans="1:13">
      <c r="A280" s="2149" t="s">
        <v>1539</v>
      </c>
      <c r="B280" s="2149" t="s">
        <v>48</v>
      </c>
      <c r="C280" s="1805">
        <v>7038</v>
      </c>
      <c r="D280" s="1805">
        <v>646</v>
      </c>
      <c r="E280" s="1805">
        <v>152</v>
      </c>
      <c r="F280" s="1805">
        <v>7836</v>
      </c>
      <c r="G280" s="1805">
        <v>15</v>
      </c>
      <c r="H280" s="1805">
        <v>28</v>
      </c>
      <c r="I280" s="1805">
        <v>85</v>
      </c>
      <c r="J280" s="1805">
        <v>129</v>
      </c>
      <c r="K280" s="1805">
        <v>7708</v>
      </c>
      <c r="L280" s="1805">
        <v>-15</v>
      </c>
      <c r="M280" s="1322"/>
    </row>
    <row r="281" spans="1:13">
      <c r="A281" s="2149" t="s">
        <v>1540</v>
      </c>
      <c r="B281" s="2149" t="s">
        <v>48</v>
      </c>
      <c r="C281" s="1805">
        <v>4467</v>
      </c>
      <c r="D281" s="1805">
        <v>441</v>
      </c>
      <c r="E281" s="1805">
        <v>60</v>
      </c>
      <c r="F281" s="1805">
        <v>4968</v>
      </c>
      <c r="G281" s="1805">
        <v>6</v>
      </c>
      <c r="H281" s="1805">
        <v>17</v>
      </c>
      <c r="I281" s="1805">
        <v>38</v>
      </c>
      <c r="J281" s="1805">
        <v>61</v>
      </c>
      <c r="K281" s="1805">
        <v>4907</v>
      </c>
      <c r="L281" s="1805">
        <v>21</v>
      </c>
      <c r="M281" s="1322"/>
    </row>
    <row r="282" spans="1:13">
      <c r="A282" s="2149" t="s">
        <v>1541</v>
      </c>
      <c r="B282" s="2149" t="s">
        <v>48</v>
      </c>
      <c r="C282" s="1805">
        <v>2250</v>
      </c>
      <c r="D282" s="1805">
        <v>232</v>
      </c>
      <c r="E282" s="1805">
        <v>107</v>
      </c>
      <c r="F282" s="1805">
        <v>2589</v>
      </c>
      <c r="G282" s="1805">
        <v>4</v>
      </c>
      <c r="H282" s="1805">
        <v>6</v>
      </c>
      <c r="I282" s="1805">
        <v>49</v>
      </c>
      <c r="J282" s="1805">
        <v>59</v>
      </c>
      <c r="K282" s="1805">
        <v>2530</v>
      </c>
      <c r="L282" s="1805">
        <v>-11</v>
      </c>
      <c r="M282" s="1322"/>
    </row>
    <row r="283" spans="1:13">
      <c r="A283" s="2149" t="s">
        <v>1542</v>
      </c>
      <c r="B283" s="2149" t="s">
        <v>48</v>
      </c>
      <c r="C283" s="1805">
        <v>1375</v>
      </c>
      <c r="D283" s="1805">
        <v>79</v>
      </c>
      <c r="E283" s="1805">
        <v>17</v>
      </c>
      <c r="F283" s="1805">
        <v>1471</v>
      </c>
      <c r="G283" s="1805">
        <v>3</v>
      </c>
      <c r="H283" s="1805">
        <v>4</v>
      </c>
      <c r="I283" s="1805">
        <v>8</v>
      </c>
      <c r="J283" s="1805">
        <v>14</v>
      </c>
      <c r="K283" s="1805">
        <v>1457</v>
      </c>
      <c r="L283" s="1805">
        <v>2</v>
      </c>
      <c r="M283" s="1322"/>
    </row>
    <row r="284" spans="1:13">
      <c r="A284" s="2149" t="s">
        <v>1543</v>
      </c>
      <c r="B284" s="2149" t="s">
        <v>48</v>
      </c>
      <c r="C284" s="1805">
        <v>5881</v>
      </c>
      <c r="D284" s="1805">
        <v>331</v>
      </c>
      <c r="E284" s="1805">
        <v>603</v>
      </c>
      <c r="F284" s="1805">
        <v>6815</v>
      </c>
      <c r="G284" s="1805">
        <v>11</v>
      </c>
      <c r="H284" s="1805">
        <v>5</v>
      </c>
      <c r="I284" s="1805">
        <v>239</v>
      </c>
      <c r="J284" s="1805">
        <v>254</v>
      </c>
      <c r="K284" s="1805">
        <v>6560</v>
      </c>
      <c r="L284" s="1805">
        <v>-14</v>
      </c>
      <c r="M284" s="1322"/>
    </row>
    <row r="285" spans="1:13">
      <c r="A285" s="2149" t="s">
        <v>1544</v>
      </c>
      <c r="B285" s="2149" t="s">
        <v>48</v>
      </c>
      <c r="C285" s="1805">
        <v>280</v>
      </c>
      <c r="D285" s="1805">
        <v>4</v>
      </c>
      <c r="E285" s="1805">
        <v>5</v>
      </c>
      <c r="F285" s="1805">
        <v>289</v>
      </c>
      <c r="G285" s="1805">
        <v>1</v>
      </c>
      <c r="H285" s="1805" t="s">
        <v>935</v>
      </c>
      <c r="I285" s="1805">
        <v>5</v>
      </c>
      <c r="J285" s="1805">
        <v>6</v>
      </c>
      <c r="K285" s="1805">
        <v>283</v>
      </c>
      <c r="L285" s="1805">
        <v>5</v>
      </c>
      <c r="M285" s="1322"/>
    </row>
    <row r="286" spans="1:13">
      <c r="A286" s="2149" t="s">
        <v>1545</v>
      </c>
      <c r="B286" s="2149" t="s">
        <v>48</v>
      </c>
      <c r="C286" s="1805">
        <v>5294</v>
      </c>
      <c r="D286" s="1805">
        <v>324</v>
      </c>
      <c r="E286" s="1805">
        <v>597</v>
      </c>
      <c r="F286" s="1805">
        <v>6215</v>
      </c>
      <c r="G286" s="1805">
        <v>9</v>
      </c>
      <c r="H286" s="1805">
        <v>4</v>
      </c>
      <c r="I286" s="1805">
        <v>234</v>
      </c>
      <c r="J286" s="1805">
        <v>248</v>
      </c>
      <c r="K286" s="1805">
        <v>5967</v>
      </c>
      <c r="L286" s="1805">
        <v>-19</v>
      </c>
      <c r="M286" s="1322"/>
    </row>
    <row r="287" spans="1:13" ht="9.6" customHeight="1">
      <c r="A287" s="2149" t="s">
        <v>1546</v>
      </c>
      <c r="B287" s="2149" t="s">
        <v>48</v>
      </c>
      <c r="C287" s="1805">
        <v>308</v>
      </c>
      <c r="D287" s="1805">
        <v>3</v>
      </c>
      <c r="E287" s="1805" t="s">
        <v>935</v>
      </c>
      <c r="F287" s="1805">
        <v>311</v>
      </c>
      <c r="G287" s="1805" t="s">
        <v>935</v>
      </c>
      <c r="H287" s="1805" t="s">
        <v>935</v>
      </c>
      <c r="I287" s="1805" t="s">
        <v>935</v>
      </c>
      <c r="J287" s="1805">
        <v>1</v>
      </c>
      <c r="K287" s="1805">
        <v>310</v>
      </c>
      <c r="L287" s="1805" t="s">
        <v>935</v>
      </c>
      <c r="M287" s="1322"/>
    </row>
    <row r="288" spans="1:13" ht="18" customHeight="1">
      <c r="A288" s="2149" t="s">
        <v>1547</v>
      </c>
      <c r="B288" s="2149" t="s">
        <v>48</v>
      </c>
      <c r="C288" s="1805">
        <v>5615</v>
      </c>
      <c r="D288" s="1805">
        <v>85</v>
      </c>
      <c r="E288" s="1805">
        <v>34</v>
      </c>
      <c r="F288" s="1805">
        <v>5735</v>
      </c>
      <c r="G288" s="1805">
        <v>3</v>
      </c>
      <c r="H288" s="1805">
        <v>3</v>
      </c>
      <c r="I288" s="1805">
        <v>20</v>
      </c>
      <c r="J288" s="1805">
        <v>27</v>
      </c>
      <c r="K288" s="1805">
        <v>5708</v>
      </c>
      <c r="L288" s="1805">
        <v>-2</v>
      </c>
      <c r="M288" s="1322"/>
    </row>
    <row r="289" spans="1:13">
      <c r="A289" s="2149" t="s">
        <v>1548</v>
      </c>
      <c r="B289" s="2149" t="s">
        <v>48</v>
      </c>
      <c r="C289" s="1805">
        <v>2629</v>
      </c>
      <c r="D289" s="1805">
        <v>40</v>
      </c>
      <c r="E289" s="1805">
        <v>29</v>
      </c>
      <c r="F289" s="1805">
        <v>2699</v>
      </c>
      <c r="G289" s="1805">
        <v>1</v>
      </c>
      <c r="H289" s="1805">
        <v>1</v>
      </c>
      <c r="I289" s="1805">
        <v>17</v>
      </c>
      <c r="J289" s="1805">
        <v>20</v>
      </c>
      <c r="K289" s="1805">
        <v>2679</v>
      </c>
      <c r="L289" s="1805">
        <v>-4</v>
      </c>
      <c r="M289" s="1322"/>
    </row>
    <row r="290" spans="1:13">
      <c r="A290" s="2149" t="s">
        <v>1549</v>
      </c>
      <c r="B290" s="2149" t="s">
        <v>48</v>
      </c>
      <c r="C290" s="1805">
        <v>1960</v>
      </c>
      <c r="D290" s="1805">
        <v>23</v>
      </c>
      <c r="E290" s="1805">
        <v>1</v>
      </c>
      <c r="F290" s="1805">
        <v>1984</v>
      </c>
      <c r="G290" s="1805">
        <v>1</v>
      </c>
      <c r="H290" s="1805" t="s">
        <v>935</v>
      </c>
      <c r="I290" s="1805" t="s">
        <v>935</v>
      </c>
      <c r="J290" s="1805">
        <v>2</v>
      </c>
      <c r="K290" s="1805">
        <v>1981</v>
      </c>
      <c r="L290" s="1805">
        <v>1</v>
      </c>
      <c r="M290" s="1322"/>
    </row>
    <row r="291" spans="1:13">
      <c r="A291" s="2149" t="s">
        <v>1550</v>
      </c>
      <c r="B291" s="2149" t="s">
        <v>48</v>
      </c>
      <c r="C291" s="1805">
        <v>1026</v>
      </c>
      <c r="D291" s="1805">
        <v>23</v>
      </c>
      <c r="E291" s="1805">
        <v>4</v>
      </c>
      <c r="F291" s="1805">
        <v>1053</v>
      </c>
      <c r="G291" s="1805">
        <v>1</v>
      </c>
      <c r="H291" s="1805">
        <v>1</v>
      </c>
      <c r="I291" s="1805">
        <v>3</v>
      </c>
      <c r="J291" s="1805">
        <v>5</v>
      </c>
      <c r="K291" s="1805">
        <v>1048</v>
      </c>
      <c r="L291" s="1805">
        <v>1</v>
      </c>
      <c r="M291" s="1322"/>
    </row>
    <row r="292" spans="1:13">
      <c r="A292" s="2149" t="s">
        <v>1551</v>
      </c>
      <c r="B292" s="2149" t="s">
        <v>48</v>
      </c>
      <c r="C292" s="1805">
        <v>36272</v>
      </c>
      <c r="D292" s="1805">
        <v>1133</v>
      </c>
      <c r="E292" s="1805">
        <v>198</v>
      </c>
      <c r="F292" s="1805">
        <v>37603</v>
      </c>
      <c r="G292" s="1805">
        <v>27</v>
      </c>
      <c r="H292" s="1805">
        <v>43</v>
      </c>
      <c r="I292" s="1805">
        <v>102</v>
      </c>
      <c r="J292" s="1805">
        <v>173</v>
      </c>
      <c r="K292" s="1805">
        <v>37430</v>
      </c>
      <c r="L292" s="1805">
        <v>-9</v>
      </c>
      <c r="M292" s="1322"/>
    </row>
    <row r="293" spans="1:13">
      <c r="A293" s="2149" t="s">
        <v>1552</v>
      </c>
      <c r="B293" s="2149" t="s">
        <v>48</v>
      </c>
      <c r="C293" s="1805">
        <v>646</v>
      </c>
      <c r="D293" s="1805">
        <v>178</v>
      </c>
      <c r="E293" s="1805">
        <v>13</v>
      </c>
      <c r="F293" s="1805">
        <v>838</v>
      </c>
      <c r="G293" s="1805">
        <v>7</v>
      </c>
      <c r="H293" s="1805" t="s">
        <v>935</v>
      </c>
      <c r="I293" s="1805" t="s">
        <v>935</v>
      </c>
      <c r="J293" s="1805">
        <v>8</v>
      </c>
      <c r="K293" s="1805">
        <v>830</v>
      </c>
      <c r="L293" s="1805" t="s">
        <v>935</v>
      </c>
      <c r="M293" s="1322"/>
    </row>
    <row r="294" spans="1:13">
      <c r="A294" s="2200"/>
      <c r="B294" s="2200" t="s">
        <v>48</v>
      </c>
      <c r="C294" s="1806"/>
      <c r="D294" s="1806"/>
      <c r="E294" s="1806"/>
      <c r="F294" s="1806"/>
      <c r="G294" s="1806"/>
      <c r="H294" s="1806"/>
      <c r="I294" s="1806"/>
      <c r="J294" s="1806"/>
      <c r="K294" s="1806"/>
      <c r="L294" s="1806"/>
      <c r="M294" s="1802"/>
    </row>
    <row r="295" spans="1:13">
      <c r="A295" s="2197" t="s">
        <v>1553</v>
      </c>
      <c r="B295" s="2197" t="s">
        <v>48</v>
      </c>
      <c r="C295" s="1807">
        <v>105297</v>
      </c>
      <c r="D295" s="1808">
        <v>6252</v>
      </c>
      <c r="E295" s="1808">
        <v>2511</v>
      </c>
      <c r="F295" s="1808">
        <v>114060</v>
      </c>
      <c r="G295" s="1808">
        <v>129</v>
      </c>
      <c r="H295" s="1808">
        <v>240</v>
      </c>
      <c r="I295" s="1808">
        <v>1279</v>
      </c>
      <c r="J295" s="1808">
        <v>1648</v>
      </c>
      <c r="K295" s="1808">
        <v>112412</v>
      </c>
      <c r="L295" s="1808">
        <v>-38</v>
      </c>
      <c r="M295" s="1322"/>
    </row>
    <row r="296" spans="1:13">
      <c r="A296" s="2150" t="s">
        <v>1554</v>
      </c>
      <c r="B296" s="2150" t="s">
        <v>48</v>
      </c>
      <c r="C296" s="1809">
        <v>116698</v>
      </c>
      <c r="D296" s="1809">
        <v>4374</v>
      </c>
      <c r="E296" s="1809">
        <v>493</v>
      </c>
      <c r="F296" s="1809">
        <v>121565</v>
      </c>
      <c r="G296" s="1809">
        <v>17</v>
      </c>
      <c r="H296" s="1809">
        <v>42</v>
      </c>
      <c r="I296" s="1809">
        <v>74</v>
      </c>
      <c r="J296" s="1809">
        <v>133</v>
      </c>
      <c r="K296" s="1809">
        <v>121432</v>
      </c>
      <c r="L296" s="1809">
        <v>-53</v>
      </c>
      <c r="M296" s="1322"/>
    </row>
    <row r="297" spans="1:13">
      <c r="A297" s="2149" t="s">
        <v>1555</v>
      </c>
      <c r="B297" s="2149" t="s">
        <v>48</v>
      </c>
      <c r="C297" s="1810">
        <v>17418</v>
      </c>
      <c r="D297" s="1810">
        <v>1319</v>
      </c>
      <c r="E297" s="1810">
        <v>347</v>
      </c>
      <c r="F297" s="1810">
        <v>19084</v>
      </c>
      <c r="G297" s="1810">
        <v>62</v>
      </c>
      <c r="H297" s="1810">
        <v>55</v>
      </c>
      <c r="I297" s="1810">
        <v>166</v>
      </c>
      <c r="J297" s="1810">
        <v>283</v>
      </c>
      <c r="K297" s="1810">
        <v>18802</v>
      </c>
      <c r="L297" s="1810">
        <v>18</v>
      </c>
      <c r="M297" s="1322"/>
    </row>
    <row r="298" spans="1:13">
      <c r="A298" s="2200" t="s">
        <v>1556</v>
      </c>
      <c r="B298" s="2200" t="s">
        <v>48</v>
      </c>
      <c r="C298" s="1811">
        <v>5862</v>
      </c>
      <c r="D298" s="1811">
        <v>1095</v>
      </c>
      <c r="E298" s="1811">
        <v>241</v>
      </c>
      <c r="F298" s="1811">
        <v>7198</v>
      </c>
      <c r="G298" s="1811">
        <v>22</v>
      </c>
      <c r="H298" s="1811">
        <v>77</v>
      </c>
      <c r="I298" s="1811">
        <v>102</v>
      </c>
      <c r="J298" s="1811">
        <v>201</v>
      </c>
      <c r="K298" s="1811">
        <v>6997</v>
      </c>
      <c r="L298" s="1811">
        <v>38</v>
      </c>
      <c r="M298" s="1322"/>
    </row>
    <row r="299" spans="1:13">
      <c r="A299" s="2197" t="s">
        <v>1557</v>
      </c>
      <c r="B299" s="2197" t="s">
        <v>48</v>
      </c>
      <c r="C299" s="1808">
        <v>139978</v>
      </c>
      <c r="D299" s="1808">
        <v>6788</v>
      </c>
      <c r="E299" s="1808">
        <v>1081</v>
      </c>
      <c r="F299" s="1808">
        <v>147847</v>
      </c>
      <c r="G299" s="1808">
        <v>101</v>
      </c>
      <c r="H299" s="1808">
        <v>174</v>
      </c>
      <c r="I299" s="1808">
        <v>342</v>
      </c>
      <c r="J299" s="1808">
        <v>617</v>
      </c>
      <c r="K299" s="1808">
        <v>147230</v>
      </c>
      <c r="L299" s="1808">
        <v>3</v>
      </c>
      <c r="M299" s="1322"/>
    </row>
    <row r="300" spans="1:13">
      <c r="A300" s="2197" t="s">
        <v>1558</v>
      </c>
      <c r="B300" s="2197" t="s">
        <v>48</v>
      </c>
      <c r="C300" s="1808">
        <v>2316</v>
      </c>
      <c r="D300" s="1808">
        <v>100</v>
      </c>
      <c r="E300" s="1808">
        <v>37</v>
      </c>
      <c r="F300" s="1808">
        <v>2453</v>
      </c>
      <c r="G300" s="1808" t="s">
        <v>1559</v>
      </c>
      <c r="H300" s="1808" t="s">
        <v>1559</v>
      </c>
      <c r="I300" s="1808">
        <v>2</v>
      </c>
      <c r="J300" s="1808">
        <v>2</v>
      </c>
      <c r="K300" s="1808">
        <v>2451</v>
      </c>
      <c r="L300" s="1808">
        <v>-1</v>
      </c>
      <c r="M300" s="1322"/>
    </row>
    <row r="301" spans="1:13">
      <c r="A301" s="2197" t="s">
        <v>1560</v>
      </c>
      <c r="B301" s="2197" t="s">
        <v>48</v>
      </c>
      <c r="C301" s="1807">
        <v>247592</v>
      </c>
      <c r="D301" s="1808">
        <v>13140</v>
      </c>
      <c r="E301" s="1808">
        <v>3628</v>
      </c>
      <c r="F301" s="1808">
        <v>264360</v>
      </c>
      <c r="G301" s="1808">
        <v>230</v>
      </c>
      <c r="H301" s="1808">
        <v>414</v>
      </c>
      <c r="I301" s="1808">
        <v>1623</v>
      </c>
      <c r="J301" s="1808">
        <v>2267</v>
      </c>
      <c r="K301" s="1808">
        <v>262093</v>
      </c>
      <c r="L301" s="1808">
        <v>-37</v>
      </c>
      <c r="M301" s="1322"/>
    </row>
    <row r="302" spans="1:13" ht="13.2" customHeight="1">
      <c r="A302" s="2201" t="s">
        <v>1561</v>
      </c>
      <c r="B302" s="2201" t="s">
        <v>48</v>
      </c>
      <c r="C302" s="1812">
        <v>2133</v>
      </c>
      <c r="D302" s="1813">
        <v>14</v>
      </c>
      <c r="E302" s="1813" t="s">
        <v>1559</v>
      </c>
      <c r="F302" s="1813">
        <v>2147</v>
      </c>
      <c r="G302" s="1813">
        <v>3</v>
      </c>
      <c r="H302" s="1813" t="s">
        <v>1559</v>
      </c>
      <c r="I302" s="1813" t="s">
        <v>1559</v>
      </c>
      <c r="J302" s="1813">
        <v>3</v>
      </c>
      <c r="K302" s="1813">
        <v>2143</v>
      </c>
      <c r="L302" s="1813" t="s">
        <v>1559</v>
      </c>
      <c r="M302" s="1322"/>
    </row>
    <row r="303" spans="1:13">
      <c r="A303" s="2197" t="s">
        <v>1405</v>
      </c>
      <c r="B303" s="2197" t="s">
        <v>48</v>
      </c>
      <c r="C303" s="1807">
        <v>249725</v>
      </c>
      <c r="D303" s="1808">
        <v>13154</v>
      </c>
      <c r="E303" s="1808">
        <v>3628</v>
      </c>
      <c r="F303" s="1808">
        <v>266507</v>
      </c>
      <c r="G303" s="1808">
        <v>232</v>
      </c>
      <c r="H303" s="1808">
        <v>415</v>
      </c>
      <c r="I303" s="1808">
        <v>1623</v>
      </c>
      <c r="J303" s="1808">
        <v>2270</v>
      </c>
      <c r="K303" s="1808">
        <v>264237</v>
      </c>
      <c r="L303" s="1808">
        <v>-37</v>
      </c>
      <c r="M303" s="1322"/>
    </row>
    <row r="304" spans="1:13">
      <c r="A304" s="2198" t="s">
        <v>1410</v>
      </c>
      <c r="B304" s="2199" t="s">
        <v>48</v>
      </c>
      <c r="C304" s="2199" t="s">
        <v>48</v>
      </c>
      <c r="D304" s="2199" t="s">
        <v>48</v>
      </c>
      <c r="E304" s="2199" t="s">
        <v>48</v>
      </c>
      <c r="F304" s="2199" t="s">
        <v>48</v>
      </c>
      <c r="G304" s="2199" t="s">
        <v>48</v>
      </c>
      <c r="H304" s="2199" t="s">
        <v>48</v>
      </c>
      <c r="I304" s="2199" t="s">
        <v>48</v>
      </c>
      <c r="J304" s="2199" t="s">
        <v>48</v>
      </c>
      <c r="K304" s="2199" t="s">
        <v>48</v>
      </c>
      <c r="L304" s="2199" t="s">
        <v>48</v>
      </c>
    </row>
    <row r="306" spans="1:12" ht="13.8">
      <c r="A306" s="1187" t="s">
        <v>979</v>
      </c>
      <c r="B306" s="1188"/>
      <c r="C306" s="1188"/>
      <c r="D306" s="1188"/>
      <c r="E306" s="1188"/>
      <c r="F306" s="1188"/>
      <c r="G306" s="1188"/>
      <c r="H306" s="1188"/>
      <c r="I306" s="1188"/>
      <c r="J306" s="1188"/>
      <c r="K306" s="1188"/>
      <c r="L306" s="1188"/>
    </row>
    <row r="307" spans="1:12">
      <c r="A307" s="1127"/>
      <c r="B307" s="1127"/>
      <c r="C307" s="1140"/>
      <c r="D307" s="1143"/>
      <c r="E307" s="1143"/>
      <c r="F307" s="1143"/>
      <c r="G307" s="1143"/>
      <c r="H307" s="1143"/>
      <c r="I307" s="1143"/>
      <c r="J307" s="1144"/>
      <c r="K307" s="1145"/>
      <c r="L307" s="1144"/>
    </row>
    <row r="308" spans="1:12">
      <c r="A308" s="1161" t="s">
        <v>1099</v>
      </c>
      <c r="B308" s="1162"/>
      <c r="C308" s="1139"/>
      <c r="D308" s="1147"/>
      <c r="E308" s="1147"/>
      <c r="F308" s="1147"/>
      <c r="G308" s="1145"/>
      <c r="H308" s="1145"/>
      <c r="I308" s="1145"/>
      <c r="J308" s="1145"/>
      <c r="K308" s="1145"/>
      <c r="L308" s="1145"/>
    </row>
    <row r="309" spans="1:12">
      <c r="A309" s="1160"/>
      <c r="B309" s="1160"/>
      <c r="C309" s="2042" t="s">
        <v>1306</v>
      </c>
      <c r="D309" s="1995" t="s">
        <v>48</v>
      </c>
      <c r="E309" s="1995" t="s">
        <v>48</v>
      </c>
      <c r="F309" s="1995" t="s">
        <v>48</v>
      </c>
      <c r="G309" s="1271" t="s">
        <v>1307</v>
      </c>
      <c r="H309" s="1996" t="s">
        <v>48</v>
      </c>
      <c r="I309" s="1996" t="s">
        <v>48</v>
      </c>
      <c r="J309" s="1996" t="s">
        <v>48</v>
      </c>
      <c r="K309" s="1322"/>
      <c r="L309" s="1180"/>
    </row>
    <row r="310" spans="1:12" ht="28.8">
      <c r="A310" s="1163" t="s">
        <v>613</v>
      </c>
      <c r="B310" s="1328"/>
      <c r="C310" s="1271" t="s">
        <v>1308</v>
      </c>
      <c r="D310" s="1271" t="s">
        <v>1309</v>
      </c>
      <c r="E310" s="1271" t="s">
        <v>1310</v>
      </c>
      <c r="F310" s="1271" t="s">
        <v>1180</v>
      </c>
      <c r="G310" s="1271" t="s">
        <v>1308</v>
      </c>
      <c r="H310" s="1271" t="s">
        <v>1309</v>
      </c>
      <c r="I310" s="1271" t="s">
        <v>1310</v>
      </c>
      <c r="J310" s="1271" t="s">
        <v>1180</v>
      </c>
      <c r="K310" s="1333" t="s">
        <v>1311</v>
      </c>
      <c r="L310" s="1334" t="s">
        <v>1312</v>
      </c>
    </row>
    <row r="311" spans="1:12">
      <c r="A311" s="1321" t="s">
        <v>1260</v>
      </c>
      <c r="B311" s="1321"/>
      <c r="C311" s="1332">
        <v>12622</v>
      </c>
      <c r="D311" s="1313">
        <v>509</v>
      </c>
      <c r="E311" s="1313">
        <v>158</v>
      </c>
      <c r="F311" s="1332">
        <v>13289</v>
      </c>
      <c r="G311" s="1313">
        <v>18</v>
      </c>
      <c r="H311" s="1313">
        <v>16</v>
      </c>
      <c r="I311" s="1313">
        <v>150</v>
      </c>
      <c r="J311" s="1313">
        <v>185</v>
      </c>
      <c r="K311" s="1332">
        <v>13105</v>
      </c>
      <c r="L311" s="1313">
        <v>-25</v>
      </c>
    </row>
    <row r="312" spans="1:12">
      <c r="A312" s="1318" t="s">
        <v>1261</v>
      </c>
      <c r="B312" s="1318"/>
      <c r="C312" s="1266">
        <v>3054</v>
      </c>
      <c r="D312" s="1265">
        <v>265</v>
      </c>
      <c r="E312" s="1265">
        <v>185</v>
      </c>
      <c r="F312" s="1266">
        <v>3504</v>
      </c>
      <c r="G312" s="1265">
        <v>11</v>
      </c>
      <c r="H312" s="1265">
        <v>17</v>
      </c>
      <c r="I312" s="1265">
        <v>95</v>
      </c>
      <c r="J312" s="1265">
        <v>122</v>
      </c>
      <c r="K312" s="1266">
        <v>3381</v>
      </c>
      <c r="L312" s="1265">
        <v>-13</v>
      </c>
    </row>
    <row r="313" spans="1:12">
      <c r="A313" s="1318" t="s">
        <v>1262</v>
      </c>
      <c r="B313" s="1318"/>
      <c r="C313" s="1266">
        <v>1027</v>
      </c>
      <c r="D313" s="1265">
        <v>112</v>
      </c>
      <c r="E313" s="1265">
        <v>49</v>
      </c>
      <c r="F313" s="1266">
        <v>1188</v>
      </c>
      <c r="G313" s="1265">
        <v>4</v>
      </c>
      <c r="H313" s="1265">
        <v>7</v>
      </c>
      <c r="I313" s="1265">
        <v>23</v>
      </c>
      <c r="J313" s="1265">
        <v>34</v>
      </c>
      <c r="K313" s="1266">
        <v>1154</v>
      </c>
      <c r="L313" s="1265">
        <v>-3</v>
      </c>
    </row>
    <row r="314" spans="1:12">
      <c r="A314" s="1318" t="s">
        <v>1263</v>
      </c>
      <c r="B314" s="1318"/>
      <c r="C314" s="1265">
        <v>631</v>
      </c>
      <c r="D314" s="1265">
        <v>123</v>
      </c>
      <c r="E314" s="1265">
        <v>131</v>
      </c>
      <c r="F314" s="1265">
        <v>885</v>
      </c>
      <c r="G314" s="1265">
        <v>3</v>
      </c>
      <c r="H314" s="1265">
        <v>9</v>
      </c>
      <c r="I314" s="1265">
        <v>70</v>
      </c>
      <c r="J314" s="1265">
        <v>82</v>
      </c>
      <c r="K314" s="1265">
        <v>803</v>
      </c>
      <c r="L314" s="1265">
        <v>-4</v>
      </c>
    </row>
    <row r="315" spans="1:12">
      <c r="A315" s="1318" t="s">
        <v>1264</v>
      </c>
      <c r="B315" s="1318"/>
      <c r="C315" s="1266">
        <v>1396</v>
      </c>
      <c r="D315" s="1265">
        <v>30</v>
      </c>
      <c r="E315" s="1265">
        <v>5</v>
      </c>
      <c r="F315" s="1266">
        <v>1431</v>
      </c>
      <c r="G315" s="1265">
        <v>4</v>
      </c>
      <c r="H315" s="1265">
        <v>0</v>
      </c>
      <c r="I315" s="1265">
        <v>2</v>
      </c>
      <c r="J315" s="1265">
        <v>7</v>
      </c>
      <c r="K315" s="1266">
        <v>1424</v>
      </c>
      <c r="L315" s="1265">
        <v>-5</v>
      </c>
    </row>
    <row r="316" spans="1:12">
      <c r="A316" s="1318" t="s">
        <v>1265</v>
      </c>
      <c r="B316" s="1318"/>
      <c r="C316" s="1266">
        <v>2673</v>
      </c>
      <c r="D316" s="1265">
        <v>188</v>
      </c>
      <c r="E316" s="1265">
        <v>564</v>
      </c>
      <c r="F316" s="1266">
        <v>3425</v>
      </c>
      <c r="G316" s="1265">
        <v>5</v>
      </c>
      <c r="H316" s="1265">
        <v>4</v>
      </c>
      <c r="I316" s="1265">
        <v>282</v>
      </c>
      <c r="J316" s="1265">
        <v>291</v>
      </c>
      <c r="K316" s="1266">
        <v>3134</v>
      </c>
      <c r="L316" s="1265">
        <v>-126</v>
      </c>
    </row>
    <row r="317" spans="1:12">
      <c r="A317" s="1318" t="s">
        <v>1266</v>
      </c>
      <c r="B317" s="1318"/>
      <c r="C317" s="1266">
        <v>1612</v>
      </c>
      <c r="D317" s="1265">
        <v>132</v>
      </c>
      <c r="E317" s="1265">
        <v>36</v>
      </c>
      <c r="F317" s="1266">
        <v>1780</v>
      </c>
      <c r="G317" s="1265">
        <v>3</v>
      </c>
      <c r="H317" s="1265">
        <v>4</v>
      </c>
      <c r="I317" s="1265">
        <v>21</v>
      </c>
      <c r="J317" s="1265">
        <v>28</v>
      </c>
      <c r="K317" s="1266">
        <v>1752</v>
      </c>
      <c r="L317" s="1265">
        <v>-15</v>
      </c>
    </row>
    <row r="318" spans="1:12">
      <c r="A318" s="1318" t="s">
        <v>1267</v>
      </c>
      <c r="B318" s="1318"/>
      <c r="C318" s="1265">
        <v>330</v>
      </c>
      <c r="D318" s="1265">
        <v>22</v>
      </c>
      <c r="E318" s="1265">
        <v>4</v>
      </c>
      <c r="F318" s="1265">
        <v>356</v>
      </c>
      <c r="G318" s="1265">
        <v>0</v>
      </c>
      <c r="H318" s="1265">
        <v>0</v>
      </c>
      <c r="I318" s="1265">
        <v>2</v>
      </c>
      <c r="J318" s="1265">
        <v>3</v>
      </c>
      <c r="K318" s="1265">
        <v>353</v>
      </c>
      <c r="L318" s="1265">
        <v>-1</v>
      </c>
    </row>
    <row r="319" spans="1:12">
      <c r="A319" s="1318" t="s">
        <v>1268</v>
      </c>
      <c r="B319" s="1318"/>
      <c r="C319" s="1265">
        <v>730</v>
      </c>
      <c r="D319" s="1265">
        <v>34</v>
      </c>
      <c r="E319" s="1265">
        <v>524</v>
      </c>
      <c r="F319" s="1266">
        <v>1288</v>
      </c>
      <c r="G319" s="1265">
        <v>1</v>
      </c>
      <c r="H319" s="1265">
        <v>0</v>
      </c>
      <c r="I319" s="1265">
        <v>258</v>
      </c>
      <c r="J319" s="1265">
        <v>260</v>
      </c>
      <c r="K319" s="1266">
        <v>1028</v>
      </c>
      <c r="L319" s="1265">
        <v>-111</v>
      </c>
    </row>
    <row r="320" spans="1:12">
      <c r="A320" s="1318" t="s">
        <v>1269</v>
      </c>
      <c r="B320" s="1318"/>
      <c r="C320" s="1266">
        <v>2821</v>
      </c>
      <c r="D320" s="1265">
        <v>219</v>
      </c>
      <c r="E320" s="1265">
        <v>27</v>
      </c>
      <c r="F320" s="1266">
        <v>3067</v>
      </c>
      <c r="G320" s="1265">
        <v>5</v>
      </c>
      <c r="H320" s="1265">
        <v>20</v>
      </c>
      <c r="I320" s="1265">
        <v>15</v>
      </c>
      <c r="J320" s="1265">
        <v>40</v>
      </c>
      <c r="K320" s="1266">
        <v>3027</v>
      </c>
      <c r="L320" s="1265">
        <v>-25</v>
      </c>
    </row>
    <row r="321" spans="1:12">
      <c r="A321" s="1318" t="s">
        <v>1270</v>
      </c>
      <c r="B321" s="1318"/>
      <c r="C321" s="1266">
        <v>1083</v>
      </c>
      <c r="D321" s="1265">
        <v>85</v>
      </c>
      <c r="E321" s="1265">
        <v>7</v>
      </c>
      <c r="F321" s="1266">
        <v>1175</v>
      </c>
      <c r="G321" s="1265">
        <v>2</v>
      </c>
      <c r="H321" s="1265">
        <v>5</v>
      </c>
      <c r="I321" s="1265">
        <v>4</v>
      </c>
      <c r="J321" s="1265">
        <v>11</v>
      </c>
      <c r="K321" s="1266">
        <v>1164</v>
      </c>
      <c r="L321" s="1265">
        <v>-5</v>
      </c>
    </row>
    <row r="322" spans="1:12">
      <c r="A322" s="1318" t="s">
        <v>1271</v>
      </c>
      <c r="B322" s="1318"/>
      <c r="C322" s="1265">
        <v>165</v>
      </c>
      <c r="D322" s="1265">
        <v>59</v>
      </c>
      <c r="E322" s="1265">
        <v>11</v>
      </c>
      <c r="F322" s="1265">
        <v>235</v>
      </c>
      <c r="G322" s="1265">
        <v>1</v>
      </c>
      <c r="H322" s="1265">
        <v>2</v>
      </c>
      <c r="I322" s="1265">
        <v>5</v>
      </c>
      <c r="J322" s="1265">
        <v>8</v>
      </c>
      <c r="K322" s="1265">
        <v>227</v>
      </c>
      <c r="L322" s="1265">
        <v>-5</v>
      </c>
    </row>
    <row r="323" spans="1:12">
      <c r="A323" s="1318" t="s">
        <v>1272</v>
      </c>
      <c r="B323" s="1318"/>
      <c r="C323" s="1266">
        <v>1572</v>
      </c>
      <c r="D323" s="1265">
        <v>75</v>
      </c>
      <c r="E323" s="1265">
        <v>10</v>
      </c>
      <c r="F323" s="1266">
        <v>1657</v>
      </c>
      <c r="G323" s="1265">
        <v>2</v>
      </c>
      <c r="H323" s="1265">
        <v>13</v>
      </c>
      <c r="I323" s="1265">
        <v>5</v>
      </c>
      <c r="J323" s="1265">
        <v>21</v>
      </c>
      <c r="K323" s="1266">
        <v>1636</v>
      </c>
      <c r="L323" s="1265">
        <v>-15</v>
      </c>
    </row>
    <row r="324" spans="1:12">
      <c r="A324" s="1318" t="s">
        <v>1273</v>
      </c>
      <c r="B324" s="1318"/>
      <c r="C324" s="1266">
        <v>6336</v>
      </c>
      <c r="D324" s="1265">
        <v>902</v>
      </c>
      <c r="E324" s="1265">
        <v>236</v>
      </c>
      <c r="F324" s="1266">
        <v>7474</v>
      </c>
      <c r="G324" s="1265">
        <v>15</v>
      </c>
      <c r="H324" s="1265">
        <v>42</v>
      </c>
      <c r="I324" s="1265">
        <v>144</v>
      </c>
      <c r="J324" s="1265">
        <v>201</v>
      </c>
      <c r="K324" s="1266">
        <v>7273</v>
      </c>
      <c r="L324" s="1265">
        <v>-77</v>
      </c>
    </row>
    <row r="325" spans="1:12">
      <c r="A325" s="1318" t="s">
        <v>1274</v>
      </c>
      <c r="B325" s="1318"/>
      <c r="C325" s="1265">
        <v>973</v>
      </c>
      <c r="D325" s="1265">
        <v>197</v>
      </c>
      <c r="E325" s="1265">
        <v>61</v>
      </c>
      <c r="F325" s="1266">
        <v>1231</v>
      </c>
      <c r="G325" s="1265">
        <v>1</v>
      </c>
      <c r="H325" s="1265">
        <v>9</v>
      </c>
      <c r="I325" s="1265">
        <v>41</v>
      </c>
      <c r="J325" s="1265">
        <v>51</v>
      </c>
      <c r="K325" s="1266">
        <v>1180</v>
      </c>
      <c r="L325" s="1265">
        <v>-26</v>
      </c>
    </row>
    <row r="326" spans="1:12">
      <c r="A326" s="1318" t="s">
        <v>1275</v>
      </c>
      <c r="B326" s="1318"/>
      <c r="C326" s="1266">
        <v>1409</v>
      </c>
      <c r="D326" s="1265">
        <v>79</v>
      </c>
      <c r="E326" s="1265">
        <v>34</v>
      </c>
      <c r="F326" s="1266">
        <v>1522</v>
      </c>
      <c r="G326" s="1265">
        <v>2</v>
      </c>
      <c r="H326" s="1265">
        <v>4</v>
      </c>
      <c r="I326" s="1265">
        <v>25</v>
      </c>
      <c r="J326" s="1265">
        <v>31</v>
      </c>
      <c r="K326" s="1266">
        <v>1492</v>
      </c>
      <c r="L326" s="1265">
        <v>-13</v>
      </c>
    </row>
    <row r="327" spans="1:12">
      <c r="A327" s="1318" t="s">
        <v>1276</v>
      </c>
      <c r="B327" s="1318"/>
      <c r="C327" s="1266">
        <v>2386</v>
      </c>
      <c r="D327" s="1265">
        <v>367</v>
      </c>
      <c r="E327" s="1265">
        <v>93</v>
      </c>
      <c r="F327" s="1266">
        <v>2846</v>
      </c>
      <c r="G327" s="1265">
        <v>5</v>
      </c>
      <c r="H327" s="1265">
        <v>23</v>
      </c>
      <c r="I327" s="1265">
        <v>46</v>
      </c>
      <c r="J327" s="1265">
        <v>75</v>
      </c>
      <c r="K327" s="1266">
        <v>2771</v>
      </c>
      <c r="L327" s="1265">
        <v>-21</v>
      </c>
    </row>
    <row r="328" spans="1:12">
      <c r="A328" s="1318" t="s">
        <v>1277</v>
      </c>
      <c r="B328" s="1318"/>
      <c r="C328" s="1265">
        <v>167</v>
      </c>
      <c r="D328" s="1265">
        <v>33</v>
      </c>
      <c r="E328" s="1265">
        <v>14</v>
      </c>
      <c r="F328" s="1265">
        <v>214</v>
      </c>
      <c r="G328" s="1265">
        <v>0</v>
      </c>
      <c r="H328" s="1265">
        <v>1</v>
      </c>
      <c r="I328" s="1265">
        <v>9</v>
      </c>
      <c r="J328" s="1265">
        <v>10</v>
      </c>
      <c r="K328" s="1265">
        <v>204</v>
      </c>
      <c r="L328" s="1265">
        <v>-2</v>
      </c>
    </row>
    <row r="329" spans="1:12">
      <c r="A329" s="1318" t="s">
        <v>1278</v>
      </c>
      <c r="B329" s="1318"/>
      <c r="C329" s="1265">
        <v>751</v>
      </c>
      <c r="D329" s="1265">
        <v>216</v>
      </c>
      <c r="E329" s="1265">
        <v>32</v>
      </c>
      <c r="F329" s="1265">
        <v>998</v>
      </c>
      <c r="G329" s="1265">
        <v>2</v>
      </c>
      <c r="H329" s="1265">
        <v>5</v>
      </c>
      <c r="I329" s="1265">
        <v>22</v>
      </c>
      <c r="J329" s="1265">
        <v>29</v>
      </c>
      <c r="K329" s="1265">
        <v>969</v>
      </c>
      <c r="L329" s="1265">
        <v>-20</v>
      </c>
    </row>
    <row r="330" spans="1:12">
      <c r="A330" s="1318" t="s">
        <v>1279</v>
      </c>
      <c r="B330" s="1318"/>
      <c r="C330" s="1265">
        <v>651</v>
      </c>
      <c r="D330" s="1265">
        <v>9</v>
      </c>
      <c r="E330" s="1265">
        <v>1</v>
      </c>
      <c r="F330" s="1265">
        <v>662</v>
      </c>
      <c r="G330" s="1265">
        <v>4</v>
      </c>
      <c r="H330" s="1265">
        <v>0</v>
      </c>
      <c r="I330" s="1265">
        <v>0</v>
      </c>
      <c r="J330" s="1265">
        <v>5</v>
      </c>
      <c r="K330" s="1265">
        <v>657</v>
      </c>
      <c r="L330" s="1265">
        <v>6</v>
      </c>
    </row>
    <row r="331" spans="1:12">
      <c r="A331" s="1318" t="s">
        <v>1280</v>
      </c>
      <c r="B331" s="1318"/>
      <c r="C331" s="1266">
        <v>27619</v>
      </c>
      <c r="D331" s="1266">
        <v>3020</v>
      </c>
      <c r="E331" s="1265">
        <v>666</v>
      </c>
      <c r="F331" s="1266">
        <v>31304</v>
      </c>
      <c r="G331" s="1265">
        <v>65</v>
      </c>
      <c r="H331" s="1265">
        <v>127</v>
      </c>
      <c r="I331" s="1265">
        <v>254</v>
      </c>
      <c r="J331" s="1265">
        <v>446</v>
      </c>
      <c r="K331" s="1266">
        <v>30858</v>
      </c>
      <c r="L331" s="1265">
        <v>-160</v>
      </c>
    </row>
    <row r="332" spans="1:12">
      <c r="A332" s="1318" t="s">
        <v>1281</v>
      </c>
      <c r="B332" s="1318"/>
      <c r="C332" s="1266">
        <v>1190</v>
      </c>
      <c r="D332" s="1265">
        <v>384</v>
      </c>
      <c r="E332" s="1265">
        <v>63</v>
      </c>
      <c r="F332" s="1266">
        <v>1637</v>
      </c>
      <c r="G332" s="1265">
        <v>3</v>
      </c>
      <c r="H332" s="1265">
        <v>7</v>
      </c>
      <c r="I332" s="1265">
        <v>29</v>
      </c>
      <c r="J332" s="1265">
        <v>38</v>
      </c>
      <c r="K332" s="1266">
        <v>1599</v>
      </c>
      <c r="L332" s="1265">
        <v>9</v>
      </c>
    </row>
    <row r="333" spans="1:12">
      <c r="A333" s="1318" t="s">
        <v>1282</v>
      </c>
      <c r="B333" s="1318"/>
      <c r="C333" s="1266">
        <v>2795</v>
      </c>
      <c r="D333" s="1265">
        <v>403</v>
      </c>
      <c r="E333" s="1265">
        <v>97</v>
      </c>
      <c r="F333" s="1266">
        <v>3295</v>
      </c>
      <c r="G333" s="1265">
        <v>5</v>
      </c>
      <c r="H333" s="1265">
        <v>13</v>
      </c>
      <c r="I333" s="1265">
        <v>51</v>
      </c>
      <c r="J333" s="1265">
        <v>69</v>
      </c>
      <c r="K333" s="1266">
        <v>3226</v>
      </c>
      <c r="L333" s="1265">
        <v>-17</v>
      </c>
    </row>
    <row r="334" spans="1:12">
      <c r="A334" s="1318" t="s">
        <v>1283</v>
      </c>
      <c r="B334" s="1318"/>
      <c r="C334" s="1266">
        <v>10031</v>
      </c>
      <c r="D334" s="1265">
        <v>605</v>
      </c>
      <c r="E334" s="1265">
        <v>189</v>
      </c>
      <c r="F334" s="1266">
        <v>10825</v>
      </c>
      <c r="G334" s="1265">
        <v>26</v>
      </c>
      <c r="H334" s="1265">
        <v>30</v>
      </c>
      <c r="I334" s="1265">
        <v>0</v>
      </c>
      <c r="J334" s="1265">
        <v>56</v>
      </c>
      <c r="K334" s="1266">
        <v>10768</v>
      </c>
      <c r="L334" s="1265">
        <v>-28</v>
      </c>
    </row>
    <row r="335" spans="1:12">
      <c r="A335" s="1318" t="s">
        <v>1284</v>
      </c>
      <c r="B335" s="1318"/>
      <c r="C335" s="1266">
        <v>6138</v>
      </c>
      <c r="D335" s="1265">
        <v>628</v>
      </c>
      <c r="E335" s="1265">
        <v>139</v>
      </c>
      <c r="F335" s="1266">
        <v>6905</v>
      </c>
      <c r="G335" s="1265">
        <v>16</v>
      </c>
      <c r="H335" s="1265">
        <v>26</v>
      </c>
      <c r="I335" s="1265">
        <v>92</v>
      </c>
      <c r="J335" s="1265">
        <v>133</v>
      </c>
      <c r="K335" s="1266">
        <v>6772</v>
      </c>
      <c r="L335" s="1265">
        <v>-56</v>
      </c>
    </row>
    <row r="336" spans="1:12">
      <c r="A336" s="1318" t="s">
        <v>1285</v>
      </c>
      <c r="B336" s="1318"/>
      <c r="C336" s="1266">
        <v>4234</v>
      </c>
      <c r="D336" s="1265">
        <v>556</v>
      </c>
      <c r="E336" s="1265">
        <v>85</v>
      </c>
      <c r="F336" s="1266">
        <v>4874</v>
      </c>
      <c r="G336" s="1265">
        <v>9</v>
      </c>
      <c r="H336" s="1265">
        <v>35</v>
      </c>
      <c r="I336" s="1265">
        <v>43</v>
      </c>
      <c r="J336" s="1265">
        <v>86</v>
      </c>
      <c r="K336" s="1266">
        <v>4788</v>
      </c>
      <c r="L336" s="1265">
        <v>-41</v>
      </c>
    </row>
    <row r="337" spans="1:13">
      <c r="A337" s="1318" t="s">
        <v>1286</v>
      </c>
      <c r="B337" s="1318"/>
      <c r="C337" s="1266">
        <v>2125</v>
      </c>
      <c r="D337" s="1265">
        <v>338</v>
      </c>
      <c r="E337" s="1265">
        <v>81</v>
      </c>
      <c r="F337" s="1266">
        <v>2544</v>
      </c>
      <c r="G337" s="1265">
        <v>4</v>
      </c>
      <c r="H337" s="1265">
        <v>11</v>
      </c>
      <c r="I337" s="1265">
        <v>31</v>
      </c>
      <c r="J337" s="1265">
        <v>46</v>
      </c>
      <c r="K337" s="1266">
        <v>2498</v>
      </c>
      <c r="L337" s="1265">
        <v>-19</v>
      </c>
    </row>
    <row r="338" spans="1:13">
      <c r="A338" s="1318" t="s">
        <v>1287</v>
      </c>
      <c r="B338" s="1318"/>
      <c r="C338" s="1266">
        <v>1106</v>
      </c>
      <c r="D338" s="1265">
        <v>106</v>
      </c>
      <c r="E338" s="1265">
        <v>12</v>
      </c>
      <c r="F338" s="1266">
        <v>1224</v>
      </c>
      <c r="G338" s="1265">
        <v>3</v>
      </c>
      <c r="H338" s="1265">
        <v>6</v>
      </c>
      <c r="I338" s="1265">
        <v>9</v>
      </c>
      <c r="J338" s="1265">
        <v>18</v>
      </c>
      <c r="K338" s="1266">
        <v>1207</v>
      </c>
      <c r="L338" s="1265">
        <v>-7</v>
      </c>
    </row>
    <row r="339" spans="1:13">
      <c r="A339" s="1318" t="s">
        <v>1288</v>
      </c>
      <c r="B339" s="1318"/>
      <c r="C339" s="1266">
        <v>5620</v>
      </c>
      <c r="D339" s="1265">
        <v>362</v>
      </c>
      <c r="E339" s="1265">
        <v>555</v>
      </c>
      <c r="F339" s="1266">
        <v>6537</v>
      </c>
      <c r="G339" s="1265">
        <v>16</v>
      </c>
      <c r="H339" s="1265">
        <v>9</v>
      </c>
      <c r="I339" s="1265">
        <v>226</v>
      </c>
      <c r="J339" s="1265">
        <v>251</v>
      </c>
      <c r="K339" s="1266">
        <v>6286</v>
      </c>
      <c r="L339" s="1265">
        <v>-87</v>
      </c>
    </row>
    <row r="340" spans="1:13">
      <c r="A340" s="1318" t="s">
        <v>1289</v>
      </c>
      <c r="B340" s="1318"/>
      <c r="C340" s="1265">
        <v>129</v>
      </c>
      <c r="D340" s="1265">
        <v>4</v>
      </c>
      <c r="E340" s="1265">
        <v>7</v>
      </c>
      <c r="F340" s="1265">
        <v>140</v>
      </c>
      <c r="G340" s="1265">
        <v>0</v>
      </c>
      <c r="H340" s="1265">
        <v>0</v>
      </c>
      <c r="I340" s="1265">
        <v>7</v>
      </c>
      <c r="J340" s="1265">
        <v>7</v>
      </c>
      <c r="K340" s="1265">
        <v>133</v>
      </c>
      <c r="L340" s="1265">
        <v>2</v>
      </c>
    </row>
    <row r="341" spans="1:13">
      <c r="A341" s="1318" t="s">
        <v>1290</v>
      </c>
      <c r="B341" s="1318"/>
      <c r="C341" s="1266">
        <v>5254</v>
      </c>
      <c r="D341" s="1265">
        <v>357</v>
      </c>
      <c r="E341" s="1265">
        <v>546</v>
      </c>
      <c r="F341" s="1266">
        <v>6157</v>
      </c>
      <c r="G341" s="1265">
        <v>15</v>
      </c>
      <c r="H341" s="1265">
        <v>9</v>
      </c>
      <c r="I341" s="1265">
        <v>218</v>
      </c>
      <c r="J341" s="1265">
        <v>242</v>
      </c>
      <c r="K341" s="1266">
        <v>5915</v>
      </c>
      <c r="L341" s="1265">
        <v>-88</v>
      </c>
    </row>
    <row r="342" spans="1:13">
      <c r="A342" s="1318" t="s">
        <v>1291</v>
      </c>
      <c r="B342" s="1318"/>
      <c r="C342" s="1265">
        <v>237</v>
      </c>
      <c r="D342" s="1265">
        <v>1</v>
      </c>
      <c r="E342" s="1265">
        <v>1</v>
      </c>
      <c r="F342" s="1265">
        <v>239</v>
      </c>
      <c r="G342" s="1265">
        <v>0</v>
      </c>
      <c r="H342" s="1265">
        <v>0</v>
      </c>
      <c r="I342" s="1265">
        <v>1</v>
      </c>
      <c r="J342" s="1265">
        <v>1</v>
      </c>
      <c r="K342" s="1265">
        <v>238</v>
      </c>
      <c r="L342" s="1265">
        <v>0</v>
      </c>
    </row>
    <row r="343" spans="1:13">
      <c r="A343" s="1318" t="s">
        <v>1292</v>
      </c>
      <c r="B343" s="1318"/>
      <c r="C343" s="1266">
        <v>5444</v>
      </c>
      <c r="D343" s="1265">
        <v>127</v>
      </c>
      <c r="E343" s="1265">
        <v>32</v>
      </c>
      <c r="F343" s="1266">
        <v>5603</v>
      </c>
      <c r="G343" s="1265">
        <v>4</v>
      </c>
      <c r="H343" s="1265">
        <v>6</v>
      </c>
      <c r="I343" s="1265">
        <v>16</v>
      </c>
      <c r="J343" s="1265">
        <v>26</v>
      </c>
      <c r="K343" s="1266">
        <v>5577</v>
      </c>
      <c r="L343" s="1265">
        <v>-9</v>
      </c>
    </row>
    <row r="344" spans="1:13">
      <c r="A344" s="1318" t="s">
        <v>1293</v>
      </c>
      <c r="B344" s="1318"/>
      <c r="C344" s="1266">
        <v>2833</v>
      </c>
      <c r="D344" s="1265">
        <v>60</v>
      </c>
      <c r="E344" s="1265">
        <v>28</v>
      </c>
      <c r="F344" s="1266">
        <v>2921</v>
      </c>
      <c r="G344" s="1265">
        <v>2</v>
      </c>
      <c r="H344" s="1265">
        <v>1</v>
      </c>
      <c r="I344" s="1265">
        <v>13</v>
      </c>
      <c r="J344" s="1265">
        <v>15</v>
      </c>
      <c r="K344" s="1266">
        <v>2906</v>
      </c>
      <c r="L344" s="1265">
        <v>-2</v>
      </c>
    </row>
    <row r="345" spans="1:13">
      <c r="A345" s="1318" t="s">
        <v>1294</v>
      </c>
      <c r="B345" s="1318"/>
      <c r="C345" s="1266">
        <v>1833</v>
      </c>
      <c r="D345" s="1265">
        <v>33</v>
      </c>
      <c r="E345" s="1265">
        <v>1</v>
      </c>
      <c r="F345" s="1266">
        <v>1866</v>
      </c>
      <c r="G345" s="1265">
        <v>1</v>
      </c>
      <c r="H345" s="1265">
        <v>3</v>
      </c>
      <c r="I345" s="1265">
        <v>0</v>
      </c>
      <c r="J345" s="1265">
        <v>4</v>
      </c>
      <c r="K345" s="1266">
        <v>1863</v>
      </c>
      <c r="L345" s="1265">
        <v>-3</v>
      </c>
    </row>
    <row r="346" spans="1:13">
      <c r="A346" s="1318" t="s">
        <v>1295</v>
      </c>
      <c r="B346" s="1318"/>
      <c r="C346" s="1265">
        <v>778</v>
      </c>
      <c r="D346" s="1265">
        <v>34</v>
      </c>
      <c r="E346" s="1265">
        <v>3</v>
      </c>
      <c r="F346" s="1265">
        <v>815</v>
      </c>
      <c r="G346" s="1265">
        <v>1</v>
      </c>
      <c r="H346" s="1265">
        <v>2</v>
      </c>
      <c r="I346" s="1265">
        <v>3</v>
      </c>
      <c r="J346" s="1265">
        <v>7</v>
      </c>
      <c r="K346" s="1265">
        <v>808</v>
      </c>
      <c r="L346" s="1265">
        <v>-4</v>
      </c>
    </row>
    <row r="347" spans="1:13">
      <c r="A347" s="1318" t="s">
        <v>1296</v>
      </c>
      <c r="B347" s="1318"/>
      <c r="C347" s="1266">
        <v>36515</v>
      </c>
      <c r="D347" s="1266">
        <v>1570</v>
      </c>
      <c r="E347" s="1265">
        <v>253</v>
      </c>
      <c r="F347" s="1266">
        <v>38338</v>
      </c>
      <c r="G347" s="1265">
        <v>32</v>
      </c>
      <c r="H347" s="1265">
        <v>33</v>
      </c>
      <c r="I347" s="1265">
        <v>111</v>
      </c>
      <c r="J347" s="1265">
        <v>177</v>
      </c>
      <c r="K347" s="1266">
        <v>38161</v>
      </c>
      <c r="L347" s="1265">
        <v>-81</v>
      </c>
    </row>
    <row r="348" spans="1:13">
      <c r="A348" s="1318" t="s">
        <v>1297</v>
      </c>
      <c r="B348" s="1318"/>
      <c r="C348" s="1265">
        <v>549</v>
      </c>
      <c r="D348" s="1265">
        <v>90</v>
      </c>
      <c r="E348" s="1265">
        <v>7</v>
      </c>
      <c r="F348" s="1265">
        <v>646</v>
      </c>
      <c r="G348" s="1265">
        <v>10</v>
      </c>
      <c r="H348" s="1265">
        <v>1</v>
      </c>
      <c r="I348" s="1265">
        <v>1</v>
      </c>
      <c r="J348" s="1265">
        <v>12</v>
      </c>
      <c r="K348" s="1265">
        <v>634</v>
      </c>
      <c r="L348" s="1265">
        <v>55</v>
      </c>
    </row>
    <row r="349" spans="1:13">
      <c r="A349" s="1319"/>
      <c r="B349" s="1319" t="s">
        <v>48</v>
      </c>
      <c r="C349" s="1314"/>
      <c r="D349" s="1314"/>
      <c r="E349" s="1314"/>
      <c r="F349" s="1314"/>
      <c r="G349" s="1314"/>
      <c r="H349" s="1314"/>
      <c r="I349" s="1314"/>
      <c r="J349" s="1315"/>
      <c r="K349" s="1315"/>
      <c r="L349" s="1315"/>
      <c r="M349" s="1183"/>
    </row>
    <row r="350" spans="1:13">
      <c r="A350" s="1320" t="s">
        <v>1298</v>
      </c>
      <c r="B350" s="1320"/>
      <c r="C350" s="1327">
        <v>103253</v>
      </c>
      <c r="D350" s="1325">
        <v>7249</v>
      </c>
      <c r="E350" s="1325">
        <v>2684</v>
      </c>
      <c r="F350" s="1325">
        <v>113186</v>
      </c>
      <c r="G350" s="1326">
        <v>181</v>
      </c>
      <c r="H350" s="1326">
        <v>274</v>
      </c>
      <c r="I350" s="1325">
        <v>1295</v>
      </c>
      <c r="J350" s="1325">
        <v>1750</v>
      </c>
      <c r="K350" s="1325">
        <v>111436</v>
      </c>
      <c r="L350" s="1326">
        <v>-547</v>
      </c>
      <c r="M350" s="1183"/>
    </row>
    <row r="351" spans="1:13">
      <c r="A351" s="1321" t="s">
        <v>1299</v>
      </c>
      <c r="B351" s="1321"/>
      <c r="C351" s="1323">
        <v>111086</v>
      </c>
      <c r="D351" s="1323">
        <v>3927</v>
      </c>
      <c r="E351" s="1316">
        <v>561</v>
      </c>
      <c r="F351" s="1323">
        <v>115574</v>
      </c>
      <c r="G351" s="1316">
        <v>16</v>
      </c>
      <c r="H351" s="1316">
        <v>24</v>
      </c>
      <c r="I351" s="1316">
        <v>57</v>
      </c>
      <c r="J351" s="1316">
        <v>97</v>
      </c>
      <c r="K351" s="1323">
        <v>115477</v>
      </c>
      <c r="L351" s="1316">
        <v>-77</v>
      </c>
    </row>
    <row r="352" spans="1:13">
      <c r="A352" s="1318" t="s">
        <v>1300</v>
      </c>
      <c r="B352" s="1318"/>
      <c r="C352" s="1323">
        <v>16425</v>
      </c>
      <c r="D352" s="1323">
        <v>1401</v>
      </c>
      <c r="E352" s="1316">
        <v>396</v>
      </c>
      <c r="F352" s="1323">
        <v>18222</v>
      </c>
      <c r="G352" s="1316">
        <v>55</v>
      </c>
      <c r="H352" s="1316">
        <v>70</v>
      </c>
      <c r="I352" s="1316">
        <v>192</v>
      </c>
      <c r="J352" s="1316">
        <v>317</v>
      </c>
      <c r="K352" s="1323">
        <v>17905</v>
      </c>
      <c r="L352" s="1316">
        <v>-107</v>
      </c>
    </row>
    <row r="353" spans="1:12">
      <c r="A353" s="1319" t="s">
        <v>1301</v>
      </c>
      <c r="B353" s="1319"/>
      <c r="C353" s="1324">
        <v>5545</v>
      </c>
      <c r="D353" s="1324">
        <v>1077</v>
      </c>
      <c r="E353" s="1317">
        <v>301</v>
      </c>
      <c r="F353" s="1324">
        <v>6923</v>
      </c>
      <c r="G353" s="1317">
        <v>30</v>
      </c>
      <c r="H353" s="1317">
        <v>120</v>
      </c>
      <c r="I353" s="1317">
        <v>128</v>
      </c>
      <c r="J353" s="1317">
        <v>278</v>
      </c>
      <c r="K353" s="1324">
        <v>6645</v>
      </c>
      <c r="L353" s="1317">
        <v>-178</v>
      </c>
    </row>
    <row r="354" spans="1:12">
      <c r="A354" s="1736" t="s">
        <v>1302</v>
      </c>
      <c r="B354" s="1736" t="s">
        <v>48</v>
      </c>
      <c r="C354" s="1737">
        <v>133056</v>
      </c>
      <c r="D354" s="1737">
        <v>6404</v>
      </c>
      <c r="E354" s="1737">
        <v>1258</v>
      </c>
      <c r="F354" s="1737">
        <v>140719</v>
      </c>
      <c r="G354" s="1738">
        <v>101</v>
      </c>
      <c r="H354" s="1738">
        <v>214</v>
      </c>
      <c r="I354" s="1738">
        <v>377</v>
      </c>
      <c r="J354" s="1738">
        <v>692</v>
      </c>
      <c r="K354" s="1737">
        <v>140027</v>
      </c>
      <c r="L354" s="1738">
        <v>-362</v>
      </c>
    </row>
    <row r="355" spans="1:12">
      <c r="A355" s="1736" t="s">
        <v>1303</v>
      </c>
      <c r="B355" s="1736"/>
      <c r="C355" s="1737">
        <v>5363</v>
      </c>
      <c r="D355" s="1738">
        <v>129</v>
      </c>
      <c r="E355" s="1738">
        <v>37</v>
      </c>
      <c r="F355" s="1737">
        <v>5529</v>
      </c>
      <c r="G355" s="1738">
        <v>0</v>
      </c>
      <c r="H355" s="1738">
        <v>0</v>
      </c>
      <c r="I355" s="1738">
        <v>2</v>
      </c>
      <c r="J355" s="1738">
        <v>2</v>
      </c>
      <c r="K355" s="1737">
        <v>5526</v>
      </c>
      <c r="L355" s="1738">
        <v>0</v>
      </c>
    </row>
    <row r="356" spans="1:12">
      <c r="A356" s="1736" t="s">
        <v>1304</v>
      </c>
      <c r="B356" s="1736"/>
      <c r="C356" s="1739">
        <v>241672</v>
      </c>
      <c r="D356" s="1737">
        <v>13782</v>
      </c>
      <c r="E356" s="1737">
        <v>3979</v>
      </c>
      <c r="F356" s="1737">
        <v>259433</v>
      </c>
      <c r="G356" s="1738">
        <v>282</v>
      </c>
      <c r="H356" s="1738">
        <v>489</v>
      </c>
      <c r="I356" s="1737">
        <v>1674</v>
      </c>
      <c r="J356" s="1737">
        <v>2444</v>
      </c>
      <c r="K356" s="1737">
        <v>256989</v>
      </c>
      <c r="L356" s="1738">
        <v>-908</v>
      </c>
    </row>
    <row r="357" spans="1:12" ht="21.6" customHeight="1">
      <c r="A357" s="2151" t="s">
        <v>1305</v>
      </c>
      <c r="B357" s="2152"/>
      <c r="C357" s="1739">
        <v>4352</v>
      </c>
      <c r="D357" s="1738">
        <v>58</v>
      </c>
      <c r="E357" s="1738">
        <v>0</v>
      </c>
      <c r="F357" s="1737">
        <v>4409</v>
      </c>
      <c r="G357" s="1738">
        <v>3</v>
      </c>
      <c r="H357" s="1738">
        <v>1</v>
      </c>
      <c r="I357" s="1738">
        <v>0</v>
      </c>
      <c r="J357" s="1738">
        <v>4</v>
      </c>
      <c r="K357" s="1737">
        <v>4405</v>
      </c>
      <c r="L357" s="1738">
        <v>0</v>
      </c>
    </row>
    <row r="358" spans="1:12">
      <c r="A358" s="1736" t="s">
        <v>220</v>
      </c>
      <c r="B358" s="1736" t="s">
        <v>48</v>
      </c>
      <c r="C358" s="1739">
        <v>246023</v>
      </c>
      <c r="D358" s="1737">
        <v>13840</v>
      </c>
      <c r="E358" s="1737">
        <v>3979</v>
      </c>
      <c r="F358" s="1737">
        <v>263843</v>
      </c>
      <c r="G358" s="1738">
        <v>285</v>
      </c>
      <c r="H358" s="1738">
        <v>490</v>
      </c>
      <c r="I358" s="1737">
        <v>1674</v>
      </c>
      <c r="J358" s="1737">
        <v>2448</v>
      </c>
      <c r="K358" s="1737">
        <v>261394</v>
      </c>
      <c r="L358" s="1738">
        <v>-908</v>
      </c>
    </row>
    <row r="359" spans="1:12">
      <c r="A359" s="1186" t="s">
        <v>1158</v>
      </c>
      <c r="B359" s="1740"/>
      <c r="C359" s="1269"/>
      <c r="D359" s="1269"/>
      <c r="E359" s="1269"/>
      <c r="F359" s="1269" t="s">
        <v>48</v>
      </c>
      <c r="G359" s="1269" t="s">
        <v>48</v>
      </c>
      <c r="H359" s="1269" t="s">
        <v>48</v>
      </c>
      <c r="I359" s="1269" t="s">
        <v>48</v>
      </c>
      <c r="J359" s="1269" t="s">
        <v>48</v>
      </c>
      <c r="K359" s="1269" t="s">
        <v>48</v>
      </c>
      <c r="L359" s="1270" t="s">
        <v>48</v>
      </c>
    </row>
    <row r="365" spans="1:12">
      <c r="D365" s="1183"/>
      <c r="E365" s="1183"/>
      <c r="F365" s="1183"/>
      <c r="G365" s="1183"/>
    </row>
    <row r="366" spans="1:12">
      <c r="D366" s="1183"/>
      <c r="E366" s="1183"/>
      <c r="F366" s="1183"/>
      <c r="G366" s="1183"/>
    </row>
    <row r="371" ht="13.2" customHeight="1"/>
  </sheetData>
  <mergeCells count="251">
    <mergeCell ref="A24:I24"/>
    <mergeCell ref="A26:I26"/>
    <mergeCell ref="F27:I27"/>
    <mergeCell ref="A30:E30"/>
    <mergeCell ref="A300:B300"/>
    <mergeCell ref="A301:B301"/>
    <mergeCell ref="A303:B303"/>
    <mergeCell ref="A304:L304"/>
    <mergeCell ref="A291:B291"/>
    <mergeCell ref="A292:B292"/>
    <mergeCell ref="A293:B293"/>
    <mergeCell ref="A294:B294"/>
    <mergeCell ref="A295:B295"/>
    <mergeCell ref="A296:B296"/>
    <mergeCell ref="A297:B297"/>
    <mergeCell ref="A298:B298"/>
    <mergeCell ref="A299:B299"/>
    <mergeCell ref="A302:B302"/>
    <mergeCell ref="A31:B31"/>
    <mergeCell ref="A32:E32"/>
    <mergeCell ref="A74:E74"/>
    <mergeCell ref="A80:E80"/>
    <mergeCell ref="A81:E81"/>
    <mergeCell ref="A82:E82"/>
    <mergeCell ref="A1:B1"/>
    <mergeCell ref="A10:E10"/>
    <mergeCell ref="A11:E11"/>
    <mergeCell ref="A12:E12"/>
    <mergeCell ref="A14:E14"/>
    <mergeCell ref="A15:E15"/>
    <mergeCell ref="A16:E16"/>
    <mergeCell ref="G2:I2"/>
    <mergeCell ref="A6:E6"/>
    <mergeCell ref="A7:C7"/>
    <mergeCell ref="A8:E8"/>
    <mergeCell ref="A9:E9"/>
    <mergeCell ref="A17:E17"/>
    <mergeCell ref="A18:E18"/>
    <mergeCell ref="A19:E19"/>
    <mergeCell ref="A21:E21"/>
    <mergeCell ref="A23:I23"/>
    <mergeCell ref="A59:I59"/>
    <mergeCell ref="A42:I42"/>
    <mergeCell ref="F43:I43"/>
    <mergeCell ref="A46:E46"/>
    <mergeCell ref="A48:E48"/>
    <mergeCell ref="A49:E49"/>
    <mergeCell ref="A33:F33"/>
    <mergeCell ref="F34:I34"/>
    <mergeCell ref="A37:E37"/>
    <mergeCell ref="A38:B38"/>
    <mergeCell ref="A39:E39"/>
    <mergeCell ref="A40:F40"/>
    <mergeCell ref="G33:I33"/>
    <mergeCell ref="A47:E47"/>
    <mergeCell ref="F51:I51"/>
    <mergeCell ref="A54:E54"/>
    <mergeCell ref="A55:E55"/>
    <mergeCell ref="A56:E56"/>
    <mergeCell ref="A57:E57"/>
    <mergeCell ref="A62:E62"/>
    <mergeCell ref="A97:E97"/>
    <mergeCell ref="A100:J100"/>
    <mergeCell ref="A102:M102"/>
    <mergeCell ref="A90:E90"/>
    <mergeCell ref="A92:B92"/>
    <mergeCell ref="A94:E94"/>
    <mergeCell ref="A95:E95"/>
    <mergeCell ref="A96:E96"/>
    <mergeCell ref="A85:E85"/>
    <mergeCell ref="A86:E86"/>
    <mergeCell ref="A87:E87"/>
    <mergeCell ref="A88:E88"/>
    <mergeCell ref="A89:E89"/>
    <mergeCell ref="A83:E83"/>
    <mergeCell ref="A84:E84"/>
    <mergeCell ref="A68:E68"/>
    <mergeCell ref="A69:E69"/>
    <mergeCell ref="A75:I75"/>
    <mergeCell ref="A78:E78"/>
    <mergeCell ref="A79:E79"/>
    <mergeCell ref="A70:E70"/>
    <mergeCell ref="A71:E71"/>
    <mergeCell ref="A72:E72"/>
    <mergeCell ref="G110:H110"/>
    <mergeCell ref="I110:J110"/>
    <mergeCell ref="A112:B112"/>
    <mergeCell ref="A113:B113"/>
    <mergeCell ref="A114:B114"/>
    <mergeCell ref="A115:B115"/>
    <mergeCell ref="A116:B116"/>
    <mergeCell ref="A63:E63"/>
    <mergeCell ref="A64:E64"/>
    <mergeCell ref="A65:E65"/>
    <mergeCell ref="A66:E66"/>
    <mergeCell ref="A67:E67"/>
    <mergeCell ref="A73:E73"/>
    <mergeCell ref="A134:B134"/>
    <mergeCell ref="A135:B135"/>
    <mergeCell ref="A138:B138"/>
    <mergeCell ref="A139:B139"/>
    <mergeCell ref="A142:B142"/>
    <mergeCell ref="A143:B143"/>
    <mergeCell ref="A128:F128"/>
    <mergeCell ref="A98:E98"/>
    <mergeCell ref="A99:I99"/>
    <mergeCell ref="A120:M120"/>
    <mergeCell ref="A121:M121"/>
    <mergeCell ref="A122:M122"/>
    <mergeCell ref="A123:M123"/>
    <mergeCell ref="A124:M124"/>
    <mergeCell ref="A126:M126"/>
    <mergeCell ref="A127:M127"/>
    <mergeCell ref="E110:F110"/>
    <mergeCell ref="A125:M125"/>
    <mergeCell ref="A103:M103"/>
    <mergeCell ref="A107:M107"/>
    <mergeCell ref="C109:F109"/>
    <mergeCell ref="G109:J109"/>
    <mergeCell ref="A119:M119"/>
    <mergeCell ref="C110:D110"/>
    <mergeCell ref="A151:B151"/>
    <mergeCell ref="A152:B152"/>
    <mergeCell ref="A153:B153"/>
    <mergeCell ref="A154:B154"/>
    <mergeCell ref="A155:B155"/>
    <mergeCell ref="A156:B156"/>
    <mergeCell ref="A144:B144"/>
    <mergeCell ref="A145:B145"/>
    <mergeCell ref="A146:B146"/>
    <mergeCell ref="A148:B148"/>
    <mergeCell ref="A149:B149"/>
    <mergeCell ref="A150:B150"/>
    <mergeCell ref="A164:B164"/>
    <mergeCell ref="A165:B165"/>
    <mergeCell ref="A166:B166"/>
    <mergeCell ref="A167:B167"/>
    <mergeCell ref="A168:B168"/>
    <mergeCell ref="A169:B169"/>
    <mergeCell ref="A157:B157"/>
    <mergeCell ref="A158:B158"/>
    <mergeCell ref="A159:B159"/>
    <mergeCell ref="A160:B160"/>
    <mergeCell ref="A162:B162"/>
    <mergeCell ref="A163:B163"/>
    <mergeCell ref="A177:B177"/>
    <mergeCell ref="A178:B178"/>
    <mergeCell ref="A179:B179"/>
    <mergeCell ref="A180:B180"/>
    <mergeCell ref="A181:B181"/>
    <mergeCell ref="A182:B182"/>
    <mergeCell ref="A170:B170"/>
    <mergeCell ref="A171:B171"/>
    <mergeCell ref="A172:B172"/>
    <mergeCell ref="A173:B173"/>
    <mergeCell ref="A174:B174"/>
    <mergeCell ref="A176:B176"/>
    <mergeCell ref="A189:B189"/>
    <mergeCell ref="A195:B195"/>
    <mergeCell ref="A196:B196"/>
    <mergeCell ref="A199:B199"/>
    <mergeCell ref="A200:B200"/>
    <mergeCell ref="A183:B183"/>
    <mergeCell ref="A184:B184"/>
    <mergeCell ref="A185:B185"/>
    <mergeCell ref="A186:B186"/>
    <mergeCell ref="A187:B187"/>
    <mergeCell ref="A188:B188"/>
    <mergeCell ref="A210:B210"/>
    <mergeCell ref="A211:B211"/>
    <mergeCell ref="A212:B212"/>
    <mergeCell ref="A213:B213"/>
    <mergeCell ref="A214:B214"/>
    <mergeCell ref="A215:B215"/>
    <mergeCell ref="A203:B203"/>
    <mergeCell ref="A204:B204"/>
    <mergeCell ref="A205:B205"/>
    <mergeCell ref="A206:B206"/>
    <mergeCell ref="A207:B207"/>
    <mergeCell ref="A209:B209"/>
    <mergeCell ref="A223:B223"/>
    <mergeCell ref="A224:B224"/>
    <mergeCell ref="A225:B225"/>
    <mergeCell ref="A226:B226"/>
    <mergeCell ref="A227:B227"/>
    <mergeCell ref="A228:B228"/>
    <mergeCell ref="A216:B216"/>
    <mergeCell ref="A217:B217"/>
    <mergeCell ref="A218:B218"/>
    <mergeCell ref="A219:B219"/>
    <mergeCell ref="A220:B220"/>
    <mergeCell ref="A221:B221"/>
    <mergeCell ref="A235:B235"/>
    <mergeCell ref="A237:B237"/>
    <mergeCell ref="A238:B238"/>
    <mergeCell ref="A239:B239"/>
    <mergeCell ref="A240:B240"/>
    <mergeCell ref="A241:B241"/>
    <mergeCell ref="A229:B229"/>
    <mergeCell ref="A230:B230"/>
    <mergeCell ref="A231:B231"/>
    <mergeCell ref="A232:B232"/>
    <mergeCell ref="A233:B233"/>
    <mergeCell ref="A234:B234"/>
    <mergeCell ref="A357:B357"/>
    <mergeCell ref="A279:B279"/>
    <mergeCell ref="A268:B268"/>
    <mergeCell ref="A269:B269"/>
    <mergeCell ref="A270:B270"/>
    <mergeCell ref="A271:B271"/>
    <mergeCell ref="A272:B272"/>
    <mergeCell ref="A273:B273"/>
    <mergeCell ref="A275:B275"/>
    <mergeCell ref="A276:B276"/>
    <mergeCell ref="A277:B277"/>
    <mergeCell ref="A278:B278"/>
    <mergeCell ref="A280:B280"/>
    <mergeCell ref="A281:B281"/>
    <mergeCell ref="A282:B282"/>
    <mergeCell ref="A283:B283"/>
    <mergeCell ref="A284:B284"/>
    <mergeCell ref="A285:B285"/>
    <mergeCell ref="A286:B286"/>
    <mergeCell ref="A287:B287"/>
    <mergeCell ref="A288:B288"/>
    <mergeCell ref="A289:B289"/>
    <mergeCell ref="A290:B290"/>
    <mergeCell ref="A274:B274"/>
    <mergeCell ref="K254:K255"/>
    <mergeCell ref="A262:B262"/>
    <mergeCell ref="A263:B263"/>
    <mergeCell ref="A264:B264"/>
    <mergeCell ref="A265:B265"/>
    <mergeCell ref="A266:B266"/>
    <mergeCell ref="A267:B267"/>
    <mergeCell ref="A256:B256"/>
    <mergeCell ref="A257:B257"/>
    <mergeCell ref="A258:B258"/>
    <mergeCell ref="A259:B259"/>
    <mergeCell ref="A260:B260"/>
    <mergeCell ref="A261:B261"/>
    <mergeCell ref="A248:B248"/>
    <mergeCell ref="A249:B249"/>
    <mergeCell ref="A250:B250"/>
    <mergeCell ref="A251:L251"/>
    <mergeCell ref="A242:B242"/>
    <mergeCell ref="A243:B243"/>
    <mergeCell ref="A244:B244"/>
    <mergeCell ref="A245:B245"/>
    <mergeCell ref="A246:B246"/>
    <mergeCell ref="A247:B247"/>
  </mergeCells>
  <phoneticPr fontId="83" type="noConversion"/>
  <pageMargins left="0.59055118110236227" right="0.59055118110236227" top="0" bottom="0.59055118110236227" header="0.31496062992125984" footer="0.31496062992125984"/>
  <pageSetup scale="67" orientation="portrait" r:id="rId1"/>
  <headerFooter alignWithMargins="0"/>
  <rowBreaks count="6" manualBreakCount="6">
    <brk id="99" max="12" man="1"/>
    <brk id="127" max="12" man="1"/>
    <brk id="189" max="12" man="1"/>
    <brk id="250" max="12" man="1"/>
    <brk id="305" max="12" man="1"/>
    <brk id="387" max="12" man="1"/>
  </rowBreaks>
  <ignoredErrors>
    <ignoredError sqref="H196:H198 H237:H246 H223:H231 H200:H222 H134 H138 H142:H163 H166:H184 E302 G300:L302 H264:L296 G273:G292 E287 G267" numberStoredAsText="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0">
    <tabColor rgb="FF70A8DA"/>
  </sheetPr>
  <dimension ref="A1:M71"/>
  <sheetViews>
    <sheetView view="pageLayout" topLeftCell="A61" zoomScale="85" zoomScaleNormal="100" zoomScaleSheetLayoutView="100" zoomScalePageLayoutView="85" workbookViewId="0">
      <selection activeCell="I70" sqref="I70"/>
    </sheetView>
  </sheetViews>
  <sheetFormatPr defaultColWidth="9.109375" defaultRowHeight="13.5" customHeight="1"/>
  <cols>
    <col min="1" max="1" width="26.88671875" style="209" customWidth="1"/>
    <col min="2" max="2" width="6.5546875" style="209" customWidth="1"/>
    <col min="3" max="3" width="6.5546875" style="1" customWidth="1"/>
    <col min="4" max="11" width="6.5546875" style="209" customWidth="1"/>
    <col min="12" max="16384" width="9.109375" style="209"/>
  </cols>
  <sheetData>
    <row r="1" spans="1:13" ht="13.5" customHeight="1">
      <c r="A1" s="257" t="s">
        <v>533</v>
      </c>
      <c r="B1" s="259"/>
      <c r="C1" s="258"/>
      <c r="D1" s="211"/>
      <c r="E1" s="211"/>
      <c r="F1" s="211"/>
      <c r="G1" s="211"/>
      <c r="H1" s="211"/>
      <c r="I1" s="211"/>
      <c r="J1" s="259"/>
      <c r="K1" s="211"/>
    </row>
    <row r="2" spans="1:13" ht="9.6" customHeight="1">
      <c r="B2" s="211"/>
      <c r="C2" s="258"/>
      <c r="D2" s="211"/>
      <c r="E2" s="211"/>
      <c r="F2" s="211"/>
      <c r="G2" s="211"/>
      <c r="H2" s="211"/>
      <c r="I2" s="211"/>
      <c r="J2" s="211"/>
      <c r="K2" s="211"/>
    </row>
    <row r="3" spans="1:13" ht="13.5" customHeight="1">
      <c r="A3" s="257" t="s">
        <v>532</v>
      </c>
      <c r="B3" s="284"/>
      <c r="C3" s="213"/>
      <c r="D3" s="213"/>
      <c r="E3" s="213"/>
      <c r="F3" s="213"/>
      <c r="G3" s="213"/>
      <c r="H3" s="213"/>
      <c r="I3" s="213"/>
      <c r="J3" s="213"/>
      <c r="K3" s="213"/>
    </row>
    <row r="4" spans="1:13" ht="13.5" customHeight="1">
      <c r="A4" s="251" t="s">
        <v>1317</v>
      </c>
      <c r="B4" s="210"/>
      <c r="C4" s="235"/>
      <c r="D4" s="235"/>
      <c r="E4" s="223"/>
      <c r="F4" s="223"/>
      <c r="G4" s="223"/>
      <c r="H4" s="223"/>
      <c r="I4" s="223"/>
      <c r="J4" s="220"/>
      <c r="K4" s="220"/>
      <c r="L4" s="210"/>
      <c r="M4" s="210"/>
    </row>
    <row r="5" spans="1:13" ht="13.5" customHeight="1">
      <c r="A5" s="210"/>
      <c r="B5" s="210"/>
      <c r="C5" s="235"/>
      <c r="D5" s="235"/>
      <c r="E5" s="223"/>
      <c r="F5" s="223"/>
      <c r="G5" s="223"/>
      <c r="H5" s="223"/>
      <c r="I5" s="223"/>
      <c r="J5" s="256"/>
      <c r="K5" s="210"/>
      <c r="L5" s="210"/>
      <c r="M5" s="210"/>
    </row>
    <row r="6" spans="1:13" ht="13.5" customHeight="1">
      <c r="A6" s="251"/>
      <c r="B6" s="210"/>
      <c r="C6" s="239"/>
      <c r="D6" s="240"/>
      <c r="E6" s="239"/>
      <c r="F6" s="238"/>
      <c r="G6" s="239"/>
      <c r="H6" s="238"/>
      <c r="I6" s="237"/>
      <c r="J6" s="218"/>
      <c r="K6" s="242"/>
      <c r="L6" s="210"/>
      <c r="M6" s="210"/>
    </row>
    <row r="7" spans="1:13" ht="13.5" customHeight="1">
      <c r="A7" s="236"/>
      <c r="B7" s="235"/>
      <c r="C7" s="235"/>
      <c r="D7" s="235"/>
      <c r="E7" s="223"/>
      <c r="F7" s="223"/>
      <c r="G7" s="223"/>
      <c r="H7" s="223"/>
      <c r="I7" s="223"/>
      <c r="J7" s="220"/>
      <c r="K7" s="220"/>
      <c r="L7" s="210"/>
      <c r="M7" s="210"/>
    </row>
    <row r="8" spans="1:13" ht="13.5" customHeight="1">
      <c r="A8" s="246"/>
      <c r="B8" s="240"/>
      <c r="C8" s="240"/>
      <c r="D8" s="240"/>
      <c r="E8" s="218"/>
      <c r="F8" s="218"/>
      <c r="G8" s="218"/>
      <c r="H8" s="218"/>
      <c r="I8" s="218"/>
      <c r="J8" s="226"/>
      <c r="K8" s="223"/>
      <c r="L8" s="210"/>
      <c r="M8" s="210"/>
    </row>
    <row r="9" spans="1:13" ht="13.5" customHeight="1">
      <c r="A9" s="246"/>
      <c r="B9" s="235"/>
      <c r="C9" s="235"/>
      <c r="D9" s="235"/>
      <c r="E9" s="223"/>
      <c r="F9" s="223"/>
      <c r="G9" s="223"/>
      <c r="H9" s="223"/>
      <c r="I9" s="223"/>
      <c r="J9" s="226"/>
      <c r="K9" s="223"/>
      <c r="L9" s="210"/>
      <c r="M9" s="210"/>
    </row>
    <row r="10" spans="1:13" ht="13.5" customHeight="1">
      <c r="A10" s="246"/>
      <c r="B10" s="235"/>
      <c r="C10" s="235"/>
      <c r="D10" s="235"/>
      <c r="E10" s="223"/>
      <c r="F10" s="223"/>
      <c r="G10" s="223"/>
      <c r="H10" s="223"/>
      <c r="I10" s="223"/>
      <c r="J10" s="226"/>
      <c r="K10" s="223"/>
      <c r="L10" s="210"/>
      <c r="M10" s="210"/>
    </row>
    <row r="11" spans="1:13" ht="13.5" customHeight="1">
      <c r="A11" s="246"/>
      <c r="B11" s="240"/>
      <c r="C11" s="240"/>
      <c r="D11" s="240"/>
      <c r="E11" s="218"/>
      <c r="F11" s="218"/>
      <c r="G11" s="218"/>
      <c r="H11" s="218"/>
      <c r="I11" s="218"/>
      <c r="J11" s="226"/>
      <c r="K11" s="223"/>
      <c r="L11" s="210"/>
      <c r="M11" s="210"/>
    </row>
    <row r="12" spans="1:13" ht="13.5" customHeight="1">
      <c r="A12" s="246"/>
      <c r="B12" s="240"/>
      <c r="C12" s="240"/>
      <c r="D12" s="240"/>
      <c r="E12" s="218"/>
      <c r="F12" s="218"/>
      <c r="G12" s="218"/>
      <c r="H12" s="218"/>
      <c r="I12" s="218"/>
      <c r="J12" s="226"/>
      <c r="K12" s="223"/>
      <c r="L12" s="210"/>
      <c r="M12" s="210"/>
    </row>
    <row r="13" spans="1:13" ht="13.5" customHeight="1">
      <c r="A13" s="246"/>
      <c r="B13" s="240"/>
      <c r="C13" s="240"/>
      <c r="D13" s="240"/>
      <c r="E13" s="218"/>
      <c r="F13" s="218"/>
      <c r="G13" s="218"/>
      <c r="H13" s="218"/>
      <c r="I13" s="218"/>
      <c r="J13" s="226"/>
      <c r="K13" s="223"/>
      <c r="L13" s="210"/>
      <c r="M13" s="210"/>
    </row>
    <row r="14" spans="1:13" ht="13.5" customHeight="1">
      <c r="A14" s="246"/>
      <c r="B14" s="240"/>
      <c r="C14" s="240"/>
      <c r="D14" s="240"/>
      <c r="E14" s="218"/>
      <c r="F14" s="218"/>
      <c r="G14" s="218"/>
      <c r="H14" s="218"/>
      <c r="I14" s="218"/>
      <c r="J14" s="226"/>
      <c r="K14" s="223"/>
      <c r="L14" s="210"/>
      <c r="M14" s="210"/>
    </row>
    <row r="15" spans="1:13" ht="13.5" customHeight="1">
      <c r="A15" s="245"/>
      <c r="B15" s="250"/>
      <c r="C15" s="249"/>
      <c r="D15" s="249"/>
      <c r="E15" s="249"/>
      <c r="F15" s="249"/>
      <c r="G15" s="249"/>
      <c r="H15" s="249"/>
      <c r="I15" s="249"/>
      <c r="J15" s="234"/>
      <c r="K15" s="234"/>
      <c r="L15" s="210"/>
      <c r="M15" s="210"/>
    </row>
    <row r="16" spans="1:13" ht="13.5" customHeight="1">
      <c r="A16" s="255"/>
      <c r="B16" s="240"/>
      <c r="C16" s="218"/>
      <c r="D16" s="218"/>
      <c r="E16" s="218"/>
      <c r="F16" s="218"/>
      <c r="G16" s="218"/>
      <c r="H16" s="218"/>
      <c r="I16" s="218"/>
      <c r="J16" s="234"/>
      <c r="K16" s="234"/>
      <c r="L16" s="210"/>
      <c r="M16" s="210"/>
    </row>
    <row r="17" spans="1:13" ht="13.5" customHeight="1">
      <c r="A17" s="255"/>
      <c r="B17" s="240"/>
      <c r="C17" s="218"/>
      <c r="D17" s="218"/>
      <c r="E17" s="218"/>
      <c r="F17" s="218"/>
      <c r="G17" s="218"/>
      <c r="H17" s="218"/>
      <c r="I17" s="218"/>
      <c r="J17" s="234"/>
      <c r="K17" s="234"/>
      <c r="L17" s="210"/>
      <c r="M17" s="210"/>
    </row>
    <row r="18" spans="1:13" ht="13.5" customHeight="1">
      <c r="A18" s="236"/>
      <c r="B18" s="236"/>
      <c r="C18" s="254"/>
      <c r="D18" s="254"/>
      <c r="E18" s="223"/>
      <c r="F18" s="223"/>
      <c r="G18" s="223"/>
      <c r="H18" s="223"/>
      <c r="I18" s="223"/>
      <c r="J18" s="223"/>
      <c r="K18" s="223"/>
      <c r="L18" s="210"/>
      <c r="M18" s="210"/>
    </row>
    <row r="19" spans="1:13" ht="13.5" customHeight="1">
      <c r="A19" s="241"/>
      <c r="B19" s="240"/>
      <c r="C19" s="239"/>
      <c r="D19" s="240"/>
      <c r="E19" s="239"/>
      <c r="F19" s="238"/>
      <c r="G19" s="239"/>
      <c r="H19" s="238"/>
      <c r="I19" s="237"/>
      <c r="J19" s="218"/>
      <c r="K19" s="242"/>
      <c r="L19" s="210"/>
      <c r="M19" s="210"/>
    </row>
    <row r="20" spans="1:13" ht="13.5" customHeight="1">
      <c r="A20" s="236"/>
      <c r="B20" s="235"/>
      <c r="C20" s="235"/>
      <c r="D20" s="235"/>
      <c r="E20" s="223"/>
      <c r="F20" s="223"/>
      <c r="G20" s="223"/>
      <c r="H20" s="223"/>
      <c r="I20" s="223"/>
      <c r="J20" s="220"/>
      <c r="K20" s="220"/>
      <c r="L20" s="210"/>
      <c r="M20" s="210"/>
    </row>
    <row r="21" spans="1:13" ht="13.5" customHeight="1">
      <c r="A21" s="246"/>
      <c r="B21" s="240"/>
      <c r="C21" s="240"/>
      <c r="D21" s="240"/>
      <c r="E21" s="218"/>
      <c r="F21" s="218"/>
      <c r="G21" s="218"/>
      <c r="H21" s="218"/>
      <c r="I21" s="218"/>
      <c r="J21" s="222"/>
      <c r="K21" s="218"/>
      <c r="L21" s="210"/>
      <c r="M21" s="210"/>
    </row>
    <row r="22" spans="1:13" ht="13.5" customHeight="1">
      <c r="A22" s="246"/>
      <c r="B22" s="240"/>
      <c r="C22" s="240"/>
      <c r="D22" s="240"/>
      <c r="E22" s="218"/>
      <c r="F22" s="218"/>
      <c r="G22" s="218"/>
      <c r="H22" s="218"/>
      <c r="I22" s="218"/>
      <c r="J22" s="222"/>
      <c r="K22" s="218"/>
      <c r="L22" s="210"/>
      <c r="M22" s="210"/>
    </row>
    <row r="23" spans="1:13" ht="13.5" customHeight="1">
      <c r="A23" s="246"/>
      <c r="B23" s="240"/>
      <c r="C23" s="240"/>
      <c r="D23" s="240"/>
      <c r="E23" s="218"/>
      <c r="F23" s="218"/>
      <c r="G23" s="218"/>
      <c r="H23" s="218"/>
      <c r="I23" s="218"/>
      <c r="J23" s="222"/>
      <c r="K23" s="218"/>
      <c r="L23" s="210"/>
      <c r="M23" s="210"/>
    </row>
    <row r="24" spans="1:13" ht="13.5" customHeight="1">
      <c r="B24" s="235"/>
      <c r="C24" s="235"/>
      <c r="D24" s="235"/>
      <c r="E24" s="223"/>
      <c r="F24" s="223"/>
      <c r="G24" s="223"/>
      <c r="H24" s="223"/>
      <c r="I24" s="223"/>
      <c r="J24" s="226"/>
      <c r="K24" s="223"/>
      <c r="L24" s="210"/>
      <c r="M24" s="210"/>
    </row>
    <row r="25" spans="1:13" ht="13.5" customHeight="1">
      <c r="B25" s="235"/>
      <c r="C25" s="235"/>
      <c r="D25" s="235"/>
      <c r="E25" s="223"/>
      <c r="F25" s="223"/>
      <c r="G25" s="223"/>
      <c r="H25" s="223"/>
      <c r="I25" s="223"/>
      <c r="J25" s="226"/>
      <c r="K25" s="223"/>
      <c r="L25" s="210"/>
      <c r="M25" s="210"/>
    </row>
    <row r="26" spans="1:13" ht="13.5" customHeight="1">
      <c r="A26" s="253" t="s">
        <v>531</v>
      </c>
      <c r="B26" s="761"/>
      <c r="C26" s="252"/>
      <c r="D26" s="210"/>
      <c r="E26" s="210"/>
      <c r="F26" s="210"/>
      <c r="G26" s="210"/>
      <c r="H26" s="210"/>
      <c r="I26" s="210"/>
      <c r="J26" s="210"/>
      <c r="K26" s="218"/>
      <c r="L26" s="210"/>
      <c r="M26" s="210"/>
    </row>
    <row r="27" spans="1:13" ht="13.5" customHeight="1">
      <c r="A27" s="251" t="s">
        <v>1317</v>
      </c>
      <c r="B27" s="240"/>
      <c r="C27" s="240"/>
      <c r="D27" s="240"/>
      <c r="E27" s="218"/>
      <c r="F27" s="218"/>
      <c r="G27" s="218"/>
      <c r="H27" s="218"/>
      <c r="I27" s="218"/>
      <c r="J27" s="210"/>
      <c r="K27" s="218"/>
      <c r="L27" s="210"/>
      <c r="M27" s="210"/>
    </row>
    <row r="28" spans="1:13" ht="13.5" customHeight="1">
      <c r="A28" s="210"/>
      <c r="B28" s="240"/>
      <c r="C28" s="240"/>
      <c r="D28" s="240"/>
      <c r="E28" s="218"/>
      <c r="F28" s="218"/>
      <c r="G28" s="218"/>
      <c r="H28" s="218"/>
      <c r="I28" s="218"/>
      <c r="J28" s="210"/>
      <c r="K28" s="234"/>
      <c r="L28" s="210"/>
      <c r="M28" s="210"/>
    </row>
    <row r="29" spans="1:13" ht="13.5" customHeight="1">
      <c r="A29" s="245"/>
      <c r="B29" s="250"/>
      <c r="C29" s="249"/>
      <c r="D29" s="249"/>
      <c r="E29" s="249"/>
      <c r="F29" s="249"/>
      <c r="G29" s="249"/>
      <c r="H29" s="249"/>
      <c r="I29" s="249"/>
      <c r="J29" s="222"/>
      <c r="K29" s="220"/>
      <c r="L29" s="210"/>
      <c r="M29" s="210"/>
    </row>
    <row r="30" spans="1:13" ht="13.5" customHeight="1">
      <c r="A30" s="236"/>
      <c r="B30" s="244"/>
      <c r="C30" s="216"/>
      <c r="D30" s="216"/>
      <c r="E30" s="216"/>
      <c r="F30" s="216"/>
      <c r="G30" s="216"/>
      <c r="H30" s="216"/>
      <c r="I30" s="216"/>
      <c r="J30" s="222"/>
      <c r="K30" s="247"/>
      <c r="L30" s="210"/>
      <c r="M30" s="210"/>
    </row>
    <row r="31" spans="1:13" ht="13.5" customHeight="1">
      <c r="A31" s="217"/>
      <c r="B31" s="217"/>
      <c r="C31" s="248"/>
      <c r="D31" s="247"/>
      <c r="E31" s="247"/>
      <c r="F31" s="247"/>
      <c r="G31" s="247"/>
      <c r="H31" s="247"/>
      <c r="I31" s="247"/>
      <c r="J31" s="234"/>
      <c r="K31" s="242"/>
      <c r="L31" s="210"/>
      <c r="M31" s="210"/>
    </row>
    <row r="32" spans="1:13" ht="13.5" customHeight="1">
      <c r="A32" s="241"/>
      <c r="B32" s="240"/>
      <c r="C32" s="239"/>
      <c r="D32" s="240"/>
      <c r="E32" s="239"/>
      <c r="F32" s="238"/>
      <c r="G32" s="239"/>
      <c r="H32" s="238"/>
      <c r="I32" s="237"/>
      <c r="J32" s="220"/>
      <c r="K32" s="220"/>
      <c r="L32" s="210"/>
      <c r="M32" s="210"/>
    </row>
    <row r="33" spans="1:13" ht="13.5" customHeight="1">
      <c r="A33"/>
      <c r="B33" s="235"/>
      <c r="C33" s="235"/>
      <c r="D33" s="235"/>
      <c r="E33" s="223"/>
      <c r="F33" s="223"/>
      <c r="G33" s="223"/>
      <c r="H33" s="223"/>
      <c r="I33" s="223"/>
      <c r="J33" s="217"/>
      <c r="K33" s="218"/>
      <c r="L33" s="210"/>
      <c r="M33" s="210"/>
    </row>
    <row r="34" spans="1:13" ht="13.5" customHeight="1">
      <c r="A34" s="246"/>
      <c r="B34" s="240"/>
      <c r="C34" s="240"/>
      <c r="D34" s="240"/>
      <c r="E34" s="218"/>
      <c r="F34" s="218"/>
      <c r="G34" s="218"/>
      <c r="H34" s="218"/>
      <c r="I34" s="218"/>
      <c r="J34" s="218"/>
      <c r="K34" s="218"/>
      <c r="L34" s="210"/>
      <c r="M34" s="210"/>
    </row>
    <row r="35" spans="1:13" ht="13.5" customHeight="1">
      <c r="A35" s="246"/>
      <c r="B35" s="240"/>
      <c r="C35" s="240"/>
      <c r="D35" s="240"/>
      <c r="E35" s="218"/>
      <c r="F35" s="218"/>
      <c r="G35" s="218"/>
      <c r="H35" s="218"/>
      <c r="I35" s="218"/>
      <c r="J35" s="220"/>
      <c r="K35" s="218"/>
      <c r="L35" s="210"/>
      <c r="M35" s="210"/>
    </row>
    <row r="36" spans="1:13" ht="13.5" customHeight="1">
      <c r="A36" s="246"/>
      <c r="B36" s="240"/>
      <c r="C36" s="240"/>
      <c r="D36" s="240"/>
      <c r="E36" s="218"/>
      <c r="F36" s="218"/>
      <c r="G36" s="218"/>
      <c r="H36" s="218"/>
      <c r="I36" s="218"/>
      <c r="J36" s="222"/>
      <c r="K36" s="223"/>
      <c r="L36" s="210"/>
      <c r="M36" s="210"/>
    </row>
    <row r="37" spans="1:13" ht="13.5" customHeight="1">
      <c r="A37" s="246"/>
      <c r="B37" s="235"/>
      <c r="C37" s="235"/>
      <c r="D37" s="235"/>
      <c r="E37" s="223"/>
      <c r="F37" s="223"/>
      <c r="G37" s="223"/>
      <c r="H37" s="223"/>
      <c r="I37" s="223"/>
      <c r="J37" s="222"/>
      <c r="K37" s="223"/>
      <c r="L37" s="210"/>
      <c r="M37" s="210"/>
    </row>
    <row r="38" spans="1:13" ht="13.5" customHeight="1">
      <c r="A38" s="246"/>
      <c r="B38" s="235"/>
      <c r="C38" s="235"/>
      <c r="D38" s="235"/>
      <c r="E38" s="223"/>
      <c r="F38" s="223"/>
      <c r="G38" s="223"/>
      <c r="H38" s="223"/>
      <c r="I38" s="223"/>
      <c r="J38" s="222"/>
      <c r="K38" s="218"/>
      <c r="L38" s="210"/>
      <c r="M38" s="210"/>
    </row>
    <row r="39" spans="1:13" ht="13.5" customHeight="1">
      <c r="A39" s="246"/>
      <c r="B39" s="240"/>
      <c r="C39" s="240"/>
      <c r="D39" s="240"/>
      <c r="E39" s="218"/>
      <c r="F39" s="218"/>
      <c r="G39" s="218"/>
      <c r="H39" s="218"/>
      <c r="I39" s="218"/>
      <c r="J39" s="226"/>
      <c r="K39" s="218"/>
      <c r="L39" s="210"/>
      <c r="M39" s="210"/>
    </row>
    <row r="40" spans="1:13" ht="13.5" customHeight="1">
      <c r="A40" s="246"/>
      <c r="B40" s="240"/>
      <c r="C40" s="240"/>
      <c r="D40" s="240"/>
      <c r="E40" s="218"/>
      <c r="F40" s="218"/>
      <c r="G40" s="218"/>
      <c r="H40" s="218"/>
      <c r="I40" s="218"/>
      <c r="J40" s="226"/>
      <c r="K40" s="220"/>
      <c r="L40" s="210"/>
      <c r="M40" s="210"/>
    </row>
    <row r="41" spans="1:13" ht="13.5" customHeight="1">
      <c r="A41" s="245"/>
      <c r="B41" s="244"/>
      <c r="C41" s="216"/>
      <c r="D41" s="216"/>
      <c r="E41" s="216"/>
      <c r="F41" s="216"/>
      <c r="G41" s="216"/>
      <c r="H41" s="216"/>
      <c r="I41" s="216"/>
      <c r="J41" s="222"/>
      <c r="K41" s="220"/>
      <c r="L41" s="210"/>
      <c r="M41" s="210"/>
    </row>
    <row r="42" spans="1:13" ht="13.5" customHeight="1">
      <c r="A42" s="236"/>
      <c r="B42" s="244"/>
      <c r="C42" s="216"/>
      <c r="D42" s="216"/>
      <c r="E42" s="216"/>
      <c r="F42" s="216"/>
      <c r="G42" s="216"/>
      <c r="H42" s="216"/>
      <c r="I42" s="216"/>
      <c r="J42" s="222"/>
      <c r="K42" s="239"/>
      <c r="L42" s="210"/>
      <c r="M42" s="210"/>
    </row>
    <row r="43" spans="1:13" ht="13.5" customHeight="1">
      <c r="A43" s="243"/>
      <c r="B43" s="239"/>
      <c r="C43" s="239"/>
      <c r="D43" s="239"/>
      <c r="E43" s="239"/>
      <c r="F43" s="239"/>
      <c r="G43" s="239"/>
      <c r="H43" s="239"/>
      <c r="I43" s="239"/>
      <c r="J43" s="220"/>
      <c r="K43" s="242"/>
      <c r="L43" s="210"/>
      <c r="M43" s="210"/>
    </row>
    <row r="44" spans="1:13" ht="13.5" customHeight="1">
      <c r="A44" s="241"/>
      <c r="B44" s="240"/>
      <c r="C44" s="239"/>
      <c r="D44" s="240"/>
      <c r="E44" s="239"/>
      <c r="F44" s="238"/>
      <c r="G44" s="239"/>
      <c r="H44" s="238"/>
      <c r="I44" s="237"/>
      <c r="J44" s="220"/>
      <c r="K44" s="220"/>
      <c r="L44" s="210"/>
      <c r="M44" s="210"/>
    </row>
    <row r="45" spans="1:13" ht="13.5" customHeight="1">
      <c r="A45" s="236"/>
      <c r="B45" s="235"/>
      <c r="C45" s="235"/>
      <c r="D45" s="235"/>
      <c r="E45" s="223"/>
      <c r="F45" s="223"/>
      <c r="G45" s="223"/>
      <c r="H45" s="223"/>
      <c r="I45" s="223"/>
      <c r="J45" s="213"/>
      <c r="K45" s="223"/>
    </row>
    <row r="46" spans="1:13" ht="13.5" customHeight="1">
      <c r="A46" s="236"/>
      <c r="B46" s="235"/>
      <c r="C46" s="235"/>
      <c r="D46" s="235"/>
      <c r="E46" s="223"/>
      <c r="F46" s="223"/>
      <c r="G46" s="223"/>
      <c r="H46" s="223"/>
      <c r="I46" s="223"/>
      <c r="J46" s="213"/>
      <c r="K46" s="223"/>
    </row>
    <row r="47" spans="1:13" ht="13.5" customHeight="1">
      <c r="H47" s="223"/>
      <c r="I47" s="223"/>
      <c r="J47" s="232"/>
      <c r="K47" s="223"/>
    </row>
    <row r="48" spans="1:13" ht="13.5" customHeight="1">
      <c r="A48" s="211"/>
      <c r="H48" s="223"/>
      <c r="I48" s="223"/>
      <c r="J48" s="232"/>
      <c r="K48" s="223"/>
    </row>
    <row r="49" spans="1:11" ht="13.5" customHeight="1">
      <c r="A49" s="211"/>
      <c r="H49" s="223"/>
      <c r="I49" s="223"/>
      <c r="J49" s="232"/>
      <c r="K49" s="223"/>
    </row>
    <row r="50" spans="1:11" ht="13.5" customHeight="1">
      <c r="A50" s="211"/>
      <c r="C50" s="268"/>
      <c r="J50" s="226"/>
      <c r="K50" s="223"/>
    </row>
    <row r="51" spans="1:11" ht="13.5" customHeight="1">
      <c r="A51" s="903" t="s">
        <v>530</v>
      </c>
      <c r="B51" s="269"/>
      <c r="C51" s="269"/>
      <c r="D51" s="269"/>
      <c r="E51" s="269"/>
      <c r="F51" s="269"/>
      <c r="G51" s="223"/>
      <c r="H51" s="223"/>
      <c r="J51" s="226"/>
      <c r="K51" s="218"/>
    </row>
    <row r="52" spans="1:11" ht="13.5" customHeight="1">
      <c r="A52" s="211"/>
      <c r="C52" s="268"/>
      <c r="G52" s="223"/>
      <c r="I52" s="223"/>
      <c r="J52" s="226"/>
      <c r="K52" s="218"/>
    </row>
    <row r="53" spans="1:11" ht="13.5" customHeight="1">
      <c r="A53" s="904" t="s">
        <v>529</v>
      </c>
      <c r="B53" s="270"/>
      <c r="C53" s="271"/>
      <c r="D53" s="270"/>
      <c r="G53" s="223"/>
      <c r="I53" s="216"/>
      <c r="J53" s="220"/>
      <c r="K53" s="220"/>
    </row>
    <row r="54" spans="1:11" ht="13.5" customHeight="1">
      <c r="A54" s="905" t="s">
        <v>105</v>
      </c>
      <c r="B54" s="363" t="s">
        <v>1354</v>
      </c>
      <c r="C54" s="363" t="s">
        <v>1202</v>
      </c>
      <c r="D54" s="363" t="s">
        <v>1116</v>
      </c>
      <c r="E54" s="363" t="s">
        <v>1043</v>
      </c>
      <c r="F54" s="363" t="s">
        <v>1003</v>
      </c>
      <c r="H54" s="223"/>
      <c r="I54" s="216"/>
      <c r="J54" s="220"/>
      <c r="K54" s="220"/>
    </row>
    <row r="55" spans="1:11" ht="13.5" customHeight="1">
      <c r="A55" s="272" t="s">
        <v>526</v>
      </c>
      <c r="B55" s="288">
        <v>30</v>
      </c>
      <c r="C55" s="288">
        <v>19</v>
      </c>
      <c r="D55" s="288">
        <v>27</v>
      </c>
      <c r="E55" s="288">
        <v>17</v>
      </c>
      <c r="F55" s="288">
        <v>28</v>
      </c>
      <c r="I55" s="218"/>
      <c r="J55" s="234"/>
      <c r="K55" s="234"/>
    </row>
    <row r="56" spans="1:11" ht="13.5" customHeight="1">
      <c r="A56" s="272" t="s">
        <v>525</v>
      </c>
      <c r="B56" s="287">
        <v>27</v>
      </c>
      <c r="C56" s="287">
        <v>24</v>
      </c>
      <c r="D56" s="287">
        <v>24</v>
      </c>
      <c r="E56" s="287">
        <v>18</v>
      </c>
      <c r="F56" s="287">
        <v>25</v>
      </c>
      <c r="G56" s="221"/>
      <c r="H56" s="213"/>
      <c r="I56" s="233"/>
      <c r="J56" s="232"/>
      <c r="K56" s="231"/>
    </row>
    <row r="57" spans="1:11" ht="13.5" customHeight="1">
      <c r="A57" s="272" t="s">
        <v>524</v>
      </c>
      <c r="B57" s="287">
        <v>14</v>
      </c>
      <c r="C57" s="287">
        <v>4</v>
      </c>
      <c r="D57" s="287">
        <v>4</v>
      </c>
      <c r="E57" s="287">
        <v>4</v>
      </c>
      <c r="F57" s="287">
        <v>3</v>
      </c>
      <c r="G57" s="228"/>
      <c r="H57" s="230"/>
      <c r="I57" s="223"/>
      <c r="J57" s="220"/>
      <c r="K57" s="220"/>
    </row>
    <row r="58" spans="1:11" ht="13.5" customHeight="1">
      <c r="A58" s="272" t="s">
        <v>523</v>
      </c>
      <c r="B58" s="287">
        <v>1</v>
      </c>
      <c r="C58" s="287">
        <v>2</v>
      </c>
      <c r="D58" s="287">
        <v>2</v>
      </c>
      <c r="E58" s="287">
        <v>3</v>
      </c>
      <c r="F58" s="287">
        <v>4</v>
      </c>
      <c r="G58" s="229"/>
      <c r="H58" s="225"/>
      <c r="J58" s="226"/>
      <c r="K58" s="223"/>
    </row>
    <row r="59" spans="1:11" ht="13.5" customHeight="1">
      <c r="A59" s="272" t="s">
        <v>522</v>
      </c>
      <c r="B59" s="287">
        <v>7</v>
      </c>
      <c r="C59" s="287">
        <v>9</v>
      </c>
      <c r="D59" s="287">
        <v>14</v>
      </c>
      <c r="E59" s="287">
        <v>12</v>
      </c>
      <c r="F59" s="287">
        <v>12</v>
      </c>
      <c r="G59" s="229"/>
      <c r="H59" s="225"/>
      <c r="I59" s="223"/>
      <c r="J59" s="226"/>
      <c r="K59" s="223"/>
    </row>
    <row r="60" spans="1:11" ht="13.5" customHeight="1">
      <c r="A60" s="272" t="s">
        <v>528</v>
      </c>
      <c r="B60" s="287">
        <v>2</v>
      </c>
      <c r="C60" s="287">
        <v>2</v>
      </c>
      <c r="D60" s="287">
        <v>2</v>
      </c>
      <c r="E60" s="287">
        <v>3</v>
      </c>
      <c r="F60" s="287">
        <v>3</v>
      </c>
      <c r="G60" s="228"/>
      <c r="H60" s="225"/>
      <c r="I60" s="223"/>
      <c r="J60" s="226"/>
      <c r="K60" s="223"/>
    </row>
    <row r="61" spans="1:11" ht="13.5" customHeight="1">
      <c r="A61" s="273" t="s">
        <v>260</v>
      </c>
      <c r="B61" s="362">
        <v>0.42</v>
      </c>
      <c r="C61" s="362">
        <v>0.53</v>
      </c>
      <c r="D61" s="362">
        <v>0.42</v>
      </c>
      <c r="E61" s="362">
        <v>0.57999999999999996</v>
      </c>
      <c r="F61" s="362">
        <v>0.39</v>
      </c>
      <c r="G61" s="228"/>
      <c r="H61" s="225"/>
      <c r="I61" s="223"/>
      <c r="J61" s="226"/>
      <c r="K61" s="223"/>
    </row>
    <row r="62" spans="1:11" ht="13.5" customHeight="1">
      <c r="A62" s="265"/>
      <c r="B62" s="261"/>
      <c r="C62" s="262"/>
      <c r="D62" s="261"/>
      <c r="E62" s="261"/>
      <c r="F62" s="261"/>
      <c r="G62" s="227"/>
      <c r="H62" s="224"/>
      <c r="I62" s="223"/>
      <c r="J62" s="226"/>
      <c r="K62" s="223"/>
    </row>
    <row r="63" spans="1:11" ht="13.5" customHeight="1">
      <c r="A63" s="906" t="s">
        <v>527</v>
      </c>
      <c r="B63" s="263"/>
      <c r="C63" s="263"/>
      <c r="D63" s="264"/>
      <c r="E63" s="264"/>
      <c r="F63" s="264"/>
      <c r="G63" s="225"/>
      <c r="I63" s="218"/>
      <c r="J63" s="222"/>
      <c r="K63" s="218"/>
    </row>
    <row r="64" spans="1:11" ht="13.5" customHeight="1">
      <c r="A64" s="905" t="s">
        <v>105</v>
      </c>
      <c r="B64" s="363" t="s">
        <v>1354</v>
      </c>
      <c r="C64" s="363" t="s">
        <v>1202</v>
      </c>
      <c r="D64" s="363" t="s">
        <v>1202</v>
      </c>
      <c r="E64" s="363" t="s">
        <v>1116</v>
      </c>
      <c r="F64" s="363" t="s">
        <v>1043</v>
      </c>
      <c r="G64" s="224"/>
      <c r="H64" s="223"/>
      <c r="I64" s="218"/>
      <c r="J64" s="222"/>
      <c r="K64" s="218"/>
    </row>
    <row r="65" spans="1:11" s="219" customFormat="1" ht="13.5" customHeight="1">
      <c r="A65" s="275" t="s">
        <v>526</v>
      </c>
      <c r="B65" s="288">
        <v>86</v>
      </c>
      <c r="C65" s="288">
        <v>98</v>
      </c>
      <c r="D65" s="288">
        <v>93</v>
      </c>
      <c r="E65" s="288">
        <v>88</v>
      </c>
      <c r="F65" s="288">
        <v>81</v>
      </c>
      <c r="G65" s="221"/>
      <c r="H65" s="218"/>
      <c r="I65" s="216"/>
      <c r="J65" s="220"/>
      <c r="K65" s="220"/>
    </row>
    <row r="66" spans="1:11" ht="13.5" customHeight="1">
      <c r="A66" s="276" t="s">
        <v>525</v>
      </c>
      <c r="B66" s="287">
        <v>89</v>
      </c>
      <c r="C66" s="287">
        <v>100</v>
      </c>
      <c r="D66" s="287">
        <v>98</v>
      </c>
      <c r="E66" s="287">
        <v>89</v>
      </c>
      <c r="F66" s="287">
        <v>82</v>
      </c>
      <c r="G66" s="212"/>
      <c r="H66" s="218"/>
      <c r="I66" s="214"/>
      <c r="J66" s="217"/>
      <c r="K66" s="214"/>
    </row>
    <row r="67" spans="1:11" ht="13.5" customHeight="1">
      <c r="A67" s="276" t="s">
        <v>524</v>
      </c>
      <c r="B67" s="287">
        <v>5</v>
      </c>
      <c r="C67" s="287">
        <v>4</v>
      </c>
      <c r="D67" s="287">
        <v>4</v>
      </c>
      <c r="E67" s="287">
        <v>7</v>
      </c>
      <c r="F67" s="287">
        <v>6</v>
      </c>
      <c r="G67" s="212"/>
      <c r="H67" s="216"/>
      <c r="I67" s="211"/>
      <c r="J67" s="211"/>
      <c r="K67" s="211"/>
    </row>
    <row r="68" spans="1:11" ht="13.5" customHeight="1">
      <c r="A68" s="276" t="s">
        <v>523</v>
      </c>
      <c r="B68" s="287">
        <v>8</v>
      </c>
      <c r="C68" s="287">
        <v>4</v>
      </c>
      <c r="D68" s="287">
        <v>7</v>
      </c>
      <c r="E68" s="287">
        <v>5</v>
      </c>
      <c r="F68" s="287">
        <v>4</v>
      </c>
      <c r="G68" s="215"/>
      <c r="H68" s="214"/>
      <c r="I68" s="213"/>
      <c r="J68" s="213"/>
      <c r="K68" s="213"/>
    </row>
    <row r="69" spans="1:11" ht="13.5" customHeight="1">
      <c r="A69" s="276" t="s">
        <v>522</v>
      </c>
      <c r="B69" s="287">
        <v>2</v>
      </c>
      <c r="C69" s="287">
        <v>2</v>
      </c>
      <c r="D69" s="287">
        <v>3</v>
      </c>
      <c r="E69" s="287">
        <v>3</v>
      </c>
      <c r="F69" s="287">
        <v>3</v>
      </c>
      <c r="G69" s="212"/>
      <c r="H69" s="211"/>
      <c r="I69" s="210"/>
      <c r="J69" s="210"/>
      <c r="K69" s="210"/>
    </row>
    <row r="70" spans="1:11" ht="13.5" customHeight="1">
      <c r="A70" s="277" t="s">
        <v>260</v>
      </c>
      <c r="B70" s="362">
        <v>0.18</v>
      </c>
      <c r="C70" s="362">
        <v>0.11</v>
      </c>
      <c r="D70" s="362">
        <v>0.17</v>
      </c>
      <c r="E70" s="362">
        <v>0.15</v>
      </c>
      <c r="F70" s="362">
        <v>0.15</v>
      </c>
      <c r="G70" s="210"/>
      <c r="H70" s="210"/>
      <c r="I70" s="210"/>
      <c r="J70" s="210"/>
      <c r="K70" s="210"/>
    </row>
    <row r="71" spans="1:11" ht="13.5" customHeight="1">
      <c r="A71" s="265"/>
      <c r="B71" s="261"/>
      <c r="C71" s="262"/>
      <c r="D71" s="261"/>
      <c r="E71" s="261"/>
      <c r="F71" s="261"/>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legacyDrawingHF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AEF8-29F4-449E-BBC2-611081FC98EA}">
  <sheetPr codeName="Sheet41">
    <tabColor theme="0" tint="-0.34998626667073579"/>
  </sheetPr>
  <dimension ref="A1:K66"/>
  <sheetViews>
    <sheetView view="pageLayout" topLeftCell="A55" zoomScaleNormal="100" zoomScaleSheetLayoutView="115" workbookViewId="0">
      <selection activeCell="C65" sqref="C65"/>
    </sheetView>
  </sheetViews>
  <sheetFormatPr defaultColWidth="9.109375" defaultRowHeight="13.5" customHeight="1"/>
  <cols>
    <col min="1" max="1" width="26.88671875" style="336" customWidth="1"/>
    <col min="2" max="2" width="7" style="336" customWidth="1"/>
    <col min="3" max="3" width="6.5546875" style="152" customWidth="1"/>
    <col min="4" max="4" width="7" style="336" customWidth="1"/>
    <col min="5" max="5" width="6.5546875" style="152" customWidth="1"/>
    <col min="6" max="6" width="7" style="336" customWidth="1"/>
    <col min="7" max="7" width="6.5546875" style="152" customWidth="1"/>
    <col min="8" max="8" width="6.88671875" style="336" customWidth="1"/>
    <col min="9" max="11" width="6.5546875" style="336" customWidth="1"/>
    <col min="12" max="12" width="8" style="336" customWidth="1"/>
    <col min="13" max="16384" width="9.109375" style="336"/>
  </cols>
  <sheetData>
    <row r="1" spans="1:11" ht="13.5" customHeight="1">
      <c r="A1" s="1409" t="s">
        <v>270</v>
      </c>
      <c r="B1" s="789"/>
      <c r="C1" s="789"/>
      <c r="D1" s="789"/>
      <c r="E1" s="789"/>
      <c r="F1" s="789"/>
      <c r="G1" s="789"/>
      <c r="H1" s="789"/>
      <c r="I1" s="789"/>
      <c r="J1" s="789"/>
      <c r="K1" s="789"/>
    </row>
    <row r="2" spans="1:11" ht="13.5" customHeight="1">
      <c r="A2" s="1410" t="s">
        <v>458</v>
      </c>
      <c r="B2" s="793"/>
      <c r="C2" s="793"/>
      <c r="D2" s="793"/>
      <c r="E2" s="793"/>
      <c r="F2" s="793"/>
      <c r="G2" s="793"/>
      <c r="H2" s="793"/>
      <c r="I2" s="792"/>
      <c r="J2" s="792"/>
      <c r="K2" s="792"/>
    </row>
    <row r="3" spans="1:11" ht="13.5" customHeight="1">
      <c r="A3" s="1410"/>
      <c r="B3" s="793"/>
      <c r="C3" s="793"/>
      <c r="D3" s="793"/>
      <c r="E3" s="793"/>
      <c r="F3" s="793"/>
      <c r="G3" s="793"/>
      <c r="H3" s="793"/>
      <c r="I3" s="792"/>
      <c r="J3" s="792"/>
      <c r="K3" s="792"/>
    </row>
    <row r="4" spans="1:11" ht="13.5" customHeight="1">
      <c r="A4" s="1411" t="s">
        <v>1171</v>
      </c>
      <c r="B4" s="1157"/>
      <c r="C4" s="1158"/>
      <c r="D4" s="1157"/>
      <c r="E4" s="1158"/>
      <c r="F4" s="1157"/>
      <c r="G4" s="1158"/>
      <c r="H4" s="1159"/>
      <c r="I4" s="1159"/>
      <c r="J4" s="1159"/>
      <c r="K4" s="1159"/>
    </row>
    <row r="5" spans="1:11" ht="13.5" customHeight="1" thickBot="1">
      <c r="A5" s="1412" t="s">
        <v>268</v>
      </c>
      <c r="B5" s="151" t="s">
        <v>1317</v>
      </c>
      <c r="C5" s="1189" t="s">
        <v>238</v>
      </c>
      <c r="D5" s="151" t="s">
        <v>1191</v>
      </c>
      <c r="E5" s="1189" t="s">
        <v>238</v>
      </c>
      <c r="F5" s="151" t="s">
        <v>1111</v>
      </c>
      <c r="G5" s="1189" t="s">
        <v>238</v>
      </c>
      <c r="H5" s="151" t="s">
        <v>1041</v>
      </c>
      <c r="I5" s="1189" t="s">
        <v>238</v>
      </c>
      <c r="J5" s="151" t="s">
        <v>990</v>
      </c>
      <c r="K5" s="1189" t="s">
        <v>238</v>
      </c>
    </row>
    <row r="6" spans="1:11" ht="13.5" customHeight="1">
      <c r="A6" s="1413" t="s">
        <v>267</v>
      </c>
      <c r="B6" s="338">
        <v>17.4633929465218</v>
      </c>
      <c r="C6" s="1190">
        <v>0.74</v>
      </c>
      <c r="D6" s="1193">
        <v>17.424223678915101</v>
      </c>
      <c r="E6" s="1190">
        <f>+D6/D$11</f>
        <v>0.74625769234958861</v>
      </c>
      <c r="F6" s="1193">
        <v>17.344242688782899</v>
      </c>
      <c r="G6" s="1190">
        <f>+F6/F$11</f>
        <v>0.74895830401807784</v>
      </c>
      <c r="H6" s="1193">
        <v>17.224577224017899</v>
      </c>
      <c r="I6" s="1190">
        <f>+H6/H$11</f>
        <v>0.75102311122803711</v>
      </c>
      <c r="J6" s="1193">
        <v>17.0486721032037</v>
      </c>
      <c r="K6" s="1190">
        <f>+J6/J$11</f>
        <v>0.75456666068365741</v>
      </c>
    </row>
    <row r="7" spans="1:11" ht="13.5" customHeight="1">
      <c r="A7" s="1413" t="s">
        <v>266</v>
      </c>
      <c r="B7" s="338">
        <v>2.6189090219149902</v>
      </c>
      <c r="C7" s="1190">
        <v>0.11</v>
      </c>
      <c r="D7" s="1193">
        <v>2.5731917618873998</v>
      </c>
      <c r="E7" s="1190">
        <f t="shared" ref="E7:E9" si="0">+D7/D$11</f>
        <v>0.1102065826050407</v>
      </c>
      <c r="F7" s="1193">
        <v>2.5407991120694202</v>
      </c>
      <c r="G7" s="1190">
        <f t="shared" ref="G7:G9" si="1">+F7/F$11</f>
        <v>0.10971667244121613</v>
      </c>
      <c r="H7" s="1193">
        <v>2.5052169136689901</v>
      </c>
      <c r="I7" s="1190">
        <f>+H7/H$11</f>
        <v>0.10923204536952358</v>
      </c>
      <c r="J7" s="1193">
        <v>2.4507923148556299</v>
      </c>
      <c r="K7" s="1190">
        <f>+J7/J$11</f>
        <v>0.10847098013588254</v>
      </c>
    </row>
    <row r="8" spans="1:11" ht="13.5" customHeight="1">
      <c r="A8" s="1413" t="s">
        <v>265</v>
      </c>
      <c r="B8" s="338">
        <v>2.0243035542309502</v>
      </c>
      <c r="C8" s="1190">
        <v>0.09</v>
      </c>
      <c r="D8" s="1193">
        <v>1.97901698463147</v>
      </c>
      <c r="E8" s="1190">
        <f t="shared" si="0"/>
        <v>8.4758820552725878E-2</v>
      </c>
      <c r="F8" s="1193">
        <v>1.9406161938841899</v>
      </c>
      <c r="G8" s="1190">
        <f t="shared" si="1"/>
        <v>8.3799600789806111E-2</v>
      </c>
      <c r="H8" s="1193">
        <v>1.9068057738727699</v>
      </c>
      <c r="I8" s="1190">
        <f>+H8/H$11</f>
        <v>8.3140223773078101E-2</v>
      </c>
      <c r="J8" s="1193">
        <v>1.8506267273422701</v>
      </c>
      <c r="K8" s="1190">
        <f>+J8/J$11</f>
        <v>8.1907917600231958E-2</v>
      </c>
    </row>
    <row r="9" spans="1:11" ht="13.5" customHeight="1">
      <c r="A9" s="1413" t="s">
        <v>263</v>
      </c>
      <c r="B9" s="338">
        <v>1.4167745012505599</v>
      </c>
      <c r="C9" s="1190">
        <v>0.06</v>
      </c>
      <c r="D9" s="1193">
        <v>1.3723703507960701</v>
      </c>
      <c r="E9" s="1190">
        <f t="shared" si="0"/>
        <v>5.8776904492644673E-2</v>
      </c>
      <c r="F9" s="1193">
        <v>1.3321634697335001</v>
      </c>
      <c r="G9" s="1190">
        <f t="shared" si="1"/>
        <v>5.7525422750899849E-2</v>
      </c>
      <c r="H9" s="1193">
        <v>1.2982165628003599</v>
      </c>
      <c r="I9" s="1190">
        <f>+H9/H$11</f>
        <v>5.6604619629361391E-2</v>
      </c>
      <c r="J9" s="1193">
        <v>1.2438995402684401</v>
      </c>
      <c r="K9" s="1190">
        <f>+J9/J$11</f>
        <v>5.5054441580228146E-2</v>
      </c>
    </row>
    <row r="10" spans="1:11" ht="13.5" customHeight="1" thickBot="1">
      <c r="A10" s="1414" t="s">
        <v>1172</v>
      </c>
      <c r="B10" s="1194">
        <v>0</v>
      </c>
      <c r="C10" s="1191">
        <v>0</v>
      </c>
      <c r="D10" s="1194">
        <v>0</v>
      </c>
      <c r="E10" s="1191">
        <v>0</v>
      </c>
      <c r="F10" s="1194">
        <v>0</v>
      </c>
      <c r="G10" s="1191">
        <v>0</v>
      </c>
      <c r="H10" s="1194">
        <v>0</v>
      </c>
      <c r="I10" s="1191">
        <v>0</v>
      </c>
      <c r="J10" s="1194">
        <v>0</v>
      </c>
      <c r="K10" s="1191">
        <v>0</v>
      </c>
    </row>
    <row r="11" spans="1:11" ht="13.5" customHeight="1">
      <c r="A11" s="1415" t="s">
        <v>229</v>
      </c>
      <c r="B11" s="1274">
        <f>SUM(B6:B$10)</f>
        <v>23.523380023918303</v>
      </c>
      <c r="C11" s="1275">
        <v>1</v>
      </c>
      <c r="D11" s="1274">
        <f>SUM(D6:D$10)</f>
        <v>23.348802776230045</v>
      </c>
      <c r="E11" s="1275">
        <v>1</v>
      </c>
      <c r="F11" s="1274">
        <f>SUM(F6:F$10)</f>
        <v>23.157821464470011</v>
      </c>
      <c r="G11" s="1275">
        <v>1</v>
      </c>
      <c r="H11" s="1274">
        <f>SUM(H6:H$10)</f>
        <v>22.934816474360016</v>
      </c>
      <c r="I11" s="1275">
        <v>1</v>
      </c>
      <c r="J11" s="1274">
        <f>SUM(J6:J$10)</f>
        <v>22.59399068567004</v>
      </c>
      <c r="K11" s="1275">
        <v>1</v>
      </c>
    </row>
    <row r="12" spans="1:11" ht="13.5" customHeight="1">
      <c r="A12" s="1416"/>
      <c r="B12" s="799"/>
      <c r="C12" s="798"/>
      <c r="D12" s="799"/>
      <c r="E12" s="798"/>
      <c r="F12" s="799"/>
      <c r="G12" s="798"/>
      <c r="H12" s="799"/>
      <c r="I12" s="798"/>
      <c r="J12" s="799"/>
      <c r="K12" s="798"/>
    </row>
    <row r="13" spans="1:11" ht="13.5" customHeight="1">
      <c r="A13" s="1417" t="s">
        <v>1628</v>
      </c>
      <c r="B13" s="789"/>
      <c r="C13" s="789"/>
      <c r="D13" s="789"/>
      <c r="E13" s="789"/>
      <c r="F13" s="789"/>
      <c r="G13" s="789"/>
      <c r="H13" s="789"/>
      <c r="I13" s="789"/>
      <c r="J13" s="789"/>
      <c r="K13" s="789"/>
    </row>
    <row r="14" spans="1:11" ht="13.5" customHeight="1" thickBot="1">
      <c r="A14" s="1418" t="s">
        <v>1175</v>
      </c>
      <c r="B14" s="151" t="s">
        <v>1317</v>
      </c>
      <c r="C14" s="1189" t="s">
        <v>238</v>
      </c>
      <c r="D14" s="151" t="s">
        <v>1191</v>
      </c>
      <c r="E14" s="1189" t="s">
        <v>238</v>
      </c>
      <c r="F14" s="151" t="s">
        <v>1111</v>
      </c>
      <c r="G14" s="1189" t="s">
        <v>238</v>
      </c>
      <c r="H14" s="151" t="s">
        <v>1041</v>
      </c>
      <c r="I14" s="1189" t="s">
        <v>238</v>
      </c>
      <c r="J14" s="151" t="s">
        <v>990</v>
      </c>
      <c r="K14" s="1189" t="s">
        <v>238</v>
      </c>
    </row>
    <row r="15" spans="1:11" ht="13.5" customHeight="1">
      <c r="A15" s="1419" t="s">
        <v>267</v>
      </c>
      <c r="B15" s="338">
        <v>5.7007346085470498</v>
      </c>
      <c r="C15" s="1190">
        <v>0.27168283947563898</v>
      </c>
      <c r="D15" s="338">
        <v>5.5355077312755103</v>
      </c>
      <c r="E15" s="1190">
        <v>0.27318961647006901</v>
      </c>
      <c r="F15" s="338">
        <v>4.9857546044351597</v>
      </c>
      <c r="G15" s="1190">
        <v>0.26539115304039301</v>
      </c>
      <c r="H15" s="338">
        <v>4.6526835827944</v>
      </c>
      <c r="I15" s="1190">
        <v>0.26382996568950801</v>
      </c>
      <c r="J15" s="338">
        <v>4.2086616211533201</v>
      </c>
      <c r="K15" s="1190">
        <v>0.26180597561297098</v>
      </c>
    </row>
    <row r="16" spans="1:11" ht="13.5" customHeight="1">
      <c r="A16" s="1419" t="s">
        <v>266</v>
      </c>
      <c r="B16" s="338">
        <v>3.8458071353609302</v>
      </c>
      <c r="C16" s="1190">
        <v>0.18328160743424499</v>
      </c>
      <c r="D16" s="338">
        <v>3.7380101246825501</v>
      </c>
      <c r="E16" s="1190">
        <v>0.18447911228695099</v>
      </c>
      <c r="F16" s="338">
        <v>3.3324838641772501</v>
      </c>
      <c r="G16" s="1190">
        <v>0.17738773874184699</v>
      </c>
      <c r="H16" s="338">
        <v>3.1009977811363099</v>
      </c>
      <c r="I16" s="1190">
        <v>0.17584177467513501</v>
      </c>
      <c r="J16" s="338">
        <v>2.7773805605474302</v>
      </c>
      <c r="K16" s="1190">
        <v>0.17277103572497801</v>
      </c>
    </row>
    <row r="17" spans="1:11" ht="13.5" customHeight="1">
      <c r="A17" s="1419" t="s">
        <v>265</v>
      </c>
      <c r="B17" s="338">
        <v>4.7901604153302602</v>
      </c>
      <c r="C17" s="1190">
        <v>0.22828713710502399</v>
      </c>
      <c r="D17" s="338">
        <v>4.5419843394094404</v>
      </c>
      <c r="E17" s="1190">
        <v>0.22415702767168</v>
      </c>
      <c r="F17" s="338">
        <v>4.2497552902140603</v>
      </c>
      <c r="G17" s="1190">
        <v>0.22621399288407101</v>
      </c>
      <c r="H17" s="338">
        <v>3.9652856213346799</v>
      </c>
      <c r="I17" s="1190">
        <v>0.224851131784359</v>
      </c>
      <c r="J17" s="338">
        <v>3.6031198341627499</v>
      </c>
      <c r="K17" s="1190">
        <v>0.22413735965186099</v>
      </c>
    </row>
    <row r="18" spans="1:11" ht="13.5" customHeight="1">
      <c r="A18" s="1419" t="s">
        <v>263</v>
      </c>
      <c r="B18" s="338">
        <v>4.3570038187745999</v>
      </c>
      <c r="C18" s="1190">
        <v>0.20764397053603301</v>
      </c>
      <c r="D18" s="338">
        <v>4.16815105190443</v>
      </c>
      <c r="E18" s="1190">
        <v>0.20570752359814801</v>
      </c>
      <c r="F18" s="338">
        <v>3.8864466339863801</v>
      </c>
      <c r="G18" s="1190">
        <v>0.206875114251727</v>
      </c>
      <c r="H18" s="338">
        <v>3.6810116507797801</v>
      </c>
      <c r="I18" s="1190">
        <v>0.20873140419848399</v>
      </c>
      <c r="J18" s="338">
        <v>3.35433662959626</v>
      </c>
      <c r="K18" s="1190">
        <v>0.208661435129851</v>
      </c>
    </row>
    <row r="19" spans="1:11" ht="13.5" customHeight="1">
      <c r="A19" s="1419" t="s">
        <v>262</v>
      </c>
      <c r="B19" s="338">
        <v>2.2893440355608901</v>
      </c>
      <c r="C19" s="1190">
        <v>0.109104445449062</v>
      </c>
      <c r="D19" s="338">
        <v>2.27885820100617</v>
      </c>
      <c r="E19" s="1190">
        <v>0.112466719973146</v>
      </c>
      <c r="F19" s="338">
        <v>2.3319982179584202</v>
      </c>
      <c r="G19" s="1190">
        <v>0.124132001081959</v>
      </c>
      <c r="H19" s="338">
        <v>2.2351810799290099</v>
      </c>
      <c r="I19" s="1190">
        <v>0.12674572365252701</v>
      </c>
      <c r="J19" s="338">
        <v>2.1320000565828998</v>
      </c>
      <c r="K19" s="1190">
        <v>0.13262419388034299</v>
      </c>
    </row>
    <row r="20" spans="1:11" ht="13.5" customHeight="1">
      <c r="A20" s="1419" t="s">
        <v>261</v>
      </c>
      <c r="B20" s="338" t="s">
        <v>264</v>
      </c>
      <c r="C20" s="845">
        <v>0</v>
      </c>
      <c r="D20" s="338" t="s">
        <v>264</v>
      </c>
      <c r="E20" s="845">
        <v>0</v>
      </c>
      <c r="F20" s="338" t="s">
        <v>264</v>
      </c>
      <c r="G20" s="845">
        <v>0</v>
      </c>
      <c r="H20" s="338" t="s">
        <v>264</v>
      </c>
      <c r="I20" s="845">
        <v>0</v>
      </c>
      <c r="J20" s="338" t="s">
        <v>264</v>
      </c>
      <c r="K20" s="845">
        <v>0</v>
      </c>
    </row>
    <row r="21" spans="1:11" ht="13.5" customHeight="1" thickBot="1">
      <c r="A21" s="1420" t="s">
        <v>459</v>
      </c>
      <c r="B21" s="791" t="s">
        <v>264</v>
      </c>
      <c r="C21" s="965">
        <v>0</v>
      </c>
      <c r="D21" s="791" t="s">
        <v>264</v>
      </c>
      <c r="E21" s="965">
        <v>0</v>
      </c>
      <c r="F21" s="791" t="s">
        <v>264</v>
      </c>
      <c r="G21" s="965">
        <v>0</v>
      </c>
      <c r="H21" s="791" t="s">
        <v>264</v>
      </c>
      <c r="I21" s="965">
        <v>0</v>
      </c>
      <c r="J21" s="791" t="s">
        <v>264</v>
      </c>
      <c r="K21" s="965">
        <v>0</v>
      </c>
    </row>
    <row r="22" spans="1:11" ht="13.5" customHeight="1">
      <c r="A22" s="1415" t="s">
        <v>229</v>
      </c>
      <c r="B22" s="1274">
        <f>SUM(B$15:B21)</f>
        <v>20.983050013573731</v>
      </c>
      <c r="C22" s="1275">
        <v>1</v>
      </c>
      <c r="D22" s="1274">
        <v>20.2625114482782</v>
      </c>
      <c r="E22" s="1275">
        <v>1</v>
      </c>
      <c r="F22" s="1274">
        <v>18.786438610771299</v>
      </c>
      <c r="G22" s="1275">
        <v>1</v>
      </c>
      <c r="H22" s="1274">
        <v>17.635159715973899</v>
      </c>
      <c r="I22" s="1275">
        <v>1</v>
      </c>
      <c r="J22" s="1274">
        <v>16.075498702042601</v>
      </c>
      <c r="K22" s="1275">
        <v>1</v>
      </c>
    </row>
    <row r="23" spans="1:11" ht="13.5" customHeight="1">
      <c r="A23" s="1410"/>
      <c r="B23" s="797"/>
      <c r="C23" s="796"/>
      <c r="D23" s="797"/>
      <c r="E23" s="796"/>
      <c r="F23" s="797"/>
      <c r="G23" s="796"/>
      <c r="H23" s="797"/>
      <c r="I23" s="796"/>
      <c r="J23" s="797"/>
      <c r="K23" s="796"/>
    </row>
    <row r="24" spans="1:11" ht="13.5" customHeight="1">
      <c r="A24" s="1417" t="s">
        <v>457</v>
      </c>
      <c r="B24" s="794"/>
      <c r="D24" s="794"/>
      <c r="F24" s="794"/>
      <c r="H24" s="794"/>
      <c r="I24" s="152"/>
      <c r="J24" s="794"/>
      <c r="K24" s="152"/>
    </row>
    <row r="25" spans="1:11" ht="13.5" customHeight="1" thickBot="1">
      <c r="A25" s="1418" t="s">
        <v>268</v>
      </c>
      <c r="B25" s="151" t="s">
        <v>1317</v>
      </c>
      <c r="C25" s="1189" t="s">
        <v>238</v>
      </c>
      <c r="D25" s="151" t="s">
        <v>1191</v>
      </c>
      <c r="E25" s="1189" t="s">
        <v>238</v>
      </c>
      <c r="F25" s="151" t="s">
        <v>1111</v>
      </c>
      <c r="G25" s="1189" t="s">
        <v>238</v>
      </c>
      <c r="H25" s="151" t="s">
        <v>1041</v>
      </c>
      <c r="I25" s="1189" t="s">
        <v>238</v>
      </c>
      <c r="J25" s="151" t="s">
        <v>990</v>
      </c>
      <c r="K25" s="1189" t="s">
        <v>238</v>
      </c>
    </row>
    <row r="26" spans="1:11" ht="13.5" customHeight="1">
      <c r="A26" s="1419" t="s">
        <v>267</v>
      </c>
      <c r="B26" s="338">
        <v>44.719997444952099</v>
      </c>
      <c r="C26" s="1190">
        <v>0.72229432331239996</v>
      </c>
      <c r="D26" s="338">
        <v>43.9098756027863</v>
      </c>
      <c r="E26" s="1190">
        <v>0.72032136375921096</v>
      </c>
      <c r="F26" s="338">
        <v>42.525886963259097</v>
      </c>
      <c r="G26" s="1190">
        <v>0.71951549135106796</v>
      </c>
      <c r="H26" s="338">
        <v>42.772118533154497</v>
      </c>
      <c r="I26" s="1190">
        <v>0.71874546585030397</v>
      </c>
      <c r="J26" s="338">
        <v>39.776572208886002</v>
      </c>
      <c r="K26" s="1190">
        <v>0.71759901077072397</v>
      </c>
    </row>
    <row r="27" spans="1:11" ht="13.5" customHeight="1">
      <c r="A27" s="1419" t="s">
        <v>266</v>
      </c>
      <c r="B27" s="338">
        <v>7.0390071423839702</v>
      </c>
      <c r="C27" s="1190">
        <v>0.113690411251874</v>
      </c>
      <c r="D27" s="338">
        <v>6.9249192988137702</v>
      </c>
      <c r="E27" s="1190">
        <v>0.11360012399869999</v>
      </c>
      <c r="F27" s="338">
        <v>6.7088251596210702</v>
      </c>
      <c r="G27" s="1190">
        <v>0.11350976959713099</v>
      </c>
      <c r="H27" s="338">
        <v>6.7667875227746803</v>
      </c>
      <c r="I27" s="1190">
        <v>0.113709538296466</v>
      </c>
      <c r="J27" s="338">
        <v>6.3320074983526098</v>
      </c>
      <c r="K27" s="1190">
        <v>0.114234134936231</v>
      </c>
    </row>
    <row r="28" spans="1:11" ht="13.5" customHeight="1">
      <c r="A28" s="1419" t="s">
        <v>265</v>
      </c>
      <c r="B28" s="338">
        <v>5.3260883234601604</v>
      </c>
      <c r="C28" s="1190">
        <v>8.6024230350889005E-2</v>
      </c>
      <c r="D28" s="338">
        <v>5.2938588593072602</v>
      </c>
      <c r="E28" s="1190">
        <v>8.6843325806257005E-2</v>
      </c>
      <c r="F28" s="338">
        <v>5.1459059285527404</v>
      </c>
      <c r="G28" s="1190">
        <v>8.70660037221066E-2</v>
      </c>
      <c r="H28" s="338">
        <v>5.1970137524657698</v>
      </c>
      <c r="I28" s="1190">
        <v>8.7330957610880097E-2</v>
      </c>
      <c r="J28" s="338">
        <v>4.8591043761300403</v>
      </c>
      <c r="K28" s="1190">
        <v>8.7661864758764793E-2</v>
      </c>
    </row>
    <row r="29" spans="1:11" ht="13.5" customHeight="1">
      <c r="A29" s="1419" t="s">
        <v>263</v>
      </c>
      <c r="B29" s="338">
        <v>3.6773383334406402</v>
      </c>
      <c r="C29" s="1190">
        <v>5.9394471263393901E-2</v>
      </c>
      <c r="D29" s="338">
        <v>3.6756645874277099</v>
      </c>
      <c r="E29" s="1190">
        <v>6.02975911908381E-2</v>
      </c>
      <c r="F29" s="338">
        <v>3.5905854217110398</v>
      </c>
      <c r="G29" s="1190">
        <v>6.0750804237720897E-2</v>
      </c>
      <c r="H29" s="338">
        <v>3.6279531222299299</v>
      </c>
      <c r="I29" s="1190">
        <v>6.09643605775331E-2</v>
      </c>
      <c r="J29" s="338">
        <v>3.3916082391189999</v>
      </c>
      <c r="K29" s="1190">
        <v>6.1187140624699703E-2</v>
      </c>
    </row>
    <row r="30" spans="1:11" ht="13.5" customHeight="1">
      <c r="A30" s="1419" t="s">
        <v>262</v>
      </c>
      <c r="B30" s="338">
        <v>1.1513842207231599</v>
      </c>
      <c r="C30" s="1190">
        <v>1.8596563821442799E-2</v>
      </c>
      <c r="D30" s="338">
        <v>1.15441175739105</v>
      </c>
      <c r="E30" s="1190">
        <v>1.89375952449936E-2</v>
      </c>
      <c r="F30" s="338">
        <v>1.1323008633731499</v>
      </c>
      <c r="G30" s="1190">
        <v>1.9157931091973401E-2</v>
      </c>
      <c r="H30" s="338">
        <v>1.1455369583869399</v>
      </c>
      <c r="I30" s="1190">
        <v>1.9249677664816799E-2</v>
      </c>
      <c r="J30" s="338">
        <v>1.0707899544719399</v>
      </c>
      <c r="K30" s="1190">
        <v>1.9317848909580802E-2</v>
      </c>
    </row>
    <row r="31" spans="1:11" ht="13.5" customHeight="1">
      <c r="A31" s="1419" t="s">
        <v>261</v>
      </c>
      <c r="B31" s="338">
        <v>0</v>
      </c>
      <c r="C31" s="1190">
        <v>0</v>
      </c>
      <c r="D31" s="338">
        <v>0</v>
      </c>
      <c r="E31" s="1190">
        <v>0</v>
      </c>
      <c r="F31" s="338">
        <v>0</v>
      </c>
      <c r="G31" s="1190">
        <v>0</v>
      </c>
      <c r="H31" s="338">
        <v>0</v>
      </c>
      <c r="I31" s="1190">
        <v>0</v>
      </c>
      <c r="J31" s="338">
        <v>0</v>
      </c>
      <c r="K31" s="1190">
        <v>0</v>
      </c>
    </row>
    <row r="32" spans="1:11" ht="13.5" customHeight="1" thickBot="1">
      <c r="A32" s="1420" t="s">
        <v>459</v>
      </c>
      <c r="B32" s="791">
        <v>0</v>
      </c>
      <c r="C32" s="1191">
        <v>0</v>
      </c>
      <c r="D32" s="791">
        <v>0</v>
      </c>
      <c r="E32" s="1191">
        <v>0</v>
      </c>
      <c r="F32" s="791">
        <v>0</v>
      </c>
      <c r="G32" s="1191">
        <v>0</v>
      </c>
      <c r="H32" s="791">
        <v>0</v>
      </c>
      <c r="I32" s="1191">
        <v>0</v>
      </c>
      <c r="J32" s="791">
        <v>0</v>
      </c>
      <c r="K32" s="1191">
        <v>0</v>
      </c>
    </row>
    <row r="33" spans="1:11" ht="13.5" customHeight="1">
      <c r="A33" s="1415" t="s">
        <v>229</v>
      </c>
      <c r="B33" s="1274">
        <f>SUM(B26:B32)</f>
        <v>61.913815464960031</v>
      </c>
      <c r="C33" s="1275">
        <v>1</v>
      </c>
      <c r="D33" s="1274">
        <v>60.958730105726097</v>
      </c>
      <c r="E33" s="1275">
        <v>1</v>
      </c>
      <c r="F33" s="1274">
        <v>59.103504336517098</v>
      </c>
      <c r="G33" s="1275">
        <v>1</v>
      </c>
      <c r="H33" s="1274">
        <v>59.509409889011799</v>
      </c>
      <c r="I33" s="1275">
        <v>1</v>
      </c>
      <c r="J33" s="1274">
        <v>55.430082276959602</v>
      </c>
      <c r="K33" s="1275">
        <v>1</v>
      </c>
    </row>
    <row r="34" spans="1:11" ht="13.5" customHeight="1">
      <c r="A34" s="1410"/>
      <c r="B34" s="797"/>
      <c r="C34" s="796"/>
      <c r="D34" s="797"/>
      <c r="E34" s="796"/>
      <c r="F34" s="797"/>
      <c r="G34" s="796"/>
      <c r="H34" s="797"/>
      <c r="I34" s="796"/>
      <c r="J34" s="797"/>
      <c r="K34" s="796"/>
    </row>
    <row r="35" spans="1:11" ht="13.5" customHeight="1">
      <c r="A35" s="1417" t="s">
        <v>1154</v>
      </c>
      <c r="B35" s="789"/>
      <c r="C35" s="789"/>
      <c r="D35" s="789"/>
      <c r="E35" s="789"/>
      <c r="F35" s="789"/>
      <c r="G35" s="789"/>
      <c r="H35" s="789"/>
      <c r="I35" s="789"/>
      <c r="J35" s="789"/>
      <c r="K35" s="789"/>
    </row>
    <row r="36" spans="1:11" ht="13.5" customHeight="1" thickBot="1">
      <c r="A36" s="1418" t="s">
        <v>269</v>
      </c>
      <c r="B36" s="151" t="s">
        <v>1317</v>
      </c>
      <c r="C36" s="1189" t="s">
        <v>238</v>
      </c>
      <c r="D36" s="151" t="s">
        <v>1191</v>
      </c>
      <c r="E36" s="1189" t="s">
        <v>238</v>
      </c>
      <c r="F36" s="151" t="s">
        <v>1111</v>
      </c>
      <c r="G36" s="151" t="s">
        <v>238</v>
      </c>
      <c r="H36" s="151" t="s">
        <v>1041</v>
      </c>
      <c r="I36" s="151" t="s">
        <v>238</v>
      </c>
      <c r="J36" s="151" t="s">
        <v>990</v>
      </c>
      <c r="K36" s="151" t="s">
        <v>238</v>
      </c>
    </row>
    <row r="37" spans="1:11" ht="13.5" customHeight="1">
      <c r="A37" s="1421" t="s">
        <v>456</v>
      </c>
      <c r="B37" s="1193">
        <v>0.1</v>
      </c>
      <c r="C37" s="1195">
        <v>0.56000000000000005</v>
      </c>
      <c r="D37" s="1193">
        <v>0.1</v>
      </c>
      <c r="E37" s="1195">
        <v>0.53</v>
      </c>
      <c r="F37" s="338">
        <v>0.1</v>
      </c>
      <c r="G37" s="845">
        <v>0.51</v>
      </c>
      <c r="H37" s="338">
        <v>0.1</v>
      </c>
      <c r="I37" s="845">
        <v>0.5</v>
      </c>
      <c r="J37" s="338">
        <v>0.1</v>
      </c>
      <c r="K37" s="845">
        <v>0.49</v>
      </c>
    </row>
    <row r="38" spans="1:11" ht="13.5" customHeight="1">
      <c r="A38" s="1421" t="s">
        <v>455</v>
      </c>
      <c r="B38" s="1193">
        <v>0.1</v>
      </c>
      <c r="C38" s="1195">
        <v>0.31</v>
      </c>
      <c r="D38" s="1193">
        <v>0.1</v>
      </c>
      <c r="E38" s="1195">
        <v>0.31</v>
      </c>
      <c r="F38" s="338">
        <v>0.1</v>
      </c>
      <c r="G38" s="845">
        <v>0.31</v>
      </c>
      <c r="H38" s="338">
        <v>0.1</v>
      </c>
      <c r="I38" s="845">
        <v>0.31</v>
      </c>
      <c r="J38" s="338">
        <v>0.1</v>
      </c>
      <c r="K38" s="845">
        <v>0.31</v>
      </c>
    </row>
    <row r="39" spans="1:11" ht="13.5" customHeight="1">
      <c r="A39" s="1419" t="s">
        <v>454</v>
      </c>
      <c r="B39" s="1193">
        <v>0</v>
      </c>
      <c r="C39" s="1195">
        <v>0.1</v>
      </c>
      <c r="D39" s="1193">
        <v>0</v>
      </c>
      <c r="E39" s="1195">
        <v>0.13</v>
      </c>
      <c r="F39" s="338">
        <v>0.1</v>
      </c>
      <c r="G39" s="845">
        <v>0.13</v>
      </c>
      <c r="H39" s="338">
        <v>0.1</v>
      </c>
      <c r="I39" s="845">
        <v>0.13</v>
      </c>
      <c r="J39" s="338">
        <v>0.1</v>
      </c>
      <c r="K39" s="845">
        <v>0.14000000000000001</v>
      </c>
    </row>
    <row r="40" spans="1:11" ht="13.5" customHeight="1">
      <c r="A40" s="1419" t="s">
        <v>263</v>
      </c>
      <c r="B40" s="1193">
        <v>0</v>
      </c>
      <c r="C40" s="1195">
        <v>0.02</v>
      </c>
      <c r="D40" s="1193">
        <v>0</v>
      </c>
      <c r="E40" s="1195">
        <v>0.02</v>
      </c>
      <c r="F40" s="338">
        <v>0</v>
      </c>
      <c r="G40" s="845">
        <v>0.02</v>
      </c>
      <c r="H40" s="338">
        <v>0</v>
      </c>
      <c r="I40" s="845">
        <v>0.03</v>
      </c>
      <c r="J40" s="338">
        <v>0</v>
      </c>
      <c r="K40" s="845">
        <v>0.03</v>
      </c>
    </row>
    <row r="41" spans="1:11" ht="13.5" customHeight="1">
      <c r="A41" s="1419" t="s">
        <v>262</v>
      </c>
      <c r="B41" s="1193">
        <v>0</v>
      </c>
      <c r="C41" s="1195">
        <v>0.01</v>
      </c>
      <c r="D41" s="1193">
        <v>0</v>
      </c>
      <c r="E41" s="1195">
        <v>0.01</v>
      </c>
      <c r="F41" s="338">
        <v>0</v>
      </c>
      <c r="G41" s="845">
        <v>0.01</v>
      </c>
      <c r="H41" s="338">
        <v>0</v>
      </c>
      <c r="I41" s="845">
        <v>0.01</v>
      </c>
      <c r="J41" s="338">
        <v>0</v>
      </c>
      <c r="K41" s="845">
        <v>0.01</v>
      </c>
    </row>
    <row r="42" spans="1:11" ht="13.5" customHeight="1">
      <c r="A42" s="1419" t="s">
        <v>261</v>
      </c>
      <c r="B42" s="1193">
        <v>0</v>
      </c>
      <c r="C42" s="1195">
        <v>0</v>
      </c>
      <c r="D42" s="1193">
        <v>0</v>
      </c>
      <c r="E42" s="1195">
        <v>0</v>
      </c>
      <c r="F42" s="338">
        <v>0</v>
      </c>
      <c r="G42" s="845">
        <v>0.01</v>
      </c>
      <c r="H42" s="338">
        <v>0</v>
      </c>
      <c r="I42" s="845">
        <v>0.01</v>
      </c>
      <c r="J42" s="338">
        <v>0</v>
      </c>
      <c r="K42" s="845">
        <v>0.01</v>
      </c>
    </row>
    <row r="43" spans="1:11" ht="13.5" customHeight="1">
      <c r="A43" s="1419" t="s">
        <v>453</v>
      </c>
      <c r="B43" s="1193">
        <v>0</v>
      </c>
      <c r="C43" s="1195">
        <v>0</v>
      </c>
      <c r="D43" s="1193">
        <v>0</v>
      </c>
      <c r="E43" s="1195">
        <v>0</v>
      </c>
      <c r="F43" s="338">
        <v>0</v>
      </c>
      <c r="G43" s="845">
        <v>0</v>
      </c>
      <c r="H43" s="338">
        <v>0</v>
      </c>
      <c r="I43" s="845">
        <v>0</v>
      </c>
      <c r="J43" s="338">
        <v>0</v>
      </c>
      <c r="K43" s="845">
        <v>0</v>
      </c>
    </row>
    <row r="44" spans="1:11" ht="13.5" customHeight="1" thickBot="1">
      <c r="A44" s="1420" t="s">
        <v>452</v>
      </c>
      <c r="B44" s="1196">
        <v>0</v>
      </c>
      <c r="C44" s="1197">
        <v>0</v>
      </c>
      <c r="D44" s="1196">
        <v>0</v>
      </c>
      <c r="E44" s="1197">
        <v>0.01</v>
      </c>
      <c r="F44" s="337">
        <v>0</v>
      </c>
      <c r="G44" s="846">
        <v>0.01</v>
      </c>
      <c r="H44" s="337">
        <v>0</v>
      </c>
      <c r="I44" s="846">
        <v>0.01</v>
      </c>
      <c r="J44" s="337">
        <v>0</v>
      </c>
      <c r="K44" s="846">
        <v>0.01</v>
      </c>
    </row>
    <row r="45" spans="1:11" ht="13.5" customHeight="1">
      <c r="A45" s="1415" t="s">
        <v>229</v>
      </c>
      <c r="B45" s="1274">
        <v>0.2</v>
      </c>
      <c r="C45" s="1275">
        <v>1</v>
      </c>
      <c r="D45" s="1274">
        <v>0.2</v>
      </c>
      <c r="E45" s="1275">
        <v>1</v>
      </c>
      <c r="F45" s="1274">
        <v>0.3</v>
      </c>
      <c r="G45" s="1275">
        <v>1</v>
      </c>
      <c r="H45" s="1274">
        <v>0.30000000000000004</v>
      </c>
      <c r="I45" s="1275">
        <v>1</v>
      </c>
      <c r="J45" s="1274">
        <v>0.30000000000000004</v>
      </c>
      <c r="K45" s="1275">
        <v>1</v>
      </c>
    </row>
    <row r="46" spans="1:11" ht="13.5" customHeight="1">
      <c r="A46" s="1422"/>
      <c r="B46" s="795"/>
      <c r="C46" s="153"/>
      <c r="D46" s="795"/>
      <c r="E46" s="153"/>
      <c r="F46" s="795"/>
      <c r="G46" s="153"/>
      <c r="H46" s="795"/>
      <c r="I46" s="153"/>
      <c r="J46" s="795"/>
      <c r="K46" s="153"/>
    </row>
    <row r="47" spans="1:11" s="153" customFormat="1" ht="13.5" customHeight="1">
      <c r="A47" s="1417" t="s">
        <v>1155</v>
      </c>
      <c r="B47" s="789"/>
      <c r="C47" s="789"/>
      <c r="D47" s="789"/>
      <c r="E47" s="789"/>
      <c r="F47" s="789"/>
      <c r="G47" s="789"/>
      <c r="H47" s="789"/>
      <c r="I47" s="789"/>
      <c r="J47" s="789"/>
      <c r="K47" s="789"/>
    </row>
    <row r="48" spans="1:11" ht="13.5" customHeight="1" thickBot="1">
      <c r="A48" s="1418" t="s">
        <v>269</v>
      </c>
      <c r="B48" s="151" t="s">
        <v>1317</v>
      </c>
      <c r="C48" s="1189" t="s">
        <v>238</v>
      </c>
      <c r="D48" s="151" t="s">
        <v>1191</v>
      </c>
      <c r="E48" s="1189" t="s">
        <v>238</v>
      </c>
      <c r="F48" s="151" t="s">
        <v>1111</v>
      </c>
      <c r="G48" s="151" t="s">
        <v>238</v>
      </c>
      <c r="H48" s="151" t="s">
        <v>1041</v>
      </c>
      <c r="I48" s="151" t="s">
        <v>238</v>
      </c>
      <c r="J48" s="151" t="s">
        <v>990</v>
      </c>
      <c r="K48" s="151" t="s">
        <v>238</v>
      </c>
    </row>
    <row r="49" spans="1:11" ht="13.5" customHeight="1">
      <c r="A49" s="1419" t="s">
        <v>456</v>
      </c>
      <c r="B49" s="1193">
        <v>22</v>
      </c>
      <c r="C49" s="1195">
        <v>0.39</v>
      </c>
      <c r="D49" s="1193">
        <v>21.3</v>
      </c>
      <c r="E49" s="1195">
        <v>0.38</v>
      </c>
      <c r="F49" s="338">
        <v>20.5</v>
      </c>
      <c r="G49" s="845">
        <v>0.36</v>
      </c>
      <c r="H49" s="338">
        <v>19.7</v>
      </c>
      <c r="I49" s="845">
        <v>0.35</v>
      </c>
      <c r="J49" s="338">
        <v>19.100000000000001</v>
      </c>
      <c r="K49" s="845">
        <v>0.35</v>
      </c>
    </row>
    <row r="50" spans="1:11" ht="13.5" customHeight="1">
      <c r="A50" s="1419" t="s">
        <v>455</v>
      </c>
      <c r="B50" s="1193">
        <v>19.600000000000001</v>
      </c>
      <c r="C50" s="1195">
        <v>0.34</v>
      </c>
      <c r="D50" s="1193">
        <v>18.899999999999999</v>
      </c>
      <c r="E50" s="1195">
        <v>0.33</v>
      </c>
      <c r="F50" s="338">
        <v>18.5</v>
      </c>
      <c r="G50" s="845">
        <v>0.33</v>
      </c>
      <c r="H50" s="338">
        <v>18.100000000000001</v>
      </c>
      <c r="I50" s="845">
        <v>0.32</v>
      </c>
      <c r="J50" s="338">
        <v>17.7</v>
      </c>
      <c r="K50" s="845">
        <v>0.32</v>
      </c>
    </row>
    <row r="51" spans="1:11" ht="13.5" customHeight="1">
      <c r="A51" s="1419" t="s">
        <v>454</v>
      </c>
      <c r="B51" s="1193">
        <v>12.1</v>
      </c>
      <c r="C51" s="1195">
        <v>0.21</v>
      </c>
      <c r="D51" s="1193">
        <v>12.2</v>
      </c>
      <c r="E51" s="1195">
        <v>0.22</v>
      </c>
      <c r="F51" s="338">
        <v>12.6</v>
      </c>
      <c r="G51" s="845">
        <v>0.22</v>
      </c>
      <c r="H51" s="338">
        <v>12.7</v>
      </c>
      <c r="I51" s="845">
        <v>0.23</v>
      </c>
      <c r="J51" s="338">
        <v>12.7</v>
      </c>
      <c r="K51" s="845">
        <v>0.23</v>
      </c>
    </row>
    <row r="52" spans="1:11" ht="13.5" customHeight="1">
      <c r="A52" s="1419" t="s">
        <v>263</v>
      </c>
      <c r="B52" s="1193">
        <v>2.2999999999999998</v>
      </c>
      <c r="C52" s="1195">
        <v>0.04</v>
      </c>
      <c r="D52" s="1193">
        <v>2.7</v>
      </c>
      <c r="E52" s="1195">
        <v>0.05</v>
      </c>
      <c r="F52" s="338">
        <v>3.1</v>
      </c>
      <c r="G52" s="845">
        <v>0.06</v>
      </c>
      <c r="H52" s="338">
        <v>3.3</v>
      </c>
      <c r="I52" s="845">
        <v>0.06</v>
      </c>
      <c r="J52" s="338">
        <v>3.5</v>
      </c>
      <c r="K52" s="845">
        <v>0.06</v>
      </c>
    </row>
    <row r="53" spans="1:11" ht="13.5" customHeight="1">
      <c r="A53" s="1419" t="s">
        <v>262</v>
      </c>
      <c r="B53" s="1193">
        <v>0.7</v>
      </c>
      <c r="C53" s="1195">
        <v>0.02</v>
      </c>
      <c r="D53" s="1193">
        <v>0.9</v>
      </c>
      <c r="E53" s="1195">
        <v>0.02</v>
      </c>
      <c r="F53" s="338">
        <v>1.2</v>
      </c>
      <c r="G53" s="845">
        <v>0.02</v>
      </c>
      <c r="H53" s="338">
        <v>1.6</v>
      </c>
      <c r="I53" s="845">
        <v>0.03</v>
      </c>
      <c r="J53" s="338">
        <v>1.8</v>
      </c>
      <c r="K53" s="845">
        <v>0.03</v>
      </c>
    </row>
    <row r="54" spans="1:11" ht="13.5" customHeight="1">
      <c r="A54" s="1419" t="s">
        <v>261</v>
      </c>
      <c r="B54" s="1193">
        <v>0.1</v>
      </c>
      <c r="C54" s="1195">
        <v>0</v>
      </c>
      <c r="D54" s="1193">
        <v>0.1</v>
      </c>
      <c r="E54" s="1195">
        <v>0</v>
      </c>
      <c r="F54" s="338">
        <v>0.2</v>
      </c>
      <c r="G54" s="845">
        <v>0.01</v>
      </c>
      <c r="H54" s="338">
        <v>0.3</v>
      </c>
      <c r="I54" s="845">
        <v>0.01</v>
      </c>
      <c r="J54" s="338">
        <v>0.4</v>
      </c>
      <c r="K54" s="845">
        <v>0.01</v>
      </c>
    </row>
    <row r="55" spans="1:11" ht="13.5" customHeight="1">
      <c r="A55" s="1419" t="s">
        <v>453</v>
      </c>
      <c r="B55" s="1193">
        <v>0</v>
      </c>
      <c r="C55" s="1195">
        <v>0</v>
      </c>
      <c r="D55" s="1193">
        <v>0.1</v>
      </c>
      <c r="E55" s="1195">
        <v>0</v>
      </c>
      <c r="F55" s="338">
        <v>0.1</v>
      </c>
      <c r="G55" s="845">
        <v>0</v>
      </c>
      <c r="H55" s="338">
        <v>0.1</v>
      </c>
      <c r="I55" s="845">
        <v>0</v>
      </c>
      <c r="J55" s="338">
        <v>0.1</v>
      </c>
      <c r="K55" s="845">
        <v>0</v>
      </c>
    </row>
    <row r="56" spans="1:11" ht="13.5" customHeight="1" thickBot="1">
      <c r="A56" s="1420" t="s">
        <v>452</v>
      </c>
      <c r="B56" s="1196">
        <v>0.1</v>
      </c>
      <c r="C56" s="1197">
        <v>0</v>
      </c>
      <c r="D56" s="1196">
        <v>0.1</v>
      </c>
      <c r="E56" s="1197">
        <v>0</v>
      </c>
      <c r="F56" s="337">
        <v>0.1</v>
      </c>
      <c r="G56" s="846">
        <v>0</v>
      </c>
      <c r="H56" s="337">
        <v>0.1</v>
      </c>
      <c r="I56" s="846">
        <v>0</v>
      </c>
      <c r="J56" s="337">
        <v>0.1</v>
      </c>
      <c r="K56" s="846">
        <v>0</v>
      </c>
    </row>
    <row r="57" spans="1:11" ht="13.5" customHeight="1">
      <c r="A57" s="1415" t="s">
        <v>229</v>
      </c>
      <c r="B57" s="1274">
        <v>56.9</v>
      </c>
      <c r="C57" s="1275">
        <v>1</v>
      </c>
      <c r="D57" s="1274">
        <v>56.3</v>
      </c>
      <c r="E57" s="1275">
        <v>1</v>
      </c>
      <c r="F57" s="1274">
        <v>56.3</v>
      </c>
      <c r="G57" s="1275">
        <v>1</v>
      </c>
      <c r="H57" s="1274">
        <v>55.9</v>
      </c>
      <c r="I57" s="1275">
        <v>1</v>
      </c>
      <c r="J57" s="1274">
        <v>55.4</v>
      </c>
      <c r="K57" s="1275">
        <v>1</v>
      </c>
    </row>
    <row r="58" spans="1:11" ht="13.5" customHeight="1">
      <c r="I58" s="152"/>
    </row>
    <row r="59" spans="1:11" ht="13.5" customHeight="1">
      <c r="A59" s="336" t="s">
        <v>451</v>
      </c>
      <c r="I59" s="152"/>
    </row>
    <row r="60" spans="1:11" ht="13.5" customHeight="1">
      <c r="A60" s="336" t="s">
        <v>1173</v>
      </c>
      <c r="B60" s="790"/>
      <c r="C60" s="789"/>
      <c r="D60" s="790"/>
      <c r="E60" s="789"/>
      <c r="F60" s="790"/>
      <c r="G60" s="789"/>
      <c r="H60" s="790"/>
      <c r="I60" s="152"/>
    </row>
    <row r="61" spans="1:11" ht="13.5" customHeight="1">
      <c r="A61" s="336" t="s">
        <v>1174</v>
      </c>
      <c r="I61" s="789"/>
      <c r="J61" s="789"/>
      <c r="K61" s="789"/>
    </row>
    <row r="62" spans="1:11" ht="13.5" customHeight="1">
      <c r="I62" s="152"/>
    </row>
    <row r="63" spans="1:11" ht="13.5" customHeight="1">
      <c r="I63" s="152"/>
    </row>
    <row r="64" spans="1:11" ht="13.5" customHeight="1">
      <c r="I64" s="152"/>
    </row>
    <row r="65" spans="9:9" ht="13.5" customHeight="1">
      <c r="I65" s="152"/>
    </row>
    <row r="66" spans="9:9" ht="13.5" customHeight="1">
      <c r="I66" s="152"/>
    </row>
  </sheetData>
  <printOptions horizontalCentered="1"/>
  <pageMargins left="0.7" right="0.7" top="0.75" bottom="0.75" header="0.3" footer="0.3"/>
  <pageSetup paperSize="9" scale="80" orientation="portrait" r:id="rId1"/>
  <colBreaks count="1" manualBreakCount="1">
    <brk id="11" max="68" man="1"/>
  </colBreaks>
  <ignoredErrors>
    <ignoredError sqref="D20:K21 B20:B21" numberStoredAsText="1"/>
  </ignoredError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2528B-7B6C-4E59-8B85-CC0747BDF18D}">
  <sheetPr>
    <tabColor rgb="FF70A8DA"/>
  </sheetPr>
  <dimension ref="A1:J74"/>
  <sheetViews>
    <sheetView view="pageLayout" topLeftCell="A52" zoomScale="55" zoomScaleNormal="100" zoomScaleSheetLayoutView="100" zoomScalePageLayoutView="55" workbookViewId="0">
      <selection activeCell="B63" sqref="B63"/>
    </sheetView>
  </sheetViews>
  <sheetFormatPr defaultColWidth="9.109375" defaultRowHeight="7.8"/>
  <cols>
    <col min="1" max="1" width="54.44140625" style="100" customWidth="1"/>
    <col min="2" max="10" width="8.21875" style="100" customWidth="1"/>
    <col min="11" max="16384" width="9.109375" style="100"/>
  </cols>
  <sheetData>
    <row r="1" spans="1:10" ht="15.75" customHeight="1">
      <c r="A1" s="1846" t="s">
        <v>1644</v>
      </c>
      <c r="B1" s="111"/>
      <c r="C1" s="110"/>
      <c r="D1" s="110"/>
      <c r="E1" s="110"/>
      <c r="F1" s="110"/>
      <c r="G1" s="110"/>
      <c r="H1" s="110"/>
      <c r="I1" s="109"/>
      <c r="J1" s="109"/>
    </row>
    <row r="2" spans="1:10" ht="15.75" customHeight="1" thickBot="1">
      <c r="A2" s="104" t="s">
        <v>1645</v>
      </c>
      <c r="B2" s="111"/>
      <c r="C2" s="110"/>
      <c r="D2" s="110"/>
      <c r="E2" s="110"/>
      <c r="F2" s="110"/>
      <c r="G2" s="110"/>
      <c r="H2" s="110"/>
      <c r="I2" s="109"/>
      <c r="J2" s="109"/>
    </row>
    <row r="3" spans="1:10" ht="14.25" customHeight="1" thickBot="1">
      <c r="A3" s="1845" t="s">
        <v>105</v>
      </c>
      <c r="B3" s="108" t="s">
        <v>1317</v>
      </c>
      <c r="C3" s="108" t="s">
        <v>1191</v>
      </c>
      <c r="D3" s="108" t="s">
        <v>1111</v>
      </c>
      <c r="E3" s="108" t="s">
        <v>1041</v>
      </c>
      <c r="F3" s="107" t="s">
        <v>990</v>
      </c>
      <c r="G3" s="107" t="s">
        <v>911</v>
      </c>
      <c r="H3" s="107" t="s">
        <v>842</v>
      </c>
      <c r="I3" s="107" t="s">
        <v>799</v>
      </c>
      <c r="J3" s="106" t="s">
        <v>759</v>
      </c>
    </row>
    <row r="4" spans="1:10" s="281" customFormat="1" ht="14.25" customHeight="1">
      <c r="A4" s="1840" t="s">
        <v>590</v>
      </c>
      <c r="B4" s="1839">
        <v>36628</v>
      </c>
      <c r="C4" s="1839">
        <v>35528</v>
      </c>
      <c r="D4" s="1839">
        <v>34489</v>
      </c>
      <c r="E4" s="1839">
        <v>33740</v>
      </c>
      <c r="F4" s="1839">
        <v>32553</v>
      </c>
      <c r="G4" s="1839">
        <v>31759</v>
      </c>
      <c r="H4" s="1839">
        <v>31476</v>
      </c>
      <c r="I4" s="1839">
        <v>31528</v>
      </c>
      <c r="J4" s="1844">
        <v>30537</v>
      </c>
    </row>
    <row r="5" spans="1:10" s="281" customFormat="1" ht="14.25" customHeight="1">
      <c r="A5" s="1840" t="s">
        <v>589</v>
      </c>
      <c r="B5" s="1839">
        <v>-4</v>
      </c>
      <c r="C5" s="1839">
        <v>-4</v>
      </c>
      <c r="D5" s="1839">
        <v>-4</v>
      </c>
      <c r="E5" s="1839">
        <v>0</v>
      </c>
      <c r="F5" s="1839">
        <v>-491</v>
      </c>
      <c r="G5" s="1839">
        <v>-449</v>
      </c>
      <c r="H5" s="1839">
        <v>-340</v>
      </c>
      <c r="I5" s="1839">
        <v>-725</v>
      </c>
      <c r="J5" s="1844">
        <v>-628</v>
      </c>
    </row>
    <row r="6" spans="1:10" s="281" customFormat="1" ht="14.25" customHeight="1">
      <c r="A6" s="1840" t="s">
        <v>588</v>
      </c>
      <c r="B6" s="1839">
        <v>-750</v>
      </c>
      <c r="C6" s="1839">
        <v>-749</v>
      </c>
      <c r="D6" s="1839">
        <v>-749</v>
      </c>
      <c r="E6" s="1839">
        <v>-748</v>
      </c>
      <c r="F6" s="1839">
        <v>-750</v>
      </c>
      <c r="G6" s="1839">
        <v>-750</v>
      </c>
      <c r="H6" s="1839">
        <v>-750</v>
      </c>
      <c r="I6" s="1839">
        <v>-748</v>
      </c>
      <c r="J6" s="1839">
        <v>-750</v>
      </c>
    </row>
    <row r="7" spans="1:10" s="281" customFormat="1" ht="14.25" customHeight="1">
      <c r="A7" s="1840" t="s">
        <v>587</v>
      </c>
      <c r="B7" s="1839">
        <v>35874</v>
      </c>
      <c r="C7" s="1839">
        <v>34775</v>
      </c>
      <c r="D7" s="1839">
        <v>33736</v>
      </c>
      <c r="E7" s="1839">
        <v>32992</v>
      </c>
      <c r="F7" s="1839">
        <v>31312</v>
      </c>
      <c r="G7" s="1839">
        <v>30560</v>
      </c>
      <c r="H7" s="1839">
        <v>30386</v>
      </c>
      <c r="I7" s="1839">
        <v>30055</v>
      </c>
      <c r="J7" s="1839">
        <v>29159</v>
      </c>
    </row>
    <row r="8" spans="1:10" s="281" customFormat="1" ht="14.25" customHeight="1">
      <c r="A8" s="1840" t="s">
        <v>1574</v>
      </c>
      <c r="B8" s="1839">
        <v>-1970</v>
      </c>
      <c r="C8" s="1839">
        <v>-1269</v>
      </c>
      <c r="D8" s="1839">
        <v>-552</v>
      </c>
      <c r="E8" s="1839">
        <v>-1585</v>
      </c>
      <c r="F8" s="1839">
        <v>-1078</v>
      </c>
      <c r="G8" s="1839">
        <v>-492</v>
      </c>
      <c r="H8" s="1839">
        <v>-322</v>
      </c>
      <c r="I8" s="1839">
        <v>-1616</v>
      </c>
      <c r="J8" s="1839">
        <v>-1212</v>
      </c>
    </row>
    <row r="9" spans="1:10" s="281" customFormat="1" ht="14.25" customHeight="1">
      <c r="A9" s="1840" t="s">
        <v>809</v>
      </c>
      <c r="B9" s="1839"/>
      <c r="C9" s="1839"/>
      <c r="D9" s="1839"/>
      <c r="E9" s="1839"/>
      <c r="F9" s="1839"/>
      <c r="G9" s="1839"/>
      <c r="H9" s="1839"/>
      <c r="I9" s="1839"/>
      <c r="J9" s="1839"/>
    </row>
    <row r="10" spans="1:10" s="281" customFormat="1" ht="14.25" customHeight="1">
      <c r="A10" s="1840" t="s">
        <v>586</v>
      </c>
      <c r="B10" s="812">
        <v>-1834</v>
      </c>
      <c r="C10" s="812">
        <v>-1830</v>
      </c>
      <c r="D10" s="812">
        <v>-1843</v>
      </c>
      <c r="E10" s="812">
        <v>-1806</v>
      </c>
      <c r="F10" s="812">
        <v>-1734</v>
      </c>
      <c r="G10" s="812">
        <v>-1749</v>
      </c>
      <c r="H10" s="812">
        <v>-1691</v>
      </c>
      <c r="I10" s="812">
        <v>-1837</v>
      </c>
      <c r="J10" s="812">
        <v>-1829</v>
      </c>
    </row>
    <row r="11" spans="1:10" s="281" customFormat="1" ht="14.25" customHeight="1">
      <c r="A11" s="1840" t="s">
        <v>585</v>
      </c>
      <c r="B11" s="820">
        <v>-933</v>
      </c>
      <c r="C11" s="820">
        <v>-855</v>
      </c>
      <c r="D11" s="820">
        <v>-823</v>
      </c>
      <c r="E11" s="820">
        <v>-829</v>
      </c>
      <c r="F11" s="820">
        <v>-1643</v>
      </c>
      <c r="G11" s="820">
        <v>-1652</v>
      </c>
      <c r="H11" s="820">
        <v>-1595</v>
      </c>
      <c r="I11" s="820">
        <v>-1614</v>
      </c>
      <c r="J11" s="820">
        <v>-1537</v>
      </c>
    </row>
    <row r="12" spans="1:10" s="281" customFormat="1" ht="14.25" customHeight="1">
      <c r="A12" s="1840" t="s">
        <v>584</v>
      </c>
      <c r="B12" s="812"/>
      <c r="C12" s="812"/>
      <c r="D12" s="812"/>
      <c r="E12" s="812"/>
      <c r="F12" s="812"/>
      <c r="G12" s="812"/>
      <c r="H12" s="812">
        <v>-96</v>
      </c>
      <c r="I12" s="812"/>
      <c r="J12" s="812"/>
    </row>
    <row r="13" spans="1:10" s="281" customFormat="1" ht="14.25" customHeight="1">
      <c r="A13" s="1840" t="s">
        <v>583</v>
      </c>
      <c r="B13" s="819">
        <v>-197</v>
      </c>
      <c r="C13" s="819">
        <v>-169</v>
      </c>
      <c r="D13" s="819">
        <v>-160</v>
      </c>
      <c r="E13" s="819">
        <v>-108</v>
      </c>
      <c r="F13" s="819">
        <v>-56</v>
      </c>
      <c r="G13" s="819">
        <v>-71</v>
      </c>
      <c r="H13" s="819">
        <v>-131</v>
      </c>
      <c r="I13" s="819">
        <v>-130</v>
      </c>
      <c r="J13" s="819">
        <v>-117</v>
      </c>
    </row>
    <row r="14" spans="1:10" s="281" customFormat="1" ht="14.25" customHeight="1">
      <c r="A14" s="1840" t="s">
        <v>576</v>
      </c>
      <c r="B14" s="812">
        <v>-5194</v>
      </c>
      <c r="C14" s="812">
        <v>-3211</v>
      </c>
      <c r="D14" s="812">
        <v>-3395</v>
      </c>
      <c r="E14" s="812">
        <v>-2110</v>
      </c>
      <c r="F14" s="812">
        <v>-2046</v>
      </c>
      <c r="G14" s="812">
        <v>-2135</v>
      </c>
      <c r="H14" s="812">
        <v>-2226</v>
      </c>
      <c r="I14" s="812">
        <v>-437</v>
      </c>
      <c r="J14" s="812">
        <v>-358</v>
      </c>
    </row>
    <row r="15" spans="1:10" s="281" customFormat="1" ht="10.199999999999999">
      <c r="A15" s="1841" t="s">
        <v>582</v>
      </c>
      <c r="B15" s="811">
        <v>25745</v>
      </c>
      <c r="C15" s="811">
        <v>27440</v>
      </c>
      <c r="D15" s="811">
        <v>26964</v>
      </c>
      <c r="E15" s="811">
        <v>26553</v>
      </c>
      <c r="F15" s="811">
        <v>24756</v>
      </c>
      <c r="G15" s="811">
        <v>24461</v>
      </c>
      <c r="H15" s="811">
        <v>24325</v>
      </c>
      <c r="I15" s="811">
        <v>24421</v>
      </c>
      <c r="J15" s="811">
        <v>24107</v>
      </c>
    </row>
    <row r="16" spans="1:10" s="281" customFormat="1" ht="14.25" customHeight="1">
      <c r="A16" s="1840" t="s">
        <v>581</v>
      </c>
      <c r="B16" s="815">
        <v>0.16900000000000001</v>
      </c>
      <c r="C16" s="815">
        <v>0.18</v>
      </c>
      <c r="D16" s="815">
        <v>0.17499999999999999</v>
      </c>
      <c r="E16" s="815">
        <v>0.17100000000000001</v>
      </c>
      <c r="F16" s="815">
        <v>0.16400000000000001</v>
      </c>
      <c r="G16" s="815">
        <v>0.158</v>
      </c>
      <c r="H16" s="815">
        <v>0.16</v>
      </c>
      <c r="I16" s="815">
        <v>0.16300000000000001</v>
      </c>
      <c r="J16" s="815">
        <v>0.154</v>
      </c>
    </row>
    <row r="17" spans="1:10" s="281" customFormat="1" ht="14.25" customHeight="1">
      <c r="A17" s="1840"/>
      <c r="B17" s="818"/>
      <c r="C17" s="818"/>
      <c r="D17" s="817"/>
      <c r="E17" s="817"/>
      <c r="F17" s="817"/>
      <c r="G17" s="817"/>
      <c r="H17" s="817"/>
      <c r="I17" s="817"/>
      <c r="J17" s="817"/>
    </row>
    <row r="18" spans="1:10" s="281" customFormat="1" ht="14.25" customHeight="1">
      <c r="A18" s="1842" t="s">
        <v>580</v>
      </c>
      <c r="B18" s="812">
        <v>3081</v>
      </c>
      <c r="C18" s="812">
        <v>2188</v>
      </c>
      <c r="D18" s="847">
        <v>2672</v>
      </c>
      <c r="E18" s="812">
        <v>2588</v>
      </c>
      <c r="F18" s="812">
        <v>2678</v>
      </c>
      <c r="G18" s="812">
        <v>2763</v>
      </c>
      <c r="H18" s="812">
        <v>2810</v>
      </c>
      <c r="I18" s="812">
        <v>3097</v>
      </c>
      <c r="J18" s="812">
        <v>3155</v>
      </c>
    </row>
    <row r="19" spans="1:10" s="281" customFormat="1" ht="10.199999999999999">
      <c r="A19" s="1840" t="s">
        <v>579</v>
      </c>
      <c r="B19" s="816"/>
      <c r="C19" s="816"/>
      <c r="D19" s="813"/>
      <c r="E19" s="813"/>
      <c r="F19" s="813"/>
      <c r="G19" s="813"/>
      <c r="H19" s="813"/>
      <c r="I19" s="813"/>
      <c r="J19" s="813"/>
    </row>
    <row r="20" spans="1:10" s="281" customFormat="1" ht="14.25" customHeight="1">
      <c r="A20" s="1841" t="s">
        <v>275</v>
      </c>
      <c r="B20" s="811">
        <v>28826</v>
      </c>
      <c r="C20" s="811">
        <v>29628</v>
      </c>
      <c r="D20" s="811">
        <v>29636</v>
      </c>
      <c r="E20" s="811">
        <v>29141</v>
      </c>
      <c r="F20" s="811">
        <v>27434</v>
      </c>
      <c r="G20" s="811">
        <v>27224</v>
      </c>
      <c r="H20" s="811">
        <v>27135</v>
      </c>
      <c r="I20" s="811">
        <v>27518</v>
      </c>
      <c r="J20" s="811">
        <v>27261</v>
      </c>
    </row>
    <row r="21" spans="1:10" s="281" customFormat="1" ht="10.199999999999999">
      <c r="A21" s="1840" t="s">
        <v>578</v>
      </c>
      <c r="B21" s="815">
        <v>0.189</v>
      </c>
      <c r="C21" s="815">
        <v>0.19500000000000001</v>
      </c>
      <c r="D21" s="815">
        <v>0.192</v>
      </c>
      <c r="E21" s="815">
        <v>0.187</v>
      </c>
      <c r="F21" s="815">
        <v>0.182</v>
      </c>
      <c r="G21" s="815">
        <v>0.17599999999999999</v>
      </c>
      <c r="H21" s="815">
        <v>0.17799999999999999</v>
      </c>
      <c r="I21" s="815">
        <v>0.183</v>
      </c>
      <c r="J21" s="815">
        <v>0.17399999999999999</v>
      </c>
    </row>
    <row r="22" spans="1:10" s="281" customFormat="1" ht="14.25" customHeight="1">
      <c r="A22" s="1840"/>
      <c r="B22" s="814"/>
      <c r="C22" s="814"/>
      <c r="D22" s="813"/>
      <c r="E22" s="813"/>
      <c r="F22" s="813"/>
      <c r="G22" s="813"/>
      <c r="H22" s="813"/>
      <c r="I22" s="813"/>
      <c r="J22" s="813"/>
    </row>
    <row r="23" spans="1:10" s="281" customFormat="1" ht="14.25" customHeight="1">
      <c r="A23" s="1840" t="s">
        <v>274</v>
      </c>
      <c r="B23" s="812">
        <v>3486</v>
      </c>
      <c r="C23" s="812">
        <v>3937</v>
      </c>
      <c r="D23" s="812">
        <v>2631</v>
      </c>
      <c r="E23" s="812">
        <v>2745</v>
      </c>
      <c r="F23" s="812">
        <v>3669</v>
      </c>
      <c r="G23" s="812">
        <v>4240</v>
      </c>
      <c r="H23" s="812">
        <v>4383</v>
      </c>
      <c r="I23" s="812">
        <v>4559</v>
      </c>
      <c r="J23" s="812">
        <v>4789</v>
      </c>
    </row>
    <row r="24" spans="1:10" s="281" customFormat="1" ht="14.25" customHeight="1">
      <c r="A24" s="1843" t="s">
        <v>577</v>
      </c>
      <c r="B24" s="812"/>
      <c r="C24" s="812"/>
      <c r="D24" s="812"/>
      <c r="E24" s="812"/>
      <c r="F24" s="812"/>
      <c r="G24" s="812"/>
      <c r="H24" s="812"/>
      <c r="I24" s="812"/>
      <c r="J24" s="812"/>
    </row>
    <row r="25" spans="1:10" s="281" customFormat="1" ht="10.199999999999999">
      <c r="A25" s="1840" t="s">
        <v>273</v>
      </c>
      <c r="B25" s="812">
        <v>-650</v>
      </c>
      <c r="C25" s="812">
        <v>-650</v>
      </c>
      <c r="D25" s="812">
        <v>-650</v>
      </c>
      <c r="E25" s="812">
        <v>-650</v>
      </c>
      <c r="F25" s="812">
        <v>-1000</v>
      </c>
      <c r="G25" s="812">
        <v>-1000</v>
      </c>
      <c r="H25" s="812">
        <v>-1000</v>
      </c>
      <c r="I25" s="812">
        <v>-1000</v>
      </c>
      <c r="J25" s="812">
        <v>-1000</v>
      </c>
    </row>
    <row r="26" spans="1:10" s="281" customFormat="1" ht="14.25" customHeight="1">
      <c r="A26" s="1842" t="s">
        <v>576</v>
      </c>
      <c r="B26" s="812">
        <v>421</v>
      </c>
      <c r="C26" s="812">
        <v>-544</v>
      </c>
      <c r="D26" s="812">
        <v>541</v>
      </c>
      <c r="E26" s="812">
        <v>565</v>
      </c>
      <c r="F26" s="812">
        <v>-197</v>
      </c>
      <c r="G26" s="812">
        <v>564</v>
      </c>
      <c r="H26" s="812">
        <v>232</v>
      </c>
      <c r="I26" s="812">
        <v>159</v>
      </c>
      <c r="J26" s="812">
        <v>154</v>
      </c>
    </row>
    <row r="27" spans="1:10" s="281" customFormat="1" ht="14.25" customHeight="1">
      <c r="A27" s="1841" t="s">
        <v>575</v>
      </c>
      <c r="B27" s="811">
        <v>32083</v>
      </c>
      <c r="C27" s="811">
        <v>32372</v>
      </c>
      <c r="D27" s="811">
        <v>32158</v>
      </c>
      <c r="E27" s="811">
        <v>31801</v>
      </c>
      <c r="F27" s="811">
        <v>29906</v>
      </c>
      <c r="G27" s="811">
        <v>31028</v>
      </c>
      <c r="H27" s="811">
        <v>30749</v>
      </c>
      <c r="I27" s="811">
        <v>31236</v>
      </c>
      <c r="J27" s="811">
        <v>31205</v>
      </c>
    </row>
    <row r="28" spans="1:10" s="281" customFormat="1" ht="14.25" customHeight="1">
      <c r="A28" s="1840" t="s">
        <v>574</v>
      </c>
      <c r="B28" s="810">
        <v>0.21</v>
      </c>
      <c r="C28" s="810">
        <v>0.21299999999999999</v>
      </c>
      <c r="D28" s="810">
        <v>0.20899999999999999</v>
      </c>
      <c r="E28" s="810">
        <v>0.20499999999999999</v>
      </c>
      <c r="F28" s="810">
        <v>0.19900000000000001</v>
      </c>
      <c r="G28" s="810">
        <v>0.20100000000000001</v>
      </c>
      <c r="H28" s="810">
        <v>0.20200000000000001</v>
      </c>
      <c r="I28" s="810">
        <v>0.20799999999999999</v>
      </c>
      <c r="J28" s="810">
        <v>0.2</v>
      </c>
    </row>
    <row r="29" spans="1:10" s="281" customFormat="1" ht="14.25" customHeight="1">
      <c r="A29" s="1840"/>
      <c r="B29" s="1839"/>
      <c r="C29" s="1839"/>
      <c r="D29" s="809"/>
      <c r="E29" s="809"/>
      <c r="F29" s="809"/>
      <c r="G29" s="809"/>
      <c r="H29" s="809"/>
      <c r="I29" s="809"/>
      <c r="J29" s="809"/>
    </row>
    <row r="30" spans="1:10" s="281" customFormat="1" ht="14.25" customHeight="1">
      <c r="A30" s="1838" t="s">
        <v>1573</v>
      </c>
      <c r="B30" s="1837">
        <v>152563</v>
      </c>
      <c r="C30" s="1837">
        <v>152222</v>
      </c>
      <c r="D30" s="282">
        <v>154037</v>
      </c>
      <c r="E30" s="282">
        <v>155440</v>
      </c>
      <c r="F30" s="282">
        <v>150559</v>
      </c>
      <c r="G30" s="282">
        <v>154600</v>
      </c>
      <c r="H30" s="282">
        <v>152108</v>
      </c>
      <c r="I30" s="282">
        <v>150215</v>
      </c>
      <c r="J30" s="282">
        <v>156349</v>
      </c>
    </row>
    <row r="31" spans="1:10" s="281" customFormat="1" ht="14.25" customHeight="1">
      <c r="A31" s="105" t="s">
        <v>1572</v>
      </c>
      <c r="B31" s="1836"/>
      <c r="C31" s="1836"/>
      <c r="D31" s="318"/>
      <c r="E31" s="318"/>
      <c r="F31" s="318"/>
      <c r="G31" s="318"/>
      <c r="H31" s="318"/>
      <c r="I31" s="318"/>
      <c r="J31" s="318"/>
    </row>
    <row r="32" spans="1:10" s="281" customFormat="1" ht="15.75" customHeight="1">
      <c r="A32" s="104" t="s">
        <v>1571</v>
      </c>
      <c r="B32" s="1835">
        <v>0.7</v>
      </c>
      <c r="C32" s="1835">
        <v>0.7</v>
      </c>
      <c r="D32" s="1835">
        <v>0.7</v>
      </c>
      <c r="E32" s="1835">
        <v>0.7</v>
      </c>
      <c r="F32" s="1835">
        <v>0.7</v>
      </c>
      <c r="G32" s="1835">
        <v>0.7</v>
      </c>
      <c r="H32" s="1835">
        <v>0.7</v>
      </c>
      <c r="I32" s="1835">
        <v>1.048</v>
      </c>
      <c r="J32" s="1835">
        <v>1.5309999999999999</v>
      </c>
    </row>
    <row r="33" spans="1:10" s="281" customFormat="1" ht="15.75" customHeight="1">
      <c r="A33" s="104" t="s">
        <v>1570</v>
      </c>
      <c r="B33" s="1835">
        <v>0.7</v>
      </c>
      <c r="C33" s="1835">
        <v>0.7</v>
      </c>
      <c r="D33" s="1835">
        <v>0.69899999999999995</v>
      </c>
      <c r="E33" s="1835">
        <v>0.69299999999999995</v>
      </c>
      <c r="F33" s="1835">
        <v>0.64700000000000002</v>
      </c>
      <c r="G33" s="1835">
        <v>0.55200000000000005</v>
      </c>
      <c r="H33" s="1835">
        <v>0.46100000000000002</v>
      </c>
      <c r="I33" s="1835">
        <v>0.97399999999999998</v>
      </c>
      <c r="J33" s="1835">
        <v>1.2270000000000001</v>
      </c>
    </row>
    <row r="34" spans="1:10" s="281" customFormat="1" ht="15.75" customHeight="1">
      <c r="A34" s="104"/>
      <c r="B34" s="1822"/>
      <c r="C34" s="1835"/>
      <c r="D34" s="1835"/>
      <c r="E34" s="1835"/>
      <c r="F34" s="1835"/>
      <c r="G34" s="1835"/>
      <c r="H34" s="1835"/>
      <c r="I34" s="1835"/>
      <c r="J34" s="1835"/>
    </row>
    <row r="35" spans="1:10" ht="14.25" customHeight="1">
      <c r="A35" s="1826" t="s">
        <v>808</v>
      </c>
      <c r="B35" s="111"/>
      <c r="C35" s="540"/>
      <c r="D35" s="540"/>
      <c r="E35" s="539"/>
      <c r="F35" s="539"/>
      <c r="G35" s="536"/>
      <c r="H35" s="536"/>
      <c r="I35" s="536"/>
      <c r="J35" s="536"/>
    </row>
    <row r="36" spans="1:10" ht="14.25" customHeight="1" thickBot="1">
      <c r="A36" s="1834"/>
      <c r="B36" s="1833"/>
      <c r="C36" s="1832"/>
      <c r="D36" s="1832"/>
      <c r="E36" s="1831"/>
      <c r="F36" s="1831"/>
      <c r="G36" s="536"/>
      <c r="H36" s="536"/>
      <c r="I36" s="536"/>
      <c r="J36" s="536"/>
    </row>
    <row r="37" spans="1:10" ht="14.25" customHeight="1" thickBot="1">
      <c r="A37" s="1830" t="s">
        <v>236</v>
      </c>
      <c r="B37" s="108" t="s">
        <v>1317</v>
      </c>
      <c r="C37" s="103" t="s">
        <v>1191</v>
      </c>
      <c r="D37" s="103" t="s">
        <v>1111</v>
      </c>
      <c r="E37" s="103" t="s">
        <v>1041</v>
      </c>
      <c r="F37" s="102" t="s">
        <v>990</v>
      </c>
      <c r="G37" s="102" t="s">
        <v>911</v>
      </c>
      <c r="H37" s="102" t="s">
        <v>842</v>
      </c>
      <c r="I37" s="102" t="s">
        <v>799</v>
      </c>
      <c r="J37" s="102" t="s">
        <v>759</v>
      </c>
    </row>
    <row r="38" spans="1:10" ht="14.25" customHeight="1">
      <c r="A38" s="1824" t="s">
        <v>573</v>
      </c>
      <c r="B38" s="537">
        <f>'[105]Note GROUP'!F125</f>
        <v>16.875045895330292</v>
      </c>
      <c r="C38" s="537">
        <v>18</v>
      </c>
      <c r="D38" s="537">
        <v>17.5</v>
      </c>
      <c r="E38" s="537">
        <v>17.100000000000001</v>
      </c>
      <c r="F38" s="537">
        <v>16.399999999999999</v>
      </c>
      <c r="G38" s="537">
        <v>15.8</v>
      </c>
      <c r="H38" s="537">
        <v>16</v>
      </c>
      <c r="I38" s="537">
        <v>16.3</v>
      </c>
      <c r="J38" s="1829">
        <v>15.4</v>
      </c>
    </row>
    <row r="39" spans="1:10" ht="14.25" customHeight="1">
      <c r="A39" s="1824" t="s">
        <v>572</v>
      </c>
      <c r="B39" s="537">
        <f>'[105]Note GROUP'!F126</f>
        <v>18.894406589719054</v>
      </c>
      <c r="C39" s="537">
        <v>19.5</v>
      </c>
      <c r="D39" s="537">
        <v>19.2</v>
      </c>
      <c r="E39" s="537">
        <v>18.7</v>
      </c>
      <c r="F39" s="537">
        <v>18.2</v>
      </c>
      <c r="G39" s="537">
        <v>17.600000000000001</v>
      </c>
      <c r="H39" s="537">
        <v>17.8</v>
      </c>
      <c r="I39" s="537">
        <v>18.3</v>
      </c>
      <c r="J39" s="1829">
        <v>17.399999999999999</v>
      </c>
    </row>
    <row r="40" spans="1:10" ht="14.25" customHeight="1">
      <c r="A40" s="1824" t="s">
        <v>571</v>
      </c>
      <c r="B40" s="537">
        <f>'[105]Note GROUP'!F127</f>
        <v>21.029678922115778</v>
      </c>
      <c r="C40" s="537">
        <v>21.3</v>
      </c>
      <c r="D40" s="537">
        <v>20.9</v>
      </c>
      <c r="E40" s="537">
        <v>20.5</v>
      </c>
      <c r="F40" s="537">
        <v>19.899999999999999</v>
      </c>
      <c r="G40" s="537">
        <v>20.100000000000001</v>
      </c>
      <c r="H40" s="537">
        <v>20.2</v>
      </c>
      <c r="I40" s="537">
        <v>20.8</v>
      </c>
      <c r="J40" s="1829">
        <v>20</v>
      </c>
    </row>
    <row r="41" spans="1:10" ht="14.25" customHeight="1">
      <c r="A41" s="1824" t="s">
        <v>570</v>
      </c>
      <c r="B41" s="537">
        <f>'[105]Note GROUP'!F128</f>
        <v>16.673786298304666</v>
      </c>
      <c r="C41" s="537">
        <v>17.8</v>
      </c>
      <c r="D41" s="537">
        <v>17.399999999999999</v>
      </c>
      <c r="E41" s="537">
        <v>17</v>
      </c>
      <c r="F41" s="537">
        <v>16.3</v>
      </c>
      <c r="G41" s="537">
        <v>15.8</v>
      </c>
      <c r="H41" s="537">
        <v>15.8</v>
      </c>
      <c r="I41" s="537">
        <v>16.2</v>
      </c>
      <c r="J41" s="1829">
        <v>15.5</v>
      </c>
    </row>
    <row r="42" spans="1:10" ht="14.25" customHeight="1">
      <c r="A42" s="1824" t="s">
        <v>569</v>
      </c>
      <c r="B42" s="537">
        <f>'[105]Note GROUP'!F129</f>
        <v>18.693146992693425</v>
      </c>
      <c r="C42" s="537">
        <v>19.3</v>
      </c>
      <c r="D42" s="537">
        <v>19.100000000000001</v>
      </c>
      <c r="E42" s="537">
        <v>18.7</v>
      </c>
      <c r="F42" s="537">
        <v>18.100000000000001</v>
      </c>
      <c r="G42" s="537">
        <v>17.600000000000001</v>
      </c>
      <c r="H42" s="537">
        <v>17.600000000000001</v>
      </c>
      <c r="I42" s="537">
        <v>18.3</v>
      </c>
      <c r="J42" s="1829">
        <v>17.600000000000001</v>
      </c>
    </row>
    <row r="43" spans="1:10" ht="14.25" customHeight="1">
      <c r="A43" s="1824" t="s">
        <v>568</v>
      </c>
      <c r="B43" s="537">
        <f>'[105]Note GROUP'!F130</f>
        <v>20.828419325090152</v>
      </c>
      <c r="C43" s="537">
        <v>21.1</v>
      </c>
      <c r="D43" s="537">
        <v>20.7</v>
      </c>
      <c r="E43" s="537">
        <v>20.399999999999999</v>
      </c>
      <c r="F43" s="537">
        <v>19.7</v>
      </c>
      <c r="G43" s="537">
        <v>20</v>
      </c>
      <c r="H43" s="537">
        <v>20</v>
      </c>
      <c r="I43" s="537">
        <v>20.7</v>
      </c>
      <c r="J43" s="1829">
        <v>20.100000000000001</v>
      </c>
    </row>
    <row r="44" spans="1:10" ht="14.25" customHeight="1" thickBot="1">
      <c r="A44" s="1824"/>
      <c r="B44" s="538"/>
      <c r="C44" s="537"/>
      <c r="D44" s="537"/>
      <c r="E44" s="537"/>
      <c r="F44" s="537"/>
      <c r="G44" s="537"/>
      <c r="H44" s="537"/>
      <c r="I44" s="537"/>
      <c r="J44" s="1829"/>
    </row>
    <row r="45" spans="1:10" ht="14.25" customHeight="1" thickBot="1">
      <c r="A45" s="1825" t="s">
        <v>272</v>
      </c>
      <c r="B45" s="108" t="s">
        <v>1317</v>
      </c>
      <c r="C45" s="108" t="s">
        <v>1191</v>
      </c>
      <c r="D45" s="108" t="s">
        <v>1111</v>
      </c>
      <c r="E45" s="108" t="s">
        <v>1041</v>
      </c>
      <c r="F45" s="107" t="s">
        <v>990</v>
      </c>
      <c r="G45" s="107" t="s">
        <v>911</v>
      </c>
      <c r="H45" s="107" t="s">
        <v>842</v>
      </c>
      <c r="I45" s="107" t="s">
        <v>799</v>
      </c>
      <c r="J45" s="106" t="s">
        <v>759</v>
      </c>
    </row>
    <row r="46" spans="1:10" ht="14.25" customHeight="1">
      <c r="A46" s="1824" t="s">
        <v>973</v>
      </c>
      <c r="B46" s="534">
        <v>28826</v>
      </c>
      <c r="C46" s="534">
        <v>29628</v>
      </c>
      <c r="D46" s="534">
        <v>29636</v>
      </c>
      <c r="E46" s="534">
        <v>29141</v>
      </c>
      <c r="F46" s="534">
        <v>27434</v>
      </c>
      <c r="G46" s="534">
        <v>27224</v>
      </c>
      <c r="H46" s="534">
        <v>27135</v>
      </c>
      <c r="I46" s="534">
        <v>27518</v>
      </c>
      <c r="J46" s="534">
        <v>27261</v>
      </c>
    </row>
    <row r="47" spans="1:10" ht="14.25" customHeight="1">
      <c r="A47" s="1824" t="s">
        <v>1569</v>
      </c>
      <c r="B47" s="534">
        <v>578554</v>
      </c>
      <c r="C47" s="534">
        <v>555022</v>
      </c>
      <c r="D47" s="534">
        <v>563039</v>
      </c>
      <c r="E47" s="534">
        <v>518511</v>
      </c>
      <c r="F47" s="534">
        <v>544060</v>
      </c>
      <c r="G47" s="534">
        <v>553867</v>
      </c>
      <c r="H47" s="534">
        <v>553188</v>
      </c>
      <c r="I47" s="534">
        <v>522094</v>
      </c>
      <c r="J47" s="534">
        <v>544962</v>
      </c>
    </row>
    <row r="48" spans="1:10" ht="14.25" customHeight="1">
      <c r="A48" s="1824" t="s">
        <v>972</v>
      </c>
      <c r="B48" s="589">
        <v>5</v>
      </c>
      <c r="C48" s="589">
        <v>5.3</v>
      </c>
      <c r="D48" s="589">
        <v>5.3</v>
      </c>
      <c r="E48" s="589">
        <v>5.6</v>
      </c>
      <c r="F48" s="589">
        <v>5</v>
      </c>
      <c r="G48" s="589">
        <v>4.9000000000000004</v>
      </c>
      <c r="H48" s="589">
        <v>4.9000000000000004</v>
      </c>
      <c r="I48" s="589">
        <v>5.3</v>
      </c>
      <c r="J48" s="589">
        <v>5</v>
      </c>
    </row>
    <row r="49" spans="1:10" ht="14.25" customHeight="1">
      <c r="A49" s="1824" t="s">
        <v>997</v>
      </c>
      <c r="B49" s="1828"/>
      <c r="C49" s="589"/>
      <c r="D49" s="589">
        <v>5.6</v>
      </c>
      <c r="E49" s="589">
        <v>5.9</v>
      </c>
      <c r="F49" s="589">
        <v>5.3</v>
      </c>
      <c r="G49" s="589"/>
      <c r="H49" s="589"/>
      <c r="I49" s="589"/>
      <c r="J49" s="589"/>
    </row>
    <row r="50" spans="1:10" ht="14.25" customHeight="1">
      <c r="A50" s="1824" t="s">
        <v>971</v>
      </c>
      <c r="B50" s="534">
        <v>28519</v>
      </c>
      <c r="C50" s="534">
        <v>29320</v>
      </c>
      <c r="D50" s="534">
        <v>29401</v>
      </c>
      <c r="E50" s="534">
        <v>29019</v>
      </c>
      <c r="F50" s="534">
        <v>27236</v>
      </c>
      <c r="G50" s="534">
        <v>27148</v>
      </c>
      <c r="H50" s="534">
        <v>26817</v>
      </c>
      <c r="I50" s="534">
        <v>27444</v>
      </c>
      <c r="J50" s="534">
        <v>27466</v>
      </c>
    </row>
    <row r="51" spans="1:10" ht="14.25" customHeight="1">
      <c r="A51" s="1824" t="s">
        <v>1568</v>
      </c>
      <c r="B51" s="534">
        <v>578552</v>
      </c>
      <c r="C51" s="534">
        <v>555022</v>
      </c>
      <c r="D51" s="534">
        <v>563041</v>
      </c>
      <c r="E51" s="534">
        <v>518503</v>
      </c>
      <c r="F51" s="534">
        <v>544050</v>
      </c>
      <c r="G51" s="534">
        <v>553814</v>
      </c>
      <c r="H51" s="534">
        <v>553245</v>
      </c>
      <c r="I51" s="534">
        <v>522062</v>
      </c>
      <c r="J51" s="534">
        <v>544942</v>
      </c>
    </row>
    <row r="52" spans="1:10" ht="14.25" customHeight="1">
      <c r="A52" s="1824" t="s">
        <v>970</v>
      </c>
      <c r="B52" s="808">
        <v>4.9000000000000004</v>
      </c>
      <c r="C52" s="808">
        <v>5.3</v>
      </c>
      <c r="D52" s="808">
        <v>5.2</v>
      </c>
      <c r="E52" s="808">
        <v>5.6</v>
      </c>
      <c r="F52" s="808">
        <v>5</v>
      </c>
      <c r="G52" s="808">
        <v>4.9000000000000004</v>
      </c>
      <c r="H52" s="808">
        <v>4.8</v>
      </c>
      <c r="I52" s="808">
        <v>5.3</v>
      </c>
      <c r="J52" s="808">
        <v>5</v>
      </c>
    </row>
    <row r="53" spans="1:10" ht="14.25" customHeight="1">
      <c r="A53" s="1827" t="s">
        <v>996</v>
      </c>
      <c r="B53" s="1280">
        <f>'[105]Note GROUP'!F142</f>
        <v>0</v>
      </c>
      <c r="C53" s="118"/>
      <c r="D53" s="118">
        <v>5.5</v>
      </c>
      <c r="E53" s="118">
        <v>5.9</v>
      </c>
      <c r="F53" s="118">
        <v>5.3</v>
      </c>
      <c r="G53" s="118"/>
      <c r="H53" s="118"/>
      <c r="I53" s="118"/>
      <c r="J53" s="118"/>
    </row>
    <row r="54" spans="1:10" ht="22.5" customHeight="1">
      <c r="A54" s="2202" t="s">
        <v>1567</v>
      </c>
      <c r="B54" s="2202"/>
      <c r="C54" s="2202"/>
      <c r="D54" s="2202"/>
      <c r="E54" s="2202"/>
      <c r="F54" s="2202"/>
      <c r="G54" s="2202"/>
      <c r="H54" s="1822"/>
      <c r="I54" s="1822"/>
      <c r="J54" s="1822"/>
    </row>
    <row r="55" spans="1:10" ht="14.25" customHeight="1">
      <c r="A55" s="104" t="s">
        <v>1566</v>
      </c>
      <c r="B55" s="1822"/>
      <c r="C55" s="1822"/>
      <c r="D55" s="1822"/>
      <c r="E55" s="1822"/>
      <c r="F55" s="1822"/>
      <c r="G55" s="1822"/>
      <c r="H55" s="1822"/>
      <c r="I55" s="1822"/>
      <c r="J55" s="1822"/>
    </row>
    <row r="56" spans="1:10" ht="14.25" customHeight="1" thickBot="1">
      <c r="A56" s="1826" t="s">
        <v>1646</v>
      </c>
      <c r="B56" s="1822"/>
      <c r="C56" s="1822"/>
      <c r="D56" s="1822"/>
      <c r="E56" s="1822"/>
      <c r="F56" s="1822"/>
      <c r="G56" s="1822"/>
      <c r="H56" s="1822"/>
      <c r="I56" s="1822"/>
    </row>
    <row r="57" spans="1:10" ht="14.25" customHeight="1" thickBot="1">
      <c r="A57" s="1825"/>
      <c r="B57" s="108" t="s">
        <v>1317</v>
      </c>
      <c r="C57" s="103" t="s">
        <v>1191</v>
      </c>
      <c r="D57" s="103" t="s">
        <v>1111</v>
      </c>
      <c r="E57" s="103" t="s">
        <v>1041</v>
      </c>
      <c r="F57" s="102" t="s">
        <v>990</v>
      </c>
      <c r="G57" s="102" t="s">
        <v>911</v>
      </c>
      <c r="H57" s="102" t="s">
        <v>842</v>
      </c>
      <c r="I57" s="102" t="s">
        <v>799</v>
      </c>
      <c r="J57" s="102" t="s">
        <v>759</v>
      </c>
    </row>
    <row r="58" spans="1:10" ht="14.25" customHeight="1">
      <c r="A58" s="1824" t="s">
        <v>969</v>
      </c>
      <c r="B58" s="534">
        <v>33813</v>
      </c>
      <c r="C58" s="534">
        <v>34071</v>
      </c>
      <c r="D58" s="534">
        <v>34014</v>
      </c>
      <c r="E58" s="534">
        <v>33537</v>
      </c>
      <c r="F58" s="534">
        <v>32065</v>
      </c>
      <c r="G58" s="534">
        <v>33151</v>
      </c>
      <c r="H58" s="534">
        <v>32367</v>
      </c>
      <c r="I58" s="534">
        <v>33687</v>
      </c>
      <c r="J58" s="534">
        <v>33631</v>
      </c>
    </row>
    <row r="59" spans="1:10" ht="14.25" customHeight="1">
      <c r="A59" s="1824" t="s">
        <v>797</v>
      </c>
      <c r="B59" s="534">
        <v>23838</v>
      </c>
      <c r="C59" s="534">
        <v>23780</v>
      </c>
      <c r="D59" s="534">
        <v>23974</v>
      </c>
      <c r="E59" s="534">
        <v>23930</v>
      </c>
      <c r="F59" s="534">
        <v>23057</v>
      </c>
      <c r="G59" s="534">
        <v>23559</v>
      </c>
      <c r="H59" s="534">
        <v>24560</v>
      </c>
      <c r="I59" s="1279">
        <v>29163</v>
      </c>
      <c r="J59" s="534">
        <v>29842</v>
      </c>
    </row>
    <row r="60" spans="1:10" ht="14.25" customHeight="1">
      <c r="A60" s="1824" t="s">
        <v>796</v>
      </c>
      <c r="B60" s="534">
        <v>9974</v>
      </c>
      <c r="C60" s="534">
        <v>10291</v>
      </c>
      <c r="D60" s="534">
        <v>10040</v>
      </c>
      <c r="E60" s="534">
        <v>9606</v>
      </c>
      <c r="F60" s="534">
        <v>9008</v>
      </c>
      <c r="G60" s="534">
        <v>9592</v>
      </c>
      <c r="H60" s="534">
        <v>7806</v>
      </c>
      <c r="I60" s="534">
        <v>4524</v>
      </c>
      <c r="J60" s="534">
        <v>3788</v>
      </c>
    </row>
    <row r="61" spans="1:10" ht="14.25" customHeight="1">
      <c r="A61" s="1824" t="s">
        <v>968</v>
      </c>
      <c r="B61" s="1823">
        <v>1.4179999999999999</v>
      </c>
      <c r="C61" s="1823">
        <v>1.4330000000000001</v>
      </c>
      <c r="D61" s="1823">
        <v>1.419</v>
      </c>
      <c r="E61" s="1823">
        <v>1.401</v>
      </c>
      <c r="F61" s="1823">
        <v>1.391</v>
      </c>
      <c r="G61" s="1823">
        <v>1.407</v>
      </c>
      <c r="H61" s="1823">
        <v>1.3180000000000001</v>
      </c>
      <c r="I61" s="1823">
        <v>1.155</v>
      </c>
      <c r="J61" s="1823">
        <v>1.127</v>
      </c>
    </row>
    <row r="62" spans="1:10" ht="15" customHeight="1">
      <c r="A62" s="105" t="s">
        <v>807</v>
      </c>
      <c r="B62" s="1822"/>
      <c r="C62" s="1822"/>
      <c r="D62" s="1822"/>
      <c r="E62" s="1822"/>
      <c r="F62" s="1822"/>
      <c r="G62" s="1822"/>
      <c r="H62" s="1822"/>
      <c r="I62" s="1822"/>
      <c r="J62" s="1822"/>
    </row>
    <row r="63" spans="1:10" ht="15" customHeight="1">
      <c r="A63" s="101"/>
      <c r="B63" s="101"/>
      <c r="C63" s="101"/>
      <c r="D63" s="101"/>
      <c r="E63" s="101"/>
      <c r="F63" s="101"/>
      <c r="G63" s="101"/>
      <c r="H63" s="101"/>
      <c r="I63" s="101"/>
      <c r="J63" s="101"/>
    </row>
    <row r="64" spans="1:10" ht="15" customHeight="1">
      <c r="B64" s="101"/>
      <c r="C64" s="101"/>
      <c r="D64" s="101"/>
      <c r="E64" s="101"/>
      <c r="G64" s="101"/>
      <c r="H64" s="101"/>
      <c r="I64" s="101"/>
      <c r="J64" s="101"/>
    </row>
    <row r="65" ht="15" customHeight="1"/>
    <row r="66" ht="15" customHeight="1"/>
    <row r="67" ht="15" customHeight="1"/>
    <row r="68" ht="15" customHeight="1"/>
    <row r="69" ht="15" customHeight="1"/>
    <row r="70" ht="15" customHeight="1"/>
    <row r="71" ht="15" customHeight="1"/>
    <row r="72" ht="15" customHeight="1"/>
    <row r="73" ht="15" customHeight="1"/>
    <row r="74" ht="15" customHeight="1"/>
  </sheetData>
  <mergeCells count="1">
    <mergeCell ref="A54:G54"/>
  </mergeCells>
  <pageMargins left="0.7" right="0.7" top="0.75" bottom="0.75" header="0.3" footer="0.3"/>
  <pageSetup paperSize="9" scale="70" pageOrder="overThenDown" orientation="portrait" r:id="rId1"/>
  <customProperties>
    <customPr name="_pios_id" r:id="rId2"/>
  </customPropertie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64C35-6602-477E-94AD-E559AE228190}">
  <sheetPr>
    <tabColor rgb="FF70A8DA"/>
  </sheetPr>
  <dimension ref="A1:AE92"/>
  <sheetViews>
    <sheetView showGridLines="0" showZeros="0" view="pageLayout" topLeftCell="A58" zoomScaleNormal="100" zoomScaleSheetLayoutView="115" workbookViewId="0">
      <selection activeCell="D10" sqref="D10"/>
    </sheetView>
  </sheetViews>
  <sheetFormatPr defaultRowHeight="14.4"/>
  <cols>
    <col min="1" max="1" width="35.33203125" style="870" customWidth="1"/>
    <col min="2" max="10" width="8.88671875" style="870" customWidth="1"/>
    <col min="11" max="16384" width="8.88671875" style="870"/>
  </cols>
  <sheetData>
    <row r="1" spans="1:31" ht="15" customHeight="1">
      <c r="A1" s="1846" t="s">
        <v>802</v>
      </c>
      <c r="B1" s="111"/>
      <c r="C1" s="110"/>
      <c r="D1" s="110"/>
      <c r="E1" s="110"/>
      <c r="F1" s="110"/>
      <c r="G1" s="110"/>
      <c r="H1" s="109"/>
      <c r="I1" s="101"/>
      <c r="J1" s="101"/>
    </row>
    <row r="2" spans="1:31" ht="15" customHeight="1" thickBot="1">
      <c r="A2" s="109"/>
      <c r="B2" s="111"/>
      <c r="C2" s="110"/>
      <c r="D2" s="110"/>
      <c r="E2" s="110"/>
      <c r="F2" s="110"/>
      <c r="G2" s="110"/>
      <c r="H2" s="109"/>
      <c r="I2" s="101"/>
      <c r="J2" s="101"/>
    </row>
    <row r="3" spans="1:31" ht="15" customHeight="1" thickBot="1">
      <c r="A3" s="1857" t="s">
        <v>105</v>
      </c>
      <c r="B3" s="108" t="s">
        <v>1317</v>
      </c>
      <c r="C3" s="103" t="s">
        <v>1191</v>
      </c>
      <c r="D3" s="103" t="s">
        <v>1111</v>
      </c>
      <c r="E3" s="108" t="s">
        <v>1041</v>
      </c>
      <c r="F3" s="108" t="s">
        <v>990</v>
      </c>
      <c r="G3" s="107" t="s">
        <v>911</v>
      </c>
      <c r="H3" s="107" t="s">
        <v>842</v>
      </c>
      <c r="I3" s="107" t="s">
        <v>799</v>
      </c>
      <c r="J3" s="107" t="s">
        <v>759</v>
      </c>
    </row>
    <row r="4" spans="1:31" ht="15" customHeight="1">
      <c r="A4" s="1841" t="s">
        <v>293</v>
      </c>
      <c r="B4" s="550">
        <v>120572</v>
      </c>
      <c r="C4" s="550">
        <v>120285</v>
      </c>
      <c r="D4" s="550">
        <v>122321</v>
      </c>
      <c r="E4" s="550">
        <v>120479</v>
      </c>
      <c r="F4" s="550">
        <v>115586</v>
      </c>
      <c r="G4" s="550">
        <v>117764</v>
      </c>
      <c r="H4" s="550">
        <v>117242</v>
      </c>
      <c r="I4" s="550">
        <v>117367</v>
      </c>
      <c r="J4" s="550">
        <v>124469</v>
      </c>
      <c r="W4" s="1851"/>
      <c r="X4" s="1851"/>
      <c r="Y4" s="1851"/>
      <c r="Z4" s="1851"/>
      <c r="AA4" s="1851"/>
      <c r="AB4" s="1851"/>
      <c r="AC4" s="1851"/>
      <c r="AD4" s="1851"/>
      <c r="AE4" s="136"/>
    </row>
    <row r="5" spans="1:31" ht="15" customHeight="1">
      <c r="A5" s="1840" t="s">
        <v>292</v>
      </c>
      <c r="B5" s="318">
        <v>103015</v>
      </c>
      <c r="C5" s="318">
        <v>103569</v>
      </c>
      <c r="D5" s="318">
        <v>106082</v>
      </c>
      <c r="E5" s="318">
        <v>104743</v>
      </c>
      <c r="F5" s="318">
        <v>102531</v>
      </c>
      <c r="G5" s="318">
        <v>104380</v>
      </c>
      <c r="H5" s="318">
        <v>104365</v>
      </c>
      <c r="I5" s="318">
        <v>103694</v>
      </c>
      <c r="J5" s="318">
        <v>110823</v>
      </c>
      <c r="W5" s="1851"/>
      <c r="X5" s="1851"/>
      <c r="Y5" s="1851"/>
      <c r="Z5" s="1851"/>
      <c r="AA5" s="1851"/>
      <c r="AB5" s="1851"/>
      <c r="AC5" s="1851"/>
      <c r="AD5" s="1851"/>
      <c r="AE5" s="136"/>
    </row>
    <row r="6" spans="1:31" ht="15" customHeight="1">
      <c r="A6" s="1840" t="s">
        <v>287</v>
      </c>
      <c r="B6" s="318">
        <v>0</v>
      </c>
      <c r="C6" s="318">
        <v>0</v>
      </c>
      <c r="D6" s="318">
        <v>0</v>
      </c>
      <c r="E6" s="318">
        <v>0</v>
      </c>
      <c r="F6" s="318">
        <v>0</v>
      </c>
      <c r="G6" s="318">
        <v>0</v>
      </c>
      <c r="H6" s="318">
        <v>0</v>
      </c>
      <c r="I6" s="318">
        <v>0</v>
      </c>
      <c r="J6" s="318">
        <v>0</v>
      </c>
      <c r="L6" s="137"/>
      <c r="W6" s="1851"/>
      <c r="X6" s="1851"/>
      <c r="Y6" s="1851"/>
      <c r="Z6" s="1851"/>
      <c r="AA6" s="1851"/>
      <c r="AB6" s="1851"/>
      <c r="AC6" s="1851"/>
      <c r="AD6" s="1851"/>
    </row>
    <row r="7" spans="1:31" ht="15" customHeight="1">
      <c r="A7" s="1840" t="s">
        <v>291</v>
      </c>
      <c r="B7" s="318">
        <v>66886</v>
      </c>
      <c r="C7" s="318">
        <v>66792</v>
      </c>
      <c r="D7" s="318">
        <v>68381</v>
      </c>
      <c r="E7" s="318">
        <v>67540</v>
      </c>
      <c r="F7" s="318">
        <v>66518</v>
      </c>
      <c r="G7" s="318">
        <v>68349</v>
      </c>
      <c r="H7" s="318">
        <v>68522</v>
      </c>
      <c r="I7" s="318">
        <v>67479</v>
      </c>
      <c r="J7" s="318">
        <v>74949</v>
      </c>
      <c r="W7" s="1851"/>
      <c r="X7" s="1851"/>
      <c r="Y7" s="1851"/>
      <c r="Z7" s="1851"/>
      <c r="AA7" s="1851"/>
      <c r="AB7" s="1851"/>
      <c r="AC7" s="1851"/>
      <c r="AD7" s="1851"/>
    </row>
    <row r="8" spans="1:31" ht="15" customHeight="1">
      <c r="A8" s="1843" t="s">
        <v>1576</v>
      </c>
      <c r="B8" s="318">
        <v>57123</v>
      </c>
      <c r="C8" s="318">
        <v>57481</v>
      </c>
      <c r="D8" s="318">
        <v>58474</v>
      </c>
      <c r="E8" s="318">
        <v>57670</v>
      </c>
      <c r="F8" s="318">
        <v>55965</v>
      </c>
      <c r="G8" s="318">
        <v>57026</v>
      </c>
      <c r="H8" s="318">
        <v>57014</v>
      </c>
      <c r="I8" s="318">
        <v>57103</v>
      </c>
      <c r="J8" s="318">
        <v>62301</v>
      </c>
      <c r="W8" s="1851"/>
      <c r="X8" s="1851"/>
      <c r="Y8" s="1851"/>
      <c r="Z8" s="1851"/>
      <c r="AA8" s="1851"/>
      <c r="AB8" s="1851"/>
      <c r="AC8" s="1851"/>
      <c r="AD8" s="1851"/>
    </row>
    <row r="9" spans="1:31" ht="15" customHeight="1">
      <c r="A9" s="1843" t="s">
        <v>1575</v>
      </c>
      <c r="B9" s="307">
        <v>9763</v>
      </c>
      <c r="C9" s="307">
        <v>9311</v>
      </c>
      <c r="D9" s="307">
        <v>9907</v>
      </c>
      <c r="E9" s="307">
        <v>9870</v>
      </c>
      <c r="F9" s="307">
        <v>10553</v>
      </c>
      <c r="G9" s="307">
        <v>11323</v>
      </c>
      <c r="H9" s="307">
        <v>11508</v>
      </c>
      <c r="I9" s="307">
        <v>10376</v>
      </c>
      <c r="J9" s="307">
        <v>12648</v>
      </c>
      <c r="W9" s="1851"/>
      <c r="X9" s="1851"/>
      <c r="Y9" s="1851"/>
      <c r="Z9" s="1851"/>
      <c r="AA9" s="1851"/>
      <c r="AB9" s="1851"/>
      <c r="AC9" s="1851"/>
      <c r="AD9" s="1851"/>
    </row>
    <row r="10" spans="1:31" ht="15" customHeight="1">
      <c r="A10" s="1840" t="s">
        <v>290</v>
      </c>
      <c r="B10" s="307">
        <v>3930</v>
      </c>
      <c r="C10" s="307">
        <v>4089</v>
      </c>
      <c r="D10" s="307">
        <v>3977</v>
      </c>
      <c r="E10" s="307">
        <v>4738</v>
      </c>
      <c r="F10" s="307">
        <v>5283</v>
      </c>
      <c r="G10" s="307">
        <v>5420</v>
      </c>
      <c r="H10" s="307">
        <v>6293</v>
      </c>
      <c r="I10" s="307">
        <v>6135</v>
      </c>
      <c r="J10" s="307">
        <v>5507</v>
      </c>
      <c r="W10" s="1851"/>
      <c r="X10" s="1851"/>
      <c r="Y10" s="1851"/>
      <c r="Z10" s="1851"/>
      <c r="AA10" s="1851"/>
      <c r="AB10" s="1851"/>
      <c r="AC10" s="1851"/>
      <c r="AD10" s="1851"/>
    </row>
    <row r="11" spans="1:31" ht="15" customHeight="1">
      <c r="A11" s="1840" t="s">
        <v>286</v>
      </c>
      <c r="B11" s="307">
        <v>27693</v>
      </c>
      <c r="C11" s="307">
        <v>27822</v>
      </c>
      <c r="D11" s="307">
        <v>27612</v>
      </c>
      <c r="E11" s="307">
        <v>27256</v>
      </c>
      <c r="F11" s="307">
        <v>26927</v>
      </c>
      <c r="G11" s="307">
        <v>26933</v>
      </c>
      <c r="H11" s="307">
        <v>25468</v>
      </c>
      <c r="I11" s="307">
        <v>26248</v>
      </c>
      <c r="J11" s="307">
        <v>26203</v>
      </c>
      <c r="W11" s="1851"/>
      <c r="X11" s="1851"/>
      <c r="Y11" s="1851"/>
      <c r="Z11" s="1851"/>
      <c r="AA11" s="1851"/>
      <c r="AB11" s="1851"/>
      <c r="AC11" s="1851"/>
      <c r="AD11" s="1851"/>
    </row>
    <row r="12" spans="1:31" ht="15" customHeight="1">
      <c r="A12" s="1840" t="s">
        <v>289</v>
      </c>
      <c r="B12" s="307">
        <v>879</v>
      </c>
      <c r="C12" s="307">
        <v>878</v>
      </c>
      <c r="D12" s="307">
        <v>882</v>
      </c>
      <c r="E12" s="307">
        <v>880</v>
      </c>
      <c r="F12" s="307">
        <v>883</v>
      </c>
      <c r="G12" s="307">
        <v>890</v>
      </c>
      <c r="H12" s="307">
        <v>893</v>
      </c>
      <c r="I12" s="307">
        <v>874</v>
      </c>
      <c r="J12" s="307">
        <v>1467</v>
      </c>
      <c r="W12" s="1851"/>
      <c r="X12" s="1851"/>
      <c r="Y12" s="1851"/>
      <c r="Z12" s="1851"/>
      <c r="AA12" s="1851"/>
      <c r="AB12" s="1851"/>
      <c r="AC12" s="1851"/>
      <c r="AD12" s="1851"/>
    </row>
    <row r="13" spans="1:31" ht="15" customHeight="1">
      <c r="A13" s="1840" t="s">
        <v>285</v>
      </c>
      <c r="B13" s="307">
        <v>3627</v>
      </c>
      <c r="C13" s="307">
        <v>3988</v>
      </c>
      <c r="D13" s="307">
        <v>5230</v>
      </c>
      <c r="E13" s="307">
        <v>4329</v>
      </c>
      <c r="F13" s="307">
        <v>2920</v>
      </c>
      <c r="G13" s="307">
        <v>2788</v>
      </c>
      <c r="H13" s="307">
        <v>3189</v>
      </c>
      <c r="I13" s="307">
        <v>2958</v>
      </c>
      <c r="J13" s="307">
        <v>2697</v>
      </c>
      <c r="W13" s="1851"/>
      <c r="X13" s="1851"/>
      <c r="Y13" s="1851"/>
      <c r="Z13" s="1851"/>
      <c r="AA13" s="1851"/>
      <c r="AB13" s="1851"/>
      <c r="AC13" s="1851"/>
      <c r="AD13" s="1851"/>
    </row>
    <row r="14" spans="1:31" ht="15" customHeight="1">
      <c r="A14" s="1840" t="s">
        <v>288</v>
      </c>
      <c r="B14" s="307">
        <v>17557</v>
      </c>
      <c r="C14" s="307">
        <v>16716</v>
      </c>
      <c r="D14" s="307">
        <v>16239</v>
      </c>
      <c r="E14" s="307">
        <v>15736</v>
      </c>
      <c r="F14" s="307">
        <v>13055</v>
      </c>
      <c r="G14" s="307">
        <v>13384</v>
      </c>
      <c r="H14" s="307">
        <v>12877</v>
      </c>
      <c r="I14" s="307">
        <v>13673</v>
      </c>
      <c r="J14" s="307">
        <v>13646</v>
      </c>
      <c r="W14" s="1851"/>
      <c r="X14" s="1851"/>
      <c r="Y14" s="1851"/>
      <c r="Z14" s="1851"/>
      <c r="AA14" s="1851"/>
      <c r="AB14" s="1851"/>
      <c r="AC14" s="1851"/>
      <c r="AD14" s="1851"/>
    </row>
    <row r="15" spans="1:31" ht="15" customHeight="1">
      <c r="A15" s="1840" t="s">
        <v>287</v>
      </c>
      <c r="B15" s="307">
        <v>1133</v>
      </c>
      <c r="C15" s="307">
        <v>418</v>
      </c>
      <c r="D15" s="307">
        <v>560</v>
      </c>
      <c r="E15" s="307">
        <v>520</v>
      </c>
      <c r="F15" s="307">
        <v>685</v>
      </c>
      <c r="G15" s="307">
        <v>840</v>
      </c>
      <c r="H15" s="307">
        <v>948</v>
      </c>
      <c r="I15" s="307">
        <v>1047</v>
      </c>
      <c r="J15" s="307">
        <v>1049</v>
      </c>
      <c r="W15" s="1851"/>
      <c r="X15" s="1851"/>
      <c r="Y15" s="1851"/>
      <c r="Z15" s="1851"/>
      <c r="AA15" s="1851"/>
      <c r="AB15" s="1851"/>
      <c r="AC15" s="1851"/>
      <c r="AD15" s="1851"/>
    </row>
    <row r="16" spans="1:31" ht="15" customHeight="1">
      <c r="A16" s="1840" t="s">
        <v>286</v>
      </c>
      <c r="B16" s="307">
        <v>5656</v>
      </c>
      <c r="C16" s="307">
        <v>5562</v>
      </c>
      <c r="D16" s="307">
        <v>5522</v>
      </c>
      <c r="E16" s="307">
        <v>5373</v>
      </c>
      <c r="F16" s="307">
        <v>5266</v>
      </c>
      <c r="G16" s="307">
        <v>5115</v>
      </c>
      <c r="H16" s="307">
        <v>4661</v>
      </c>
      <c r="I16" s="307">
        <v>5163</v>
      </c>
      <c r="J16" s="307">
        <v>5194</v>
      </c>
      <c r="W16" s="1851"/>
      <c r="X16" s="1851"/>
      <c r="Y16" s="1851"/>
      <c r="Z16" s="1851"/>
      <c r="AA16" s="1851"/>
      <c r="AB16" s="1851"/>
      <c r="AC16" s="1851"/>
      <c r="AD16" s="1851"/>
    </row>
    <row r="17" spans="1:30" ht="15" customHeight="1">
      <c r="A17" s="1840" t="s">
        <v>285</v>
      </c>
      <c r="B17" s="307">
        <v>10769</v>
      </c>
      <c r="C17" s="307">
        <v>10736</v>
      </c>
      <c r="D17" s="549">
        <v>10157</v>
      </c>
      <c r="E17" s="307">
        <v>9842</v>
      </c>
      <c r="F17" s="307">
        <v>7104</v>
      </c>
      <c r="G17" s="307">
        <v>7429</v>
      </c>
      <c r="H17" s="307">
        <v>7268</v>
      </c>
      <c r="I17" s="307">
        <v>7463</v>
      </c>
      <c r="J17" s="307">
        <v>7403</v>
      </c>
      <c r="W17" s="1851"/>
      <c r="X17" s="1851"/>
      <c r="Y17" s="1851"/>
      <c r="Z17" s="1851"/>
      <c r="AA17" s="1851"/>
      <c r="AB17" s="1851"/>
      <c r="AC17" s="1851"/>
      <c r="AD17" s="1851"/>
    </row>
    <row r="18" spans="1:30" ht="15" customHeight="1">
      <c r="A18" s="308"/>
      <c r="B18" s="307"/>
      <c r="C18" s="307"/>
      <c r="D18" s="307"/>
      <c r="E18" s="307"/>
      <c r="F18" s="307"/>
      <c r="G18" s="307"/>
      <c r="H18" s="307"/>
      <c r="I18" s="307"/>
      <c r="J18" s="307"/>
      <c r="W18" s="1851"/>
      <c r="X18" s="1851"/>
      <c r="Y18" s="1851"/>
      <c r="Z18" s="1851"/>
      <c r="AA18" s="1851"/>
      <c r="AB18" s="1851"/>
      <c r="AC18" s="1851"/>
      <c r="AD18" s="1851"/>
    </row>
    <row r="19" spans="1:30" ht="15" customHeight="1">
      <c r="A19" s="1841" t="s">
        <v>1190</v>
      </c>
      <c r="B19" s="547">
        <v>749</v>
      </c>
      <c r="C19" s="547">
        <v>645</v>
      </c>
      <c r="D19" s="548">
        <v>696</v>
      </c>
      <c r="E19" s="547">
        <v>648</v>
      </c>
      <c r="F19" s="547">
        <v>633</v>
      </c>
      <c r="G19" s="547">
        <v>934</v>
      </c>
      <c r="H19" s="547">
        <v>674</v>
      </c>
      <c r="I19" s="547">
        <v>795</v>
      </c>
      <c r="J19" s="547">
        <v>844</v>
      </c>
      <c r="W19" s="1851"/>
      <c r="X19" s="1851"/>
      <c r="Y19" s="1851"/>
      <c r="Z19" s="1851"/>
      <c r="AA19" s="1851"/>
      <c r="AB19" s="1851"/>
      <c r="AC19" s="1851"/>
      <c r="AD19" s="1851"/>
    </row>
    <row r="20" spans="1:30" ht="15" customHeight="1">
      <c r="A20" s="308"/>
      <c r="B20" s="307"/>
      <c r="C20" s="307"/>
      <c r="D20" s="307"/>
      <c r="E20" s="307"/>
      <c r="F20" s="307"/>
      <c r="G20" s="307"/>
      <c r="H20" s="307"/>
      <c r="I20" s="307"/>
      <c r="J20" s="307"/>
      <c r="W20" s="1851"/>
      <c r="X20" s="1851"/>
      <c r="Y20" s="1851"/>
      <c r="Z20" s="1851"/>
      <c r="AA20" s="1851"/>
      <c r="AB20" s="1851"/>
      <c r="AC20" s="1851"/>
      <c r="AD20" s="1851"/>
    </row>
    <row r="21" spans="1:30" ht="15" customHeight="1">
      <c r="A21" s="1841" t="s">
        <v>284</v>
      </c>
      <c r="B21" s="547">
        <v>4171</v>
      </c>
      <c r="C21" s="547">
        <v>4409</v>
      </c>
      <c r="D21" s="547">
        <v>4720</v>
      </c>
      <c r="E21" s="547">
        <v>6616</v>
      </c>
      <c r="F21" s="547">
        <v>7537</v>
      </c>
      <c r="G21" s="547">
        <v>9597</v>
      </c>
      <c r="H21" s="547">
        <v>8594</v>
      </c>
      <c r="I21" s="547">
        <v>4934</v>
      </c>
      <c r="J21" s="547">
        <v>4257</v>
      </c>
      <c r="W21" s="1851"/>
      <c r="X21" s="1851"/>
      <c r="Y21" s="1851"/>
      <c r="Z21" s="1851"/>
      <c r="AA21" s="1851"/>
      <c r="AB21" s="1851"/>
      <c r="AC21" s="1851"/>
      <c r="AD21" s="1851"/>
    </row>
    <row r="22" spans="1:30" ht="15" customHeight="1">
      <c r="A22" s="1840" t="s">
        <v>283</v>
      </c>
      <c r="B22" s="307">
        <v>3016</v>
      </c>
      <c r="C22" s="307">
        <v>3674</v>
      </c>
      <c r="D22" s="307">
        <v>4044</v>
      </c>
      <c r="E22" s="307">
        <v>3671</v>
      </c>
      <c r="F22" s="307">
        <v>4781</v>
      </c>
      <c r="G22" s="307">
        <v>6842</v>
      </c>
      <c r="H22" s="307">
        <v>5825</v>
      </c>
      <c r="I22" s="307">
        <v>4126</v>
      </c>
      <c r="J22" s="307">
        <v>3306</v>
      </c>
      <c r="W22" s="1851"/>
      <c r="X22" s="1851"/>
      <c r="Y22" s="1851"/>
      <c r="Z22" s="1851"/>
      <c r="AA22" s="1851"/>
      <c r="AB22" s="1851"/>
      <c r="AC22" s="1851"/>
      <c r="AD22" s="1851"/>
    </row>
    <row r="23" spans="1:30" ht="15" customHeight="1">
      <c r="A23" s="1840" t="s">
        <v>282</v>
      </c>
      <c r="B23" s="307">
        <v>745</v>
      </c>
      <c r="C23" s="307">
        <v>735</v>
      </c>
      <c r="D23" s="307">
        <v>676</v>
      </c>
      <c r="E23" s="307">
        <v>606</v>
      </c>
      <c r="F23" s="307">
        <v>598</v>
      </c>
      <c r="G23" s="307">
        <v>653</v>
      </c>
      <c r="H23" s="307">
        <v>865</v>
      </c>
      <c r="I23" s="307">
        <v>808</v>
      </c>
      <c r="J23" s="307">
        <v>951</v>
      </c>
      <c r="W23" s="1851"/>
      <c r="X23" s="1851"/>
      <c r="Y23" s="1851"/>
      <c r="Z23" s="1851"/>
      <c r="AA23" s="1851"/>
      <c r="AB23" s="1851"/>
      <c r="AC23" s="1851"/>
      <c r="AD23" s="1851"/>
    </row>
    <row r="24" spans="1:30" ht="15" customHeight="1">
      <c r="A24" s="1840" t="s">
        <v>281</v>
      </c>
      <c r="B24" s="307">
        <v>410</v>
      </c>
      <c r="C24" s="307">
        <v>0</v>
      </c>
      <c r="D24" s="307">
        <v>0</v>
      </c>
      <c r="E24" s="307">
        <v>2339</v>
      </c>
      <c r="F24" s="307">
        <v>2158</v>
      </c>
      <c r="G24" s="307">
        <v>2102</v>
      </c>
      <c r="H24" s="307">
        <v>1904</v>
      </c>
      <c r="I24" s="307">
        <v>0</v>
      </c>
      <c r="J24" s="307">
        <v>0</v>
      </c>
      <c r="W24" s="1851"/>
      <c r="X24" s="1851"/>
      <c r="Y24" s="1851"/>
      <c r="Z24" s="1851"/>
      <c r="AA24" s="1851"/>
      <c r="AB24" s="1851"/>
      <c r="AC24" s="1851"/>
      <c r="AD24" s="1851"/>
    </row>
    <row r="25" spans="1:30" ht="15" customHeight="1">
      <c r="A25" s="1840"/>
      <c r="B25" s="307"/>
      <c r="C25" s="307"/>
      <c r="D25" s="307"/>
      <c r="E25" s="307"/>
      <c r="F25" s="307"/>
      <c r="G25" s="307"/>
      <c r="H25" s="307"/>
      <c r="I25" s="307"/>
      <c r="J25" s="307"/>
      <c r="W25" s="1851"/>
      <c r="X25" s="1851"/>
      <c r="Y25" s="1851"/>
      <c r="Z25" s="1851"/>
      <c r="AA25" s="1851"/>
      <c r="AB25" s="1851"/>
      <c r="AC25" s="1851"/>
      <c r="AD25" s="1851"/>
    </row>
    <row r="26" spans="1:30" ht="15" customHeight="1">
      <c r="A26" s="1841" t="s">
        <v>595</v>
      </c>
      <c r="B26" s="547">
        <v>2</v>
      </c>
      <c r="C26" s="547">
        <v>0</v>
      </c>
      <c r="D26" s="547">
        <v>1</v>
      </c>
      <c r="E26" s="547">
        <v>265</v>
      </c>
      <c r="F26" s="547">
        <v>106</v>
      </c>
      <c r="G26" s="547">
        <v>1</v>
      </c>
      <c r="H26" s="547">
        <v>0</v>
      </c>
      <c r="I26" s="547">
        <v>4</v>
      </c>
      <c r="J26" s="547">
        <v>2</v>
      </c>
      <c r="W26" s="1851"/>
      <c r="X26" s="1851"/>
      <c r="Y26" s="1851"/>
      <c r="Z26" s="1851"/>
      <c r="AA26" s="1851"/>
      <c r="AB26" s="1851"/>
      <c r="AC26" s="1851"/>
      <c r="AD26" s="1851"/>
    </row>
    <row r="27" spans="1:30" ht="15" customHeight="1">
      <c r="A27" s="112"/>
      <c r="B27" s="307"/>
      <c r="C27" s="307"/>
      <c r="D27" s="307"/>
      <c r="E27" s="307"/>
      <c r="F27" s="307"/>
      <c r="G27" s="307"/>
      <c r="H27" s="307"/>
      <c r="I27" s="307"/>
      <c r="J27" s="307"/>
      <c r="W27" s="1851"/>
      <c r="X27" s="1851"/>
      <c r="Y27" s="1851"/>
      <c r="Z27" s="1851"/>
      <c r="AA27" s="1851"/>
      <c r="AB27" s="1851"/>
      <c r="AC27" s="1851"/>
      <c r="AD27" s="1851"/>
    </row>
    <row r="28" spans="1:30" ht="15" customHeight="1">
      <c r="A28" s="1841" t="s">
        <v>280</v>
      </c>
      <c r="B28" s="547">
        <v>14306</v>
      </c>
      <c r="C28" s="547">
        <v>14306</v>
      </c>
      <c r="D28" s="547">
        <v>14306</v>
      </c>
      <c r="E28" s="547">
        <v>14701</v>
      </c>
      <c r="F28" s="547">
        <v>14701</v>
      </c>
      <c r="G28" s="547">
        <v>14701</v>
      </c>
      <c r="H28" s="547">
        <v>14701</v>
      </c>
      <c r="I28" s="547">
        <v>15698</v>
      </c>
      <c r="J28" s="547">
        <v>15698</v>
      </c>
      <c r="W28" s="1851"/>
      <c r="X28" s="1851"/>
      <c r="Y28" s="1851"/>
      <c r="Z28" s="1851"/>
      <c r="AA28" s="1851"/>
      <c r="AB28" s="1851"/>
      <c r="AC28" s="1851"/>
      <c r="AD28" s="1851"/>
    </row>
    <row r="29" spans="1:30" ht="15" customHeight="1">
      <c r="A29" s="112"/>
      <c r="B29" s="131"/>
      <c r="C29" s="131"/>
      <c r="D29" s="131"/>
      <c r="E29" s="131"/>
      <c r="F29" s="131"/>
      <c r="G29" s="131"/>
      <c r="H29" s="131"/>
      <c r="I29" s="131"/>
      <c r="J29" s="131"/>
      <c r="W29" s="1851"/>
      <c r="X29" s="1851"/>
      <c r="Y29" s="1851"/>
      <c r="Z29" s="1851"/>
      <c r="AA29" s="1851"/>
      <c r="AB29" s="1851"/>
      <c r="AC29" s="1851"/>
      <c r="AD29" s="1851"/>
    </row>
    <row r="30" spans="1:30" ht="23.25" customHeight="1">
      <c r="A30" s="1841" t="s">
        <v>486</v>
      </c>
      <c r="B30" s="547">
        <v>0</v>
      </c>
      <c r="C30" s="547">
        <v>0</v>
      </c>
      <c r="D30" s="547">
        <v>0</v>
      </c>
      <c r="E30" s="547">
        <v>630</v>
      </c>
      <c r="F30" s="547">
        <v>546</v>
      </c>
      <c r="G30" s="547">
        <v>452</v>
      </c>
      <c r="H30" s="547">
        <v>735</v>
      </c>
      <c r="I30" s="547">
        <v>750</v>
      </c>
      <c r="J30" s="547">
        <v>711</v>
      </c>
      <c r="W30" s="1851"/>
      <c r="X30" s="1851"/>
      <c r="Y30" s="1851"/>
      <c r="Z30" s="1851"/>
      <c r="AA30" s="1851"/>
      <c r="AB30" s="1851"/>
      <c r="AC30" s="1851"/>
      <c r="AD30" s="1851"/>
    </row>
    <row r="31" spans="1:30" ht="31.5" customHeight="1">
      <c r="A31" s="1841" t="s">
        <v>559</v>
      </c>
      <c r="B31" s="547">
        <v>12763</v>
      </c>
      <c r="C31" s="547">
        <v>12577</v>
      </c>
      <c r="D31" s="547">
        <v>11993</v>
      </c>
      <c r="E31" s="547">
        <v>12101</v>
      </c>
      <c r="F31" s="547">
        <v>11450</v>
      </c>
      <c r="G31" s="547">
        <v>11151</v>
      </c>
      <c r="H31" s="547">
        <v>10162</v>
      </c>
      <c r="I31" s="547">
        <v>10667</v>
      </c>
      <c r="J31" s="547">
        <v>10367</v>
      </c>
      <c r="W31" s="1851"/>
      <c r="X31" s="1851"/>
      <c r="Y31" s="1851"/>
      <c r="Z31" s="1851"/>
      <c r="AA31" s="1851"/>
      <c r="AB31" s="1851"/>
      <c r="AC31" s="1851"/>
      <c r="AD31" s="1851"/>
    </row>
    <row r="32" spans="1:30" ht="15" customHeight="1">
      <c r="A32" s="112"/>
      <c r="B32" s="131"/>
      <c r="C32" s="131"/>
      <c r="D32" s="131"/>
      <c r="E32" s="131"/>
      <c r="F32" s="131"/>
      <c r="G32" s="131"/>
      <c r="H32" s="131"/>
      <c r="I32" s="131"/>
      <c r="J32" s="131"/>
      <c r="W32" s="1847"/>
      <c r="X32" s="1847"/>
      <c r="Y32" s="1847"/>
      <c r="Z32" s="1847"/>
      <c r="AA32" s="1847"/>
      <c r="AB32" s="1847"/>
      <c r="AC32" s="1847"/>
      <c r="AD32" s="1847"/>
    </row>
    <row r="33" spans="1:30" ht="21" thickBot="1">
      <c r="A33" s="1865" t="s">
        <v>279</v>
      </c>
      <c r="B33" s="200">
        <v>0</v>
      </c>
      <c r="C33" s="200">
        <v>0</v>
      </c>
      <c r="D33" s="200">
        <v>0</v>
      </c>
      <c r="E33" s="200">
        <v>0</v>
      </c>
      <c r="F33" s="200">
        <v>0</v>
      </c>
      <c r="G33" s="200">
        <v>0</v>
      </c>
      <c r="H33" s="200">
        <v>0</v>
      </c>
      <c r="I33" s="200">
        <v>0</v>
      </c>
      <c r="J33" s="200">
        <v>0</v>
      </c>
      <c r="W33" s="1847"/>
      <c r="X33" s="1847"/>
      <c r="Y33" s="1847"/>
      <c r="Z33" s="1847"/>
      <c r="AA33" s="1847"/>
      <c r="AB33" s="1847"/>
      <c r="AC33" s="1847"/>
      <c r="AD33" s="1847"/>
    </row>
    <row r="34" spans="1:30" ht="15" customHeight="1">
      <c r="A34" s="1864" t="s">
        <v>229</v>
      </c>
      <c r="B34" s="113">
        <v>152563</v>
      </c>
      <c r="C34" s="113">
        <v>152222</v>
      </c>
      <c r="D34" s="113">
        <v>154037</v>
      </c>
      <c r="E34" s="113">
        <v>155440</v>
      </c>
      <c r="F34" s="113">
        <v>150559</v>
      </c>
      <c r="G34" s="113">
        <v>154600</v>
      </c>
      <c r="H34" s="113">
        <v>152108</v>
      </c>
      <c r="I34" s="113">
        <v>150215</v>
      </c>
      <c r="J34" s="113">
        <v>156349</v>
      </c>
      <c r="W34" s="1851"/>
      <c r="X34" s="1851"/>
      <c r="Y34" s="1851"/>
      <c r="Z34" s="1851"/>
      <c r="AA34" s="1851"/>
      <c r="AB34" s="1851"/>
      <c r="AC34" s="1851"/>
      <c r="AD34" s="1851"/>
    </row>
    <row r="35" spans="1:30" ht="15" customHeight="1">
      <c r="A35" s="105"/>
      <c r="B35" s="1860"/>
      <c r="C35" s="1859"/>
      <c r="D35" s="1858"/>
      <c r="E35" s="1858"/>
      <c r="F35" s="1858"/>
      <c r="G35" s="112"/>
      <c r="H35" s="112"/>
      <c r="I35" s="112"/>
      <c r="J35" s="112"/>
      <c r="W35" s="1847"/>
      <c r="X35" s="1847"/>
      <c r="Y35" s="1847"/>
      <c r="Z35" s="1847"/>
      <c r="AA35" s="1847"/>
      <c r="AB35" s="1847"/>
      <c r="AC35" s="1847"/>
      <c r="AD35" s="1847"/>
    </row>
    <row r="36" spans="1:30" ht="15" customHeight="1">
      <c r="A36" s="101"/>
      <c r="B36" s="1863"/>
      <c r="C36" s="101"/>
      <c r="D36" s="101"/>
      <c r="E36" s="101"/>
      <c r="F36" s="101"/>
      <c r="G36" s="101"/>
      <c r="H36" s="101"/>
      <c r="I36" s="101"/>
      <c r="J36" s="101"/>
      <c r="W36" s="1847"/>
      <c r="X36" s="1847"/>
      <c r="Y36" s="1847"/>
      <c r="Z36" s="1847"/>
      <c r="AA36" s="1847"/>
      <c r="AB36" s="1847"/>
      <c r="AC36" s="1847"/>
      <c r="AD36" s="1847"/>
    </row>
    <row r="37" spans="1:30" ht="15" customHeight="1">
      <c r="A37" s="101"/>
      <c r="B37" s="1863"/>
      <c r="C37" s="101"/>
      <c r="D37" s="101"/>
      <c r="E37" s="101"/>
      <c r="F37" s="101"/>
      <c r="G37" s="101"/>
      <c r="H37" s="101"/>
      <c r="I37" s="101"/>
      <c r="J37" s="101"/>
      <c r="W37" s="1847"/>
      <c r="X37" s="1847"/>
      <c r="Y37" s="1847"/>
      <c r="Z37" s="1847"/>
      <c r="AA37" s="1847"/>
      <c r="AB37" s="1847"/>
      <c r="AC37" s="1847"/>
      <c r="AD37" s="1847"/>
    </row>
    <row r="38" spans="1:30" ht="15" customHeight="1">
      <c r="A38" s="1862" t="s">
        <v>801</v>
      </c>
      <c r="B38" s="1860"/>
      <c r="C38" s="1859"/>
      <c r="D38" s="1858"/>
      <c r="E38" s="1858"/>
      <c r="F38" s="1858"/>
      <c r="G38" s="112"/>
      <c r="H38" s="112"/>
      <c r="I38" s="112"/>
      <c r="J38" s="112"/>
      <c r="W38" s="1847"/>
      <c r="X38" s="1847"/>
      <c r="Y38" s="1847"/>
      <c r="Z38" s="1847"/>
      <c r="AA38" s="1847"/>
      <c r="AB38" s="1847"/>
      <c r="AC38" s="1847"/>
      <c r="AD38" s="1847"/>
    </row>
    <row r="39" spans="1:30" ht="15" customHeight="1" thickBot="1">
      <c r="A39" s="1861"/>
      <c r="B39" s="1860"/>
      <c r="C39" s="1859"/>
      <c r="D39" s="1858"/>
      <c r="E39" s="1858"/>
      <c r="F39" s="1858"/>
      <c r="G39" s="112"/>
      <c r="H39" s="112"/>
      <c r="I39" s="112"/>
      <c r="J39" s="112"/>
      <c r="W39" s="1847"/>
      <c r="X39" s="1847"/>
      <c r="Y39" s="1847"/>
      <c r="Z39" s="1847"/>
      <c r="AA39" s="1847"/>
      <c r="AB39" s="1847"/>
      <c r="AC39" s="1847"/>
      <c r="AD39" s="1847"/>
    </row>
    <row r="40" spans="1:30" ht="15" customHeight="1" thickBot="1">
      <c r="A40" s="1857" t="s">
        <v>278</v>
      </c>
      <c r="B40" s="108" t="s">
        <v>1317</v>
      </c>
      <c r="C40" s="108" t="s">
        <v>1191</v>
      </c>
      <c r="D40" s="108" t="s">
        <v>1111</v>
      </c>
      <c r="E40" s="107" t="s">
        <v>1041</v>
      </c>
      <c r="F40" s="107" t="s">
        <v>990</v>
      </c>
      <c r="G40" s="107" t="s">
        <v>911</v>
      </c>
      <c r="H40" s="107" t="s">
        <v>842</v>
      </c>
      <c r="I40" s="106" t="s">
        <v>799</v>
      </c>
      <c r="J40" s="106" t="s">
        <v>759</v>
      </c>
      <c r="W40" s="1847"/>
      <c r="X40" s="1847"/>
      <c r="Y40" s="1847"/>
      <c r="Z40" s="1847"/>
      <c r="AA40" s="1847"/>
      <c r="AB40" s="1847"/>
      <c r="AC40" s="1847"/>
      <c r="AD40" s="1847"/>
    </row>
    <row r="41" spans="1:30" ht="15" customHeight="1">
      <c r="A41" s="1853" t="s">
        <v>277</v>
      </c>
      <c r="B41" s="542">
        <v>0.14000000000000001</v>
      </c>
      <c r="C41" s="542">
        <v>0.14000000000000001</v>
      </c>
      <c r="D41" s="542">
        <v>0.13</v>
      </c>
      <c r="E41" s="542">
        <v>0.15</v>
      </c>
      <c r="F41" s="542">
        <v>0.15</v>
      </c>
      <c r="G41" s="542">
        <v>0.16</v>
      </c>
      <c r="H41" s="542">
        <v>0.18</v>
      </c>
      <c r="I41" s="542">
        <v>0.18</v>
      </c>
      <c r="J41" s="542">
        <v>0.19</v>
      </c>
      <c r="W41" s="1851"/>
      <c r="X41" s="1851"/>
      <c r="Y41" s="1851"/>
      <c r="Z41" s="1851"/>
      <c r="AA41" s="1851"/>
      <c r="AB41" s="1851"/>
      <c r="AC41" s="1851"/>
      <c r="AD41" s="1851"/>
    </row>
    <row r="42" spans="1:30" ht="15" customHeight="1">
      <c r="A42" s="1840" t="s">
        <v>234</v>
      </c>
      <c r="B42" s="541">
        <v>0.28999999999999998</v>
      </c>
      <c r="C42" s="541">
        <v>0.28000000000000003</v>
      </c>
      <c r="D42" s="541">
        <v>0.27</v>
      </c>
      <c r="E42" s="541">
        <v>0.28000000000000003</v>
      </c>
      <c r="F42" s="541">
        <v>0.28000000000000003</v>
      </c>
      <c r="G42" s="541">
        <v>0.3</v>
      </c>
      <c r="H42" s="541">
        <v>0.3</v>
      </c>
      <c r="I42" s="541">
        <v>0.34</v>
      </c>
      <c r="J42" s="541">
        <v>0.35</v>
      </c>
      <c r="W42" s="1851"/>
      <c r="X42" s="1851"/>
      <c r="Y42" s="1851"/>
      <c r="Z42" s="1851"/>
      <c r="AA42" s="1851"/>
      <c r="AB42" s="1851"/>
      <c r="AC42" s="1851"/>
      <c r="AD42" s="1851"/>
    </row>
    <row r="43" spans="1:30" ht="15" customHeight="1">
      <c r="A43" s="1840" t="s">
        <v>233</v>
      </c>
      <c r="B43" s="541">
        <v>7.0000000000000007E-2</v>
      </c>
      <c r="C43" s="541">
        <v>0.06</v>
      </c>
      <c r="D43" s="541">
        <v>0.06</v>
      </c>
      <c r="E43" s="541">
        <v>0.09</v>
      </c>
      <c r="F43" s="541">
        <v>0.09</v>
      </c>
      <c r="G43" s="541">
        <v>0.09</v>
      </c>
      <c r="H43" s="541">
        <v>0.1</v>
      </c>
      <c r="I43" s="541">
        <v>0.09</v>
      </c>
      <c r="J43" s="541">
        <v>0.09</v>
      </c>
      <c r="W43" s="1851"/>
      <c r="X43" s="1851"/>
      <c r="Y43" s="1851"/>
      <c r="Z43" s="1851"/>
      <c r="AA43" s="1851"/>
      <c r="AB43" s="1851"/>
      <c r="AC43" s="1851"/>
      <c r="AD43" s="1851"/>
    </row>
    <row r="44" spans="1:30" ht="15" customHeight="1">
      <c r="A44" s="1840" t="s">
        <v>235</v>
      </c>
      <c r="B44" s="541">
        <v>0.12</v>
      </c>
      <c r="C44" s="541">
        <v>0.12</v>
      </c>
      <c r="D44" s="541">
        <v>0.12</v>
      </c>
      <c r="E44" s="541">
        <v>0.12</v>
      </c>
      <c r="F44" s="541">
        <v>0.11</v>
      </c>
      <c r="G44" s="541">
        <v>0.11</v>
      </c>
      <c r="H44" s="541">
        <v>0.13</v>
      </c>
      <c r="I44" s="541">
        <v>0.12</v>
      </c>
      <c r="J44" s="541">
        <v>0.13</v>
      </c>
      <c r="W44" s="1851"/>
      <c r="X44" s="1851"/>
      <c r="Y44" s="1851"/>
      <c r="Z44" s="1851"/>
      <c r="AA44" s="1851"/>
      <c r="AB44" s="1851"/>
      <c r="AC44" s="1851"/>
      <c r="AD44" s="1851"/>
    </row>
    <row r="45" spans="1:30" ht="15" customHeight="1">
      <c r="A45" s="1840" t="s">
        <v>232</v>
      </c>
      <c r="B45" s="541">
        <v>0.1</v>
      </c>
      <c r="C45" s="541">
        <v>0.11</v>
      </c>
      <c r="D45" s="541">
        <v>0.11</v>
      </c>
      <c r="E45" s="541">
        <v>0.12</v>
      </c>
      <c r="F45" s="541">
        <v>0.14000000000000001</v>
      </c>
      <c r="G45" s="541">
        <v>0.17</v>
      </c>
      <c r="H45" s="541">
        <v>0.18</v>
      </c>
      <c r="I45" s="541">
        <v>0.21</v>
      </c>
      <c r="J45" s="541">
        <v>0.19</v>
      </c>
      <c r="W45" s="1851"/>
      <c r="X45" s="1851"/>
      <c r="Y45" s="1851"/>
      <c r="Z45" s="1851"/>
      <c r="AA45" s="1851"/>
      <c r="AB45" s="1851"/>
      <c r="AC45" s="1851"/>
      <c r="AD45" s="1851"/>
    </row>
    <row r="46" spans="1:30" ht="15" customHeight="1">
      <c r="A46" s="1850"/>
      <c r="B46" s="546"/>
      <c r="C46" s="546"/>
      <c r="D46" s="546"/>
      <c r="E46" s="546"/>
      <c r="F46" s="546"/>
      <c r="G46" s="546"/>
      <c r="H46" s="546"/>
      <c r="I46" s="546"/>
      <c r="J46" s="546"/>
      <c r="W46" s="1847"/>
      <c r="X46" s="1847"/>
      <c r="Y46" s="1847"/>
      <c r="Z46" s="1847"/>
      <c r="AA46" s="1847"/>
      <c r="AB46" s="1847"/>
      <c r="AC46" s="1847"/>
      <c r="AD46" s="1847"/>
    </row>
    <row r="47" spans="1:30" ht="15" customHeight="1">
      <c r="A47" s="1856" t="s">
        <v>276</v>
      </c>
      <c r="B47" s="545">
        <v>0.43</v>
      </c>
      <c r="C47" s="545">
        <v>0.44</v>
      </c>
      <c r="D47" s="545">
        <v>0.44</v>
      </c>
      <c r="E47" s="545">
        <v>0.44</v>
      </c>
      <c r="F47" s="545">
        <v>0.45</v>
      </c>
      <c r="G47" s="545">
        <v>0.45</v>
      </c>
      <c r="H47" s="545">
        <v>0.47</v>
      </c>
      <c r="I47" s="545">
        <v>0.47</v>
      </c>
      <c r="J47" s="545">
        <v>0.51</v>
      </c>
      <c r="L47" s="137"/>
      <c r="W47" s="1851"/>
      <c r="X47" s="1851"/>
      <c r="Y47" s="1851"/>
      <c r="Z47" s="1851"/>
      <c r="AA47" s="1851"/>
      <c r="AB47" s="1851"/>
      <c r="AC47" s="1851"/>
      <c r="AD47" s="1851"/>
    </row>
    <row r="48" spans="1:30" ht="15" customHeight="1">
      <c r="A48" s="1840"/>
      <c r="B48" s="544"/>
      <c r="C48" s="544"/>
      <c r="D48" s="544"/>
      <c r="E48" s="544"/>
      <c r="F48" s="544"/>
      <c r="G48" s="544"/>
      <c r="H48" s="544"/>
      <c r="I48" s="544"/>
      <c r="J48" s="544"/>
      <c r="W48" s="1847"/>
      <c r="X48" s="1847"/>
      <c r="Y48" s="1847"/>
      <c r="Z48" s="1847"/>
      <c r="AA48" s="1847"/>
      <c r="AB48" s="1847"/>
      <c r="AC48" s="1847"/>
      <c r="AD48" s="1847"/>
    </row>
    <row r="49" spans="1:30" ht="22.5" customHeight="1">
      <c r="A49" s="1855" t="s">
        <v>1631</v>
      </c>
      <c r="B49" s="542">
        <v>0.47</v>
      </c>
      <c r="C49" s="542">
        <v>0.47</v>
      </c>
      <c r="D49" s="542">
        <v>0.47</v>
      </c>
      <c r="E49" s="542">
        <v>0.47</v>
      </c>
      <c r="F49" s="542">
        <v>0.48</v>
      </c>
      <c r="G49" s="542">
        <v>0.47</v>
      </c>
      <c r="H49" s="542">
        <v>0.48</v>
      </c>
      <c r="I49" s="542">
        <v>0.48</v>
      </c>
      <c r="J49" s="542">
        <v>0.52</v>
      </c>
      <c r="W49" s="1851"/>
      <c r="X49" s="1851"/>
      <c r="Y49" s="1851"/>
      <c r="Z49" s="1851"/>
      <c r="AA49" s="1851"/>
      <c r="AB49" s="1851"/>
      <c r="AC49" s="1851"/>
      <c r="AD49" s="1851"/>
    </row>
    <row r="50" spans="1:30" ht="15" customHeight="1">
      <c r="A50" s="1840" t="s">
        <v>234</v>
      </c>
      <c r="B50" s="541">
        <v>0.45</v>
      </c>
      <c r="C50" s="541">
        <v>0.45</v>
      </c>
      <c r="D50" s="541">
        <v>0.47</v>
      </c>
      <c r="E50" s="541">
        <v>0.47</v>
      </c>
      <c r="F50" s="541">
        <v>0.48</v>
      </c>
      <c r="G50" s="541">
        <v>0.48</v>
      </c>
      <c r="H50" s="541">
        <v>0.49</v>
      </c>
      <c r="I50" s="541">
        <v>0.47</v>
      </c>
      <c r="J50" s="541">
        <v>0.51</v>
      </c>
      <c r="W50" s="1851"/>
      <c r="X50" s="1851"/>
      <c r="Y50" s="1851"/>
      <c r="Z50" s="1851"/>
      <c r="AA50" s="1851"/>
      <c r="AB50" s="1851"/>
      <c r="AC50" s="1851"/>
      <c r="AD50" s="1851"/>
    </row>
    <row r="51" spans="1:30" ht="15" customHeight="1">
      <c r="A51" s="1840" t="s">
        <v>233</v>
      </c>
      <c r="B51" s="541">
        <v>0.65</v>
      </c>
      <c r="C51" s="541">
        <v>0.66</v>
      </c>
      <c r="D51" s="541">
        <v>0.65</v>
      </c>
      <c r="E51" s="541">
        <v>0.64</v>
      </c>
      <c r="F51" s="541">
        <v>0.64</v>
      </c>
      <c r="G51" s="541">
        <v>0.63</v>
      </c>
      <c r="H51" s="541">
        <v>0.65</v>
      </c>
      <c r="I51" s="541">
        <v>0.64</v>
      </c>
      <c r="J51" s="541">
        <v>0.66</v>
      </c>
      <c r="W51" s="1851"/>
      <c r="X51" s="1851"/>
      <c r="Y51" s="1851"/>
      <c r="Z51" s="1851"/>
      <c r="AA51" s="1851"/>
      <c r="AB51" s="1851"/>
      <c r="AC51" s="1851"/>
      <c r="AD51" s="1851"/>
    </row>
    <row r="52" spans="1:30" ht="15" customHeight="1">
      <c r="A52" s="1840" t="s">
        <v>235</v>
      </c>
      <c r="B52" s="541">
        <v>0.37</v>
      </c>
      <c r="C52" s="541">
        <v>0.37</v>
      </c>
      <c r="D52" s="541">
        <v>0.37</v>
      </c>
      <c r="E52" s="541">
        <v>0.36</v>
      </c>
      <c r="F52" s="541">
        <v>0.38</v>
      </c>
      <c r="G52" s="541">
        <v>0.38</v>
      </c>
      <c r="H52" s="541">
        <v>0.38</v>
      </c>
      <c r="I52" s="541">
        <v>0.37</v>
      </c>
      <c r="J52" s="541">
        <v>0.38</v>
      </c>
      <c r="W52" s="1851"/>
      <c r="X52" s="1851"/>
      <c r="Y52" s="1851"/>
      <c r="Z52" s="1851"/>
      <c r="AA52" s="1851"/>
      <c r="AB52" s="1851"/>
      <c r="AC52" s="1851"/>
      <c r="AD52" s="1851"/>
    </row>
    <row r="53" spans="1:30" ht="15" customHeight="1">
      <c r="A53" s="1840" t="s">
        <v>232</v>
      </c>
      <c r="B53" s="541">
        <v>0.4</v>
      </c>
      <c r="C53" s="541">
        <v>0.42</v>
      </c>
      <c r="D53" s="541">
        <v>0.41</v>
      </c>
      <c r="E53" s="541">
        <v>0.41</v>
      </c>
      <c r="F53" s="541">
        <v>0.43</v>
      </c>
      <c r="G53" s="541">
        <v>0.42</v>
      </c>
      <c r="H53" s="541">
        <v>0.43</v>
      </c>
      <c r="I53" s="541">
        <v>0.43</v>
      </c>
      <c r="J53" s="541">
        <v>0.51</v>
      </c>
      <c r="W53" s="1851"/>
      <c r="X53" s="1851"/>
      <c r="Y53" s="1851"/>
      <c r="Z53" s="1851"/>
      <c r="AA53" s="1851"/>
      <c r="AB53" s="1851"/>
      <c r="AC53" s="1851"/>
      <c r="AD53" s="1851"/>
    </row>
    <row r="54" spans="1:30" ht="15" customHeight="1">
      <c r="A54" s="1853"/>
      <c r="B54" s="543"/>
      <c r="C54" s="543"/>
      <c r="D54" s="543"/>
      <c r="E54" s="543"/>
      <c r="F54" s="543"/>
      <c r="G54" s="543"/>
      <c r="H54" s="543"/>
      <c r="I54" s="543"/>
      <c r="J54" s="543"/>
      <c r="W54" s="1847"/>
      <c r="X54" s="1847"/>
      <c r="Y54" s="1847"/>
      <c r="Z54" s="1847"/>
      <c r="AA54" s="1847"/>
      <c r="AB54" s="1847"/>
      <c r="AC54" s="1847"/>
      <c r="AD54" s="1847"/>
    </row>
    <row r="55" spans="1:30" ht="20.399999999999999">
      <c r="A55" s="1855" t="s">
        <v>1632</v>
      </c>
      <c r="B55" s="542">
        <v>0.4</v>
      </c>
      <c r="C55" s="542">
        <v>0.41</v>
      </c>
      <c r="D55" s="542">
        <v>0.41</v>
      </c>
      <c r="E55" s="542">
        <v>0.41</v>
      </c>
      <c r="F55" s="542">
        <v>0.41</v>
      </c>
      <c r="G55" s="542">
        <v>0.43</v>
      </c>
      <c r="H55" s="542">
        <v>0.45</v>
      </c>
      <c r="I55" s="542">
        <v>0.46</v>
      </c>
      <c r="J55" s="542">
        <v>0.51</v>
      </c>
      <c r="W55" s="1851"/>
      <c r="X55" s="1851"/>
      <c r="Y55" s="1851"/>
      <c r="Z55" s="1851"/>
      <c r="AA55" s="1851"/>
      <c r="AB55" s="1851"/>
      <c r="AC55" s="1851"/>
      <c r="AD55" s="1851"/>
    </row>
    <row r="56" spans="1:30" ht="15" customHeight="1">
      <c r="A56" s="1840" t="s">
        <v>234</v>
      </c>
      <c r="B56" s="541">
        <v>0.43</v>
      </c>
      <c r="C56" s="541">
        <v>0.44</v>
      </c>
      <c r="D56" s="541">
        <v>0.46</v>
      </c>
      <c r="E56" s="541">
        <v>0.47</v>
      </c>
      <c r="F56" s="541">
        <v>0.48</v>
      </c>
      <c r="G56" s="541">
        <v>0.49</v>
      </c>
      <c r="H56" s="541">
        <v>0.51</v>
      </c>
      <c r="I56" s="541">
        <v>0.5</v>
      </c>
      <c r="J56" s="541">
        <v>0.52</v>
      </c>
      <c r="W56" s="1851"/>
      <c r="X56" s="1851"/>
      <c r="Y56" s="1851"/>
      <c r="Z56" s="1851"/>
      <c r="AA56" s="1851"/>
      <c r="AB56" s="1851"/>
      <c r="AC56" s="1851"/>
      <c r="AD56" s="1851"/>
    </row>
    <row r="57" spans="1:30" ht="15" customHeight="1">
      <c r="A57" s="1840" t="s">
        <v>233</v>
      </c>
      <c r="B57" s="541">
        <v>0.47</v>
      </c>
      <c r="C57" s="541">
        <v>0.47</v>
      </c>
      <c r="D57" s="541">
        <v>0.47</v>
      </c>
      <c r="E57" s="541">
        <v>0.47</v>
      </c>
      <c r="F57" s="541">
        <v>0.47</v>
      </c>
      <c r="G57" s="541">
        <v>0.48</v>
      </c>
      <c r="H57" s="541">
        <v>0.5</v>
      </c>
      <c r="I57" s="541">
        <v>0.53</v>
      </c>
      <c r="J57" s="541">
        <v>0.67</v>
      </c>
      <c r="W57" s="1851"/>
      <c r="X57" s="1851"/>
      <c r="Y57" s="1851"/>
      <c r="Z57" s="1851"/>
      <c r="AA57" s="1851"/>
      <c r="AB57" s="1851"/>
      <c r="AC57" s="1851"/>
      <c r="AD57" s="1851"/>
    </row>
    <row r="58" spans="1:30" ht="15" customHeight="1">
      <c r="A58" s="1840" t="s">
        <v>235</v>
      </c>
      <c r="B58" s="541">
        <v>0.37</v>
      </c>
      <c r="C58" s="541">
        <v>0.39</v>
      </c>
      <c r="D58" s="541">
        <v>0.4</v>
      </c>
      <c r="E58" s="541">
        <v>0.4</v>
      </c>
      <c r="F58" s="541">
        <v>0.4</v>
      </c>
      <c r="G58" s="541">
        <v>0.42</v>
      </c>
      <c r="H58" s="541">
        <v>0.44</v>
      </c>
      <c r="I58" s="541">
        <v>0.44</v>
      </c>
      <c r="J58" s="541">
        <v>0.45</v>
      </c>
      <c r="W58" s="1851"/>
      <c r="X58" s="1851"/>
      <c r="Y58" s="1851"/>
      <c r="Z58" s="1851"/>
      <c r="AA58" s="1851"/>
      <c r="AB58" s="1851"/>
      <c r="AC58" s="1851"/>
      <c r="AD58" s="1851"/>
    </row>
    <row r="59" spans="1:30" ht="15" customHeight="1">
      <c r="A59" s="1840" t="s">
        <v>232</v>
      </c>
      <c r="B59" s="541">
        <v>0.34</v>
      </c>
      <c r="C59" s="541">
        <v>0.35</v>
      </c>
      <c r="D59" s="541">
        <v>0.34</v>
      </c>
      <c r="E59" s="541">
        <v>0.34</v>
      </c>
      <c r="F59" s="541">
        <v>0.34</v>
      </c>
      <c r="G59" s="541">
        <v>0.35</v>
      </c>
      <c r="H59" s="541">
        <v>0.37</v>
      </c>
      <c r="I59" s="541">
        <v>0.38</v>
      </c>
      <c r="J59" s="541">
        <v>0.43</v>
      </c>
      <c r="W59" s="1851"/>
      <c r="X59" s="1851"/>
      <c r="Y59" s="1851"/>
      <c r="Z59" s="1851"/>
      <c r="AA59" s="1851"/>
      <c r="AB59" s="1851"/>
      <c r="AC59" s="1851"/>
      <c r="AD59" s="1851"/>
    </row>
    <row r="60" spans="1:30" ht="15" customHeight="1">
      <c r="A60" s="1853"/>
      <c r="B60" s="543"/>
      <c r="C60" s="543"/>
      <c r="D60" s="543"/>
      <c r="E60" s="543"/>
      <c r="F60" s="543"/>
      <c r="G60" s="543"/>
      <c r="H60" s="543"/>
      <c r="I60" s="543"/>
      <c r="J60" s="543"/>
      <c r="N60" s="1854"/>
      <c r="W60" s="1847"/>
      <c r="X60" s="1847"/>
      <c r="Y60" s="1847"/>
      <c r="Z60" s="1847"/>
      <c r="AA60" s="1847"/>
      <c r="AB60" s="1847"/>
      <c r="AC60" s="1847"/>
      <c r="AD60" s="1847"/>
    </row>
    <row r="61" spans="1:30" ht="15" customHeight="1">
      <c r="A61" s="1853" t="s">
        <v>998</v>
      </c>
      <c r="B61" s="542">
        <v>0.11</v>
      </c>
      <c r="C61" s="542">
        <v>0.11</v>
      </c>
      <c r="D61" s="542">
        <v>0.12</v>
      </c>
      <c r="E61" s="542">
        <v>0.12</v>
      </c>
      <c r="F61" s="542">
        <v>0.12</v>
      </c>
      <c r="G61" s="542">
        <v>0.12</v>
      </c>
      <c r="H61" s="542">
        <v>0.12</v>
      </c>
      <c r="I61" s="542">
        <v>0.12</v>
      </c>
      <c r="J61" s="542">
        <v>0.12</v>
      </c>
      <c r="N61" s="1852"/>
      <c r="W61" s="1851"/>
      <c r="X61" s="1851"/>
      <c r="Y61" s="1851"/>
      <c r="Z61" s="1851"/>
      <c r="AA61" s="1851"/>
      <c r="AB61" s="1851"/>
      <c r="AC61" s="1851"/>
      <c r="AD61" s="1851"/>
    </row>
    <row r="62" spans="1:30" ht="15" customHeight="1">
      <c r="A62" s="1840" t="s">
        <v>234</v>
      </c>
      <c r="B62" s="541">
        <v>0.11</v>
      </c>
      <c r="C62" s="541">
        <v>0.11</v>
      </c>
      <c r="D62" s="541">
        <v>0.12</v>
      </c>
      <c r="E62" s="541">
        <v>0.12</v>
      </c>
      <c r="F62" s="541">
        <v>0.13</v>
      </c>
      <c r="G62" s="541">
        <v>0.13</v>
      </c>
      <c r="H62" s="541">
        <v>0.12</v>
      </c>
      <c r="I62" s="541">
        <v>0.12</v>
      </c>
      <c r="J62" s="541">
        <v>0.12</v>
      </c>
      <c r="N62" s="1852"/>
      <c r="W62" s="1851"/>
      <c r="X62" s="1851"/>
      <c r="Y62" s="1851"/>
      <c r="Z62" s="1851"/>
      <c r="AA62" s="1851"/>
      <c r="AB62" s="1851"/>
      <c r="AC62" s="1851"/>
      <c r="AD62" s="1851"/>
    </row>
    <row r="63" spans="1:30" ht="15" customHeight="1">
      <c r="A63" s="1840" t="s">
        <v>233</v>
      </c>
      <c r="B63" s="541">
        <v>0.22</v>
      </c>
      <c r="C63" s="541">
        <v>0.22</v>
      </c>
      <c r="D63" s="541">
        <v>0.22</v>
      </c>
      <c r="E63" s="541">
        <v>0.22</v>
      </c>
      <c r="F63" s="541">
        <v>0.22</v>
      </c>
      <c r="G63" s="541">
        <v>0.22</v>
      </c>
      <c r="H63" s="541">
        <v>0.22</v>
      </c>
      <c r="I63" s="541">
        <v>0.22</v>
      </c>
      <c r="J63" s="541">
        <v>0.22</v>
      </c>
      <c r="N63" s="1852"/>
      <c r="W63" s="1851"/>
      <c r="X63" s="1851"/>
      <c r="Y63" s="1851"/>
      <c r="Z63" s="1851"/>
      <c r="AA63" s="1851"/>
      <c r="AB63" s="1851"/>
      <c r="AC63" s="1851"/>
      <c r="AD63" s="1851"/>
    </row>
    <row r="64" spans="1:30" ht="15" customHeight="1">
      <c r="A64" s="1840" t="s">
        <v>235</v>
      </c>
      <c r="B64" s="541">
        <v>0.15</v>
      </c>
      <c r="C64" s="541">
        <v>0.15</v>
      </c>
      <c r="D64" s="541">
        <v>0.15</v>
      </c>
      <c r="E64" s="541">
        <v>0.15</v>
      </c>
      <c r="F64" s="541">
        <v>0.15</v>
      </c>
      <c r="G64" s="541">
        <v>0.15</v>
      </c>
      <c r="H64" s="541">
        <v>0.15</v>
      </c>
      <c r="I64" s="541">
        <v>0.15</v>
      </c>
      <c r="J64" s="541">
        <v>0.15</v>
      </c>
      <c r="N64" s="1852"/>
      <c r="W64" s="1851"/>
      <c r="X64" s="1851"/>
      <c r="Y64" s="1851"/>
      <c r="Z64" s="1851"/>
      <c r="AA64" s="1851"/>
      <c r="AB64" s="1851"/>
      <c r="AC64" s="1851"/>
      <c r="AD64" s="1851"/>
    </row>
    <row r="65" spans="1:30" ht="15" customHeight="1">
      <c r="A65" s="1838" t="s">
        <v>232</v>
      </c>
      <c r="B65" s="1118">
        <v>0.04</v>
      </c>
      <c r="C65" s="1118">
        <v>0.04</v>
      </c>
      <c r="D65" s="1118">
        <v>0.03</v>
      </c>
      <c r="E65" s="1118">
        <v>0.03</v>
      </c>
      <c r="F65" s="1118">
        <v>0.03</v>
      </c>
      <c r="G65" s="1118">
        <v>0.03</v>
      </c>
      <c r="H65" s="1118">
        <v>0.03</v>
      </c>
      <c r="I65" s="1118">
        <v>0.03</v>
      </c>
      <c r="J65" s="1118">
        <v>0.03</v>
      </c>
      <c r="W65" s="1851"/>
      <c r="X65" s="1851"/>
      <c r="Y65" s="1851"/>
      <c r="Z65" s="1851"/>
      <c r="AA65" s="1851"/>
      <c r="AB65" s="1851"/>
      <c r="AC65" s="1851"/>
      <c r="AD65" s="1851"/>
    </row>
    <row r="66" spans="1:30" ht="15" customHeight="1">
      <c r="A66" s="1840"/>
      <c r="B66" s="822"/>
      <c r="C66" s="821"/>
      <c r="D66" s="821"/>
      <c r="E66" s="821"/>
      <c r="F66" s="821"/>
      <c r="G66" s="821"/>
      <c r="H66" s="821"/>
      <c r="I66" s="821"/>
      <c r="J66" s="821"/>
      <c r="W66" s="1847"/>
      <c r="X66" s="1847"/>
      <c r="Y66" s="1847"/>
      <c r="Z66" s="1847"/>
      <c r="AA66" s="1847"/>
      <c r="AB66" s="1847"/>
      <c r="AC66" s="1847"/>
      <c r="AD66" s="1847"/>
    </row>
    <row r="67" spans="1:30">
      <c r="A67" s="1840"/>
      <c r="B67" s="821"/>
      <c r="C67" s="821"/>
      <c r="D67" s="821"/>
      <c r="E67" s="821"/>
      <c r="F67" s="821"/>
      <c r="G67" s="821"/>
      <c r="H67" s="821"/>
      <c r="I67" s="821"/>
      <c r="J67" s="821"/>
      <c r="W67" s="1847"/>
      <c r="X67" s="1847"/>
      <c r="Y67" s="1847"/>
      <c r="Z67" s="1847"/>
      <c r="AA67" s="1847"/>
      <c r="AB67" s="1847"/>
      <c r="AC67" s="1847"/>
      <c r="AD67" s="1847"/>
    </row>
    <row r="68" spans="1:30">
      <c r="A68" s="1840"/>
      <c r="B68" s="821"/>
      <c r="C68" s="821"/>
      <c r="D68" s="821"/>
      <c r="E68" s="821"/>
      <c r="F68" s="821"/>
      <c r="G68" s="821"/>
      <c r="H68" s="821"/>
      <c r="I68" s="821"/>
      <c r="J68" s="821"/>
      <c r="W68" s="1847"/>
      <c r="X68" s="1847"/>
      <c r="Y68" s="1847"/>
      <c r="Z68" s="1847"/>
      <c r="AA68" s="1847"/>
      <c r="AB68" s="1847"/>
      <c r="AC68" s="1847"/>
      <c r="AD68" s="1847"/>
    </row>
    <row r="69" spans="1:30">
      <c r="A69" s="1850"/>
      <c r="B69" s="1849"/>
      <c r="C69" s="1849"/>
      <c r="D69" s="1849"/>
      <c r="E69" s="1849"/>
      <c r="F69" s="1848"/>
      <c r="G69" s="1848"/>
      <c r="H69" s="1848"/>
      <c r="I69" s="1848"/>
      <c r="J69" s="1848"/>
      <c r="W69" s="1847"/>
      <c r="X69" s="1847"/>
      <c r="Y69" s="1847"/>
      <c r="Z69" s="1847"/>
      <c r="AA69" s="1847"/>
      <c r="AB69" s="1847"/>
      <c r="AC69" s="1847"/>
      <c r="AD69" s="1847"/>
    </row>
    <row r="70" spans="1:30">
      <c r="A70" s="1850"/>
      <c r="B70" s="1849"/>
      <c r="C70" s="1849"/>
      <c r="D70" s="1849"/>
      <c r="E70" s="1849"/>
      <c r="F70" s="1848"/>
      <c r="G70" s="1848"/>
      <c r="H70" s="1848"/>
      <c r="I70" s="1848"/>
      <c r="J70" s="1848"/>
      <c r="W70" s="1847"/>
      <c r="X70" s="1847"/>
      <c r="Y70" s="1847"/>
      <c r="Z70" s="1847"/>
      <c r="AA70" s="1847"/>
      <c r="AB70" s="1847"/>
      <c r="AC70" s="1847"/>
      <c r="AD70" s="1847"/>
    </row>
    <row r="71" spans="1:30">
      <c r="A71" s="1850"/>
      <c r="B71" s="1849"/>
      <c r="C71" s="1849"/>
      <c r="D71" s="1849"/>
      <c r="E71" s="1849"/>
      <c r="F71" s="1848"/>
      <c r="G71" s="1848"/>
      <c r="H71" s="1848"/>
      <c r="I71" s="1848"/>
      <c r="J71" s="1848"/>
      <c r="W71" s="1847"/>
      <c r="X71" s="1847"/>
      <c r="Y71" s="1847"/>
      <c r="Z71" s="1847"/>
      <c r="AA71" s="1847"/>
      <c r="AB71" s="1847"/>
      <c r="AC71" s="1847"/>
      <c r="AD71" s="1847"/>
    </row>
    <row r="72" spans="1:30">
      <c r="W72" s="1847"/>
      <c r="X72" s="1847"/>
      <c r="Y72" s="1847"/>
      <c r="Z72" s="1847"/>
      <c r="AA72" s="1847"/>
      <c r="AB72" s="1847"/>
      <c r="AC72" s="1847"/>
      <c r="AD72" s="1847"/>
    </row>
    <row r="73" spans="1:30">
      <c r="W73" s="1847"/>
      <c r="X73" s="1847"/>
      <c r="Y73" s="1847"/>
      <c r="Z73" s="1847"/>
      <c r="AA73" s="1847"/>
      <c r="AB73" s="1847"/>
      <c r="AC73" s="1847"/>
      <c r="AD73" s="1847"/>
    </row>
    <row r="74" spans="1:30">
      <c r="W74" s="1847"/>
      <c r="X74" s="1847"/>
      <c r="Y74" s="1847"/>
      <c r="Z74" s="1847"/>
      <c r="AA74" s="1847"/>
      <c r="AB74" s="1847"/>
      <c r="AC74" s="1847"/>
      <c r="AD74" s="1847"/>
    </row>
    <row r="75" spans="1:30">
      <c r="W75" s="1847"/>
      <c r="X75" s="1847"/>
      <c r="Y75" s="1847"/>
      <c r="Z75" s="1847"/>
      <c r="AA75" s="1847"/>
      <c r="AB75" s="1847"/>
      <c r="AC75" s="1847"/>
      <c r="AD75" s="1847"/>
    </row>
    <row r="76" spans="1:30">
      <c r="W76" s="1847"/>
      <c r="X76" s="1847"/>
      <c r="Y76" s="1847"/>
      <c r="Z76" s="1847"/>
      <c r="AA76" s="1847"/>
      <c r="AB76" s="1847"/>
      <c r="AC76" s="1847"/>
      <c r="AD76" s="1847"/>
    </row>
    <row r="77" spans="1:30">
      <c r="W77" s="1847"/>
      <c r="X77" s="1847"/>
      <c r="Y77" s="1847"/>
      <c r="Z77" s="1847"/>
      <c r="AA77" s="1847"/>
      <c r="AB77" s="1847"/>
      <c r="AC77" s="1847"/>
      <c r="AD77" s="1847"/>
    </row>
    <row r="78" spans="1:30">
      <c r="W78" s="1847"/>
      <c r="X78" s="1847"/>
      <c r="Y78" s="1847"/>
      <c r="Z78" s="1847"/>
      <c r="AA78" s="1847"/>
      <c r="AB78" s="1847"/>
      <c r="AC78" s="1847"/>
      <c r="AD78" s="1847"/>
    </row>
    <row r="79" spans="1:30">
      <c r="W79" s="1847"/>
      <c r="X79" s="1847"/>
      <c r="Y79" s="1847"/>
      <c r="Z79" s="1847"/>
      <c r="AA79" s="1847"/>
      <c r="AB79" s="1847"/>
      <c r="AC79" s="1847"/>
      <c r="AD79" s="1847"/>
    </row>
    <row r="80" spans="1:30">
      <c r="W80" s="1847"/>
      <c r="X80" s="1847"/>
      <c r="Y80" s="1847"/>
      <c r="Z80" s="1847"/>
      <c r="AA80" s="1847"/>
      <c r="AB80" s="1847"/>
      <c r="AC80" s="1847"/>
      <c r="AD80" s="1847"/>
    </row>
    <row r="81" spans="23:30">
      <c r="W81" s="1847"/>
      <c r="X81" s="1847"/>
      <c r="Y81" s="1847"/>
      <c r="Z81" s="1847"/>
      <c r="AA81" s="1847"/>
      <c r="AB81" s="1847"/>
      <c r="AC81" s="1847"/>
      <c r="AD81" s="1847"/>
    </row>
    <row r="82" spans="23:30">
      <c r="W82" s="1847"/>
      <c r="X82" s="1847"/>
      <c r="Y82" s="1847"/>
      <c r="Z82" s="1847"/>
      <c r="AA82" s="1847"/>
      <c r="AB82" s="1847"/>
      <c r="AC82" s="1847"/>
      <c r="AD82" s="1847"/>
    </row>
    <row r="83" spans="23:30">
      <c r="W83" s="1847"/>
      <c r="X83" s="1847"/>
      <c r="Y83" s="1847"/>
      <c r="Z83" s="1847"/>
      <c r="AA83" s="1847"/>
      <c r="AB83" s="1847"/>
      <c r="AC83" s="1847"/>
      <c r="AD83" s="1847"/>
    </row>
    <row r="84" spans="23:30">
      <c r="W84" s="1847"/>
      <c r="X84" s="1847"/>
      <c r="Y84" s="1847"/>
      <c r="Z84" s="1847"/>
      <c r="AA84" s="1847"/>
      <c r="AB84" s="1847"/>
      <c r="AC84" s="1847"/>
      <c r="AD84" s="1847"/>
    </row>
    <row r="85" spans="23:30">
      <c r="W85" s="1847"/>
      <c r="X85" s="1847"/>
      <c r="Y85" s="1847"/>
      <c r="Z85" s="1847"/>
      <c r="AA85" s="1847"/>
      <c r="AB85" s="1847"/>
      <c r="AC85" s="1847"/>
      <c r="AD85" s="1847"/>
    </row>
    <row r="86" spans="23:30">
      <c r="W86" s="1847"/>
      <c r="X86" s="1847"/>
      <c r="Y86" s="1847"/>
      <c r="Z86" s="1847"/>
      <c r="AA86" s="1847"/>
      <c r="AB86" s="1847"/>
      <c r="AC86" s="1847"/>
      <c r="AD86" s="1847"/>
    </row>
    <row r="87" spans="23:30">
      <c r="W87" s="1847"/>
      <c r="X87" s="1847"/>
      <c r="Y87" s="1847"/>
      <c r="Z87" s="1847"/>
      <c r="AA87" s="1847"/>
      <c r="AB87" s="1847"/>
      <c r="AC87" s="1847"/>
      <c r="AD87" s="1847"/>
    </row>
    <row r="88" spans="23:30">
      <c r="W88" s="1847"/>
      <c r="X88" s="1847"/>
      <c r="Y88" s="1847"/>
      <c r="Z88" s="1847"/>
      <c r="AA88" s="1847"/>
      <c r="AB88" s="1847"/>
      <c r="AC88" s="1847"/>
      <c r="AD88" s="1847"/>
    </row>
    <row r="89" spans="23:30">
      <c r="W89" s="1847"/>
      <c r="X89" s="1847"/>
      <c r="Y89" s="1847"/>
      <c r="Z89" s="1847"/>
      <c r="AA89" s="1847"/>
      <c r="AB89" s="1847"/>
      <c r="AC89" s="1847"/>
      <c r="AD89" s="1847"/>
    </row>
    <row r="90" spans="23:30">
      <c r="W90" s="1847"/>
      <c r="X90" s="1847"/>
      <c r="Y90" s="1847"/>
      <c r="Z90" s="1847"/>
      <c r="AA90" s="1847"/>
      <c r="AB90" s="1847"/>
      <c r="AC90" s="1847"/>
      <c r="AD90" s="1847"/>
    </row>
    <row r="91" spans="23:30">
      <c r="W91" s="1847"/>
      <c r="X91" s="1847"/>
      <c r="Y91" s="1847"/>
      <c r="Z91" s="1847"/>
      <c r="AA91" s="1847"/>
      <c r="AB91" s="1847"/>
      <c r="AC91" s="1847"/>
      <c r="AD91" s="1847"/>
    </row>
    <row r="92" spans="23:30">
      <c r="W92" s="1847"/>
      <c r="X92" s="1847"/>
      <c r="Y92" s="1847"/>
      <c r="Z92" s="1847"/>
      <c r="AA92" s="1847"/>
      <c r="AB92" s="1847"/>
      <c r="AC92" s="1847"/>
      <c r="AD92" s="1847"/>
    </row>
  </sheetData>
  <pageMargins left="0.7" right="0.7" top="0.75" bottom="0.75" header="0.3" footer="0.3"/>
  <pageSetup paperSize="9" scale="71" orientation="portrait" r:id="rId1"/>
  <customProperties>
    <customPr name="_pios_id" r:id="rId2"/>
  </customPropertie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FA3EC-AF8D-46DC-B8DC-9A344E058E75}">
  <sheetPr>
    <tabColor rgb="FF70A8DA"/>
  </sheetPr>
  <dimension ref="A1:V61"/>
  <sheetViews>
    <sheetView showGridLines="0" view="pageLayout" topLeftCell="A64" zoomScaleNormal="100" zoomScaleSheetLayoutView="100" workbookViewId="0">
      <selection activeCell="C72" sqref="C72"/>
    </sheetView>
  </sheetViews>
  <sheetFormatPr defaultColWidth="9.109375" defaultRowHeight="14.4"/>
  <cols>
    <col min="1" max="1" width="54.6640625" style="871" customWidth="1"/>
    <col min="2" max="9" width="11.6640625" style="871" customWidth="1"/>
    <col min="10" max="16384" width="9.109375" style="871"/>
  </cols>
  <sheetData>
    <row r="1" spans="1:22" ht="13.5" customHeight="1">
      <c r="A1" s="72" t="s">
        <v>803</v>
      </c>
      <c r="B1" s="71"/>
      <c r="C1" s="70"/>
      <c r="D1" s="69"/>
      <c r="E1" s="69"/>
      <c r="F1" s="71"/>
      <c r="G1" s="70"/>
    </row>
    <row r="2" spans="1:22" ht="13.5" customHeight="1">
      <c r="A2" s="72"/>
      <c r="B2" s="71"/>
      <c r="C2" s="70"/>
      <c r="D2" s="69"/>
      <c r="E2" s="69"/>
      <c r="F2" s="71"/>
      <c r="G2" s="70"/>
    </row>
    <row r="3" spans="1:22" ht="13.5" customHeight="1">
      <c r="A3" s="114" t="s">
        <v>0</v>
      </c>
      <c r="B3" s="2203" t="s">
        <v>1579</v>
      </c>
      <c r="C3" s="2203"/>
      <c r="D3" s="2203" t="s">
        <v>1578</v>
      </c>
      <c r="E3" s="2203"/>
      <c r="F3" s="2203" t="s">
        <v>1577</v>
      </c>
      <c r="G3" s="2203"/>
    </row>
    <row r="4" spans="1:22" ht="13.5" customHeight="1">
      <c r="A4" s="308"/>
      <c r="B4" s="2204" t="s">
        <v>316</v>
      </c>
      <c r="C4" s="2204" t="s">
        <v>315</v>
      </c>
      <c r="D4" s="2206" t="s">
        <v>316</v>
      </c>
      <c r="E4" s="2206" t="s">
        <v>315</v>
      </c>
      <c r="F4" s="2204" t="s">
        <v>316</v>
      </c>
      <c r="G4" s="2204" t="s">
        <v>315</v>
      </c>
    </row>
    <row r="5" spans="1:22" ht="14.25" customHeight="1" thickBot="1">
      <c r="A5" s="1825" t="s">
        <v>105</v>
      </c>
      <c r="B5" s="2205"/>
      <c r="C5" s="2205"/>
      <c r="D5" s="2207"/>
      <c r="E5" s="2207"/>
      <c r="F5" s="2205"/>
      <c r="G5" s="2205"/>
    </row>
    <row r="6" spans="1:22" ht="13.5" customHeight="1">
      <c r="A6" s="1875" t="s">
        <v>314</v>
      </c>
      <c r="B6" s="1871">
        <v>9646</v>
      </c>
      <c r="C6" s="1871">
        <v>120572</v>
      </c>
      <c r="D6" s="1871">
        <v>9638</v>
      </c>
      <c r="E6" s="1871">
        <v>120479</v>
      </c>
      <c r="F6" s="1871">
        <v>9247</v>
      </c>
      <c r="G6" s="1871">
        <v>115586</v>
      </c>
      <c r="H6" s="823"/>
      <c r="I6" s="823"/>
      <c r="O6" s="1868"/>
      <c r="P6" s="1868"/>
      <c r="Q6" s="1867"/>
      <c r="R6" s="1867"/>
      <c r="S6" s="1867"/>
      <c r="T6" s="1867"/>
      <c r="U6" s="1867"/>
      <c r="V6" s="1867"/>
    </row>
    <row r="7" spans="1:22" ht="13.5" customHeight="1">
      <c r="A7" s="1824" t="s">
        <v>313</v>
      </c>
      <c r="B7" s="552">
        <v>443</v>
      </c>
      <c r="C7" s="552">
        <v>5543</v>
      </c>
      <c r="D7" s="552">
        <v>449</v>
      </c>
      <c r="E7" s="552">
        <v>5609</v>
      </c>
      <c r="F7" s="552">
        <v>518</v>
      </c>
      <c r="G7" s="552">
        <v>6476</v>
      </c>
      <c r="H7" s="823"/>
      <c r="I7" s="823"/>
      <c r="P7" s="1868"/>
      <c r="Q7" s="1867"/>
      <c r="R7" s="1867"/>
      <c r="S7" s="1867"/>
      <c r="T7" s="1867"/>
      <c r="U7" s="1867"/>
      <c r="V7" s="1867"/>
    </row>
    <row r="8" spans="1:22" ht="13.5" customHeight="1">
      <c r="A8" s="1824"/>
      <c r="B8" s="552" t="s">
        <v>48</v>
      </c>
      <c r="C8" s="552" t="s">
        <v>48</v>
      </c>
      <c r="D8" s="552" t="s">
        <v>48</v>
      </c>
      <c r="E8" s="552" t="s">
        <v>48</v>
      </c>
      <c r="F8" s="552" t="s">
        <v>48</v>
      </c>
      <c r="G8" s="552" t="s">
        <v>48</v>
      </c>
      <c r="Q8" s="1867"/>
      <c r="R8" s="1867"/>
      <c r="S8" s="1867"/>
      <c r="T8" s="1867"/>
      <c r="U8" s="1867"/>
      <c r="V8" s="1867"/>
    </row>
    <row r="9" spans="1:22" ht="13.5" customHeight="1">
      <c r="A9" s="1824" t="s">
        <v>312</v>
      </c>
      <c r="B9" s="552">
        <v>8241</v>
      </c>
      <c r="C9" s="552">
        <v>103015</v>
      </c>
      <c r="D9" s="552">
        <v>8379</v>
      </c>
      <c r="E9" s="552">
        <v>104743</v>
      </c>
      <c r="F9" s="552">
        <v>8202</v>
      </c>
      <c r="G9" s="552">
        <v>102531</v>
      </c>
      <c r="O9" s="1868"/>
      <c r="P9" s="1868"/>
      <c r="Q9" s="1867"/>
      <c r="R9" s="1867"/>
      <c r="S9" s="1867"/>
      <c r="T9" s="1867"/>
      <c r="U9" s="1867"/>
      <c r="V9" s="1867"/>
    </row>
    <row r="10" spans="1:22" ht="13.5" customHeight="1">
      <c r="A10" s="1824" t="s">
        <v>287</v>
      </c>
      <c r="B10" s="552" t="s">
        <v>48</v>
      </c>
      <c r="C10" s="552" t="s">
        <v>48</v>
      </c>
      <c r="D10" s="552" t="s">
        <v>48</v>
      </c>
      <c r="E10" s="552" t="s">
        <v>48</v>
      </c>
      <c r="F10" s="552" t="s">
        <v>48</v>
      </c>
      <c r="G10" s="552" t="s">
        <v>48</v>
      </c>
      <c r="Q10" s="1867"/>
      <c r="R10" s="1867"/>
      <c r="S10" s="1867"/>
      <c r="T10" s="1867"/>
      <c r="U10" s="1867"/>
      <c r="V10" s="1867"/>
    </row>
    <row r="11" spans="1:22" ht="13.5" customHeight="1">
      <c r="A11" s="1824" t="s">
        <v>291</v>
      </c>
      <c r="B11" s="552">
        <v>5351</v>
      </c>
      <c r="C11" s="552">
        <v>66886</v>
      </c>
      <c r="D11" s="552">
        <v>5403</v>
      </c>
      <c r="E11" s="552">
        <v>67540</v>
      </c>
      <c r="F11" s="552">
        <v>5321</v>
      </c>
      <c r="G11" s="552">
        <v>66518</v>
      </c>
      <c r="O11" s="1868"/>
      <c r="P11" s="1868"/>
      <c r="Q11" s="1867"/>
      <c r="R11" s="1867"/>
      <c r="S11" s="1867"/>
      <c r="T11" s="1867"/>
      <c r="U11" s="1867"/>
      <c r="V11" s="1867"/>
    </row>
    <row r="12" spans="1:22" ht="13.5" customHeight="1">
      <c r="A12" s="1877" t="s">
        <v>311</v>
      </c>
      <c r="B12" s="552">
        <v>4570</v>
      </c>
      <c r="C12" s="552">
        <v>57123</v>
      </c>
      <c r="D12" s="552">
        <v>4613</v>
      </c>
      <c r="E12" s="552">
        <v>57670</v>
      </c>
      <c r="F12" s="552">
        <v>4477</v>
      </c>
      <c r="G12" s="552">
        <v>55965</v>
      </c>
      <c r="O12" s="1868"/>
      <c r="P12" s="1868"/>
      <c r="Q12" s="1867"/>
      <c r="R12" s="1867"/>
      <c r="S12" s="1867"/>
      <c r="T12" s="1867"/>
      <c r="U12" s="1867"/>
      <c r="V12" s="1867"/>
    </row>
    <row r="13" spans="1:22" ht="13.5" customHeight="1">
      <c r="A13" s="1877" t="s">
        <v>310</v>
      </c>
      <c r="B13" s="552">
        <v>781</v>
      </c>
      <c r="C13" s="552">
        <v>9763</v>
      </c>
      <c r="D13" s="552">
        <v>790</v>
      </c>
      <c r="E13" s="552">
        <v>9870</v>
      </c>
      <c r="F13" s="552">
        <v>844</v>
      </c>
      <c r="G13" s="552">
        <v>10553</v>
      </c>
      <c r="I13" s="207"/>
      <c r="P13" s="1868"/>
      <c r="Q13" s="1867"/>
      <c r="R13" s="1867"/>
      <c r="S13" s="1867"/>
      <c r="T13" s="1867"/>
      <c r="U13" s="1867"/>
      <c r="V13" s="1867"/>
    </row>
    <row r="14" spans="1:22" ht="13.5" customHeight="1">
      <c r="A14" s="1824" t="s">
        <v>290</v>
      </c>
      <c r="B14" s="552">
        <v>315</v>
      </c>
      <c r="C14" s="552">
        <v>3930</v>
      </c>
      <c r="D14" s="552">
        <v>379</v>
      </c>
      <c r="E14" s="552">
        <v>4738</v>
      </c>
      <c r="F14" s="552">
        <v>423</v>
      </c>
      <c r="G14" s="552">
        <v>5283</v>
      </c>
      <c r="P14" s="1868"/>
      <c r="Q14" s="1867"/>
      <c r="R14" s="1867"/>
      <c r="S14" s="1867"/>
      <c r="T14" s="1867"/>
      <c r="U14" s="1867"/>
      <c r="V14" s="1867"/>
    </row>
    <row r="15" spans="1:22" ht="13.5" customHeight="1">
      <c r="A15" s="1824" t="s">
        <v>286</v>
      </c>
      <c r="B15" s="552">
        <v>2215</v>
      </c>
      <c r="C15" s="552">
        <v>27693</v>
      </c>
      <c r="D15" s="552">
        <v>2181</v>
      </c>
      <c r="E15" s="552">
        <v>27256</v>
      </c>
      <c r="F15" s="552">
        <v>2154</v>
      </c>
      <c r="G15" s="552">
        <v>26927</v>
      </c>
      <c r="O15" s="1868"/>
      <c r="P15" s="1868"/>
      <c r="Q15" s="1867"/>
      <c r="R15" s="1867"/>
      <c r="S15" s="1867"/>
      <c r="T15" s="1867"/>
      <c r="U15" s="1867"/>
      <c r="V15" s="1867"/>
    </row>
    <row r="16" spans="1:22" ht="13.5" customHeight="1">
      <c r="A16" s="1824" t="s">
        <v>289</v>
      </c>
      <c r="B16" s="552">
        <v>70</v>
      </c>
      <c r="C16" s="552">
        <v>879</v>
      </c>
      <c r="D16" s="552">
        <v>70</v>
      </c>
      <c r="E16" s="552">
        <v>880</v>
      </c>
      <c r="F16" s="552">
        <v>71</v>
      </c>
      <c r="G16" s="552">
        <v>883</v>
      </c>
      <c r="Q16" s="1867"/>
      <c r="R16" s="1867"/>
      <c r="S16" s="1867"/>
      <c r="T16" s="1867"/>
      <c r="U16" s="1867"/>
      <c r="V16" s="1867"/>
    </row>
    <row r="17" spans="1:22" ht="13.5" customHeight="1">
      <c r="A17" s="1824" t="s">
        <v>285</v>
      </c>
      <c r="B17" s="552">
        <v>290</v>
      </c>
      <c r="C17" s="552">
        <v>3627</v>
      </c>
      <c r="D17" s="552">
        <v>346</v>
      </c>
      <c r="E17" s="552">
        <v>4329</v>
      </c>
      <c r="F17" s="552">
        <v>233</v>
      </c>
      <c r="G17" s="552">
        <v>2920</v>
      </c>
      <c r="P17" s="1868"/>
      <c r="Q17" s="1867"/>
      <c r="R17" s="1867"/>
      <c r="S17" s="1867"/>
      <c r="T17" s="1867"/>
      <c r="U17" s="1867"/>
      <c r="V17" s="1867"/>
    </row>
    <row r="18" spans="1:22" ht="13.5" customHeight="1">
      <c r="A18" s="1824"/>
      <c r="B18" s="552" t="s">
        <v>48</v>
      </c>
      <c r="C18" s="552" t="s">
        <v>48</v>
      </c>
      <c r="D18" s="552" t="s">
        <v>48</v>
      </c>
      <c r="E18" s="552" t="s">
        <v>48</v>
      </c>
      <c r="F18" s="552" t="s">
        <v>48</v>
      </c>
      <c r="G18" s="552" t="s">
        <v>48</v>
      </c>
      <c r="Q18" s="1867"/>
      <c r="R18" s="1867"/>
      <c r="S18" s="1867"/>
      <c r="T18" s="1867"/>
      <c r="U18" s="1867"/>
      <c r="V18" s="1867"/>
    </row>
    <row r="19" spans="1:22" ht="13.5" customHeight="1">
      <c r="A19" s="1824" t="s">
        <v>288</v>
      </c>
      <c r="B19" s="552">
        <v>1405</v>
      </c>
      <c r="C19" s="552">
        <v>17557</v>
      </c>
      <c r="D19" s="552">
        <v>1259</v>
      </c>
      <c r="E19" s="552">
        <v>15736</v>
      </c>
      <c r="F19" s="552">
        <v>1045</v>
      </c>
      <c r="G19" s="552">
        <v>13055</v>
      </c>
      <c r="O19" s="1868"/>
      <c r="P19" s="1868"/>
      <c r="Q19" s="1867"/>
      <c r="R19" s="1867"/>
      <c r="S19" s="1867"/>
      <c r="T19" s="1867"/>
      <c r="U19" s="1867"/>
      <c r="V19" s="1867"/>
    </row>
    <row r="20" spans="1:22" ht="13.5" customHeight="1">
      <c r="A20" s="1824" t="s">
        <v>309</v>
      </c>
      <c r="B20" s="552">
        <v>84</v>
      </c>
      <c r="C20" s="552">
        <v>1049</v>
      </c>
      <c r="D20" s="552">
        <v>35</v>
      </c>
      <c r="E20" s="552">
        <v>437</v>
      </c>
      <c r="F20" s="552">
        <v>48</v>
      </c>
      <c r="G20" s="552">
        <v>604</v>
      </c>
      <c r="Q20" s="1867"/>
      <c r="R20" s="1867"/>
      <c r="S20" s="1867"/>
      <c r="T20" s="1867"/>
      <c r="U20" s="1867"/>
      <c r="V20" s="1867"/>
    </row>
    <row r="21" spans="1:22" ht="13.5" customHeight="1">
      <c r="A21" s="1824" t="s">
        <v>308</v>
      </c>
      <c r="B21" s="552">
        <v>7</v>
      </c>
      <c r="C21" s="552">
        <v>84</v>
      </c>
      <c r="D21" s="552">
        <v>7</v>
      </c>
      <c r="E21" s="552">
        <v>83</v>
      </c>
      <c r="F21" s="552">
        <v>7</v>
      </c>
      <c r="G21" s="552">
        <v>81</v>
      </c>
      <c r="Q21" s="1867"/>
      <c r="R21" s="1867"/>
      <c r="S21" s="1867"/>
      <c r="T21" s="1867"/>
      <c r="U21" s="1867"/>
      <c r="V21" s="1867"/>
    </row>
    <row r="22" spans="1:22" ht="13.5" customHeight="1">
      <c r="A22" s="1824" t="s">
        <v>307</v>
      </c>
      <c r="B22" s="552" t="s">
        <v>48</v>
      </c>
      <c r="C22" s="552" t="s">
        <v>48</v>
      </c>
      <c r="D22" s="552" t="s">
        <v>48</v>
      </c>
      <c r="E22" s="552" t="s">
        <v>48</v>
      </c>
      <c r="F22" s="552" t="s">
        <v>48</v>
      </c>
      <c r="G22" s="552"/>
      <c r="Q22" s="1867"/>
      <c r="R22" s="1867"/>
      <c r="S22" s="1867"/>
      <c r="T22" s="1867"/>
      <c r="U22" s="1867"/>
      <c r="V22" s="1867"/>
    </row>
    <row r="23" spans="1:22" ht="13.5" customHeight="1">
      <c r="A23" s="1824" t="s">
        <v>306</v>
      </c>
      <c r="B23" s="552" t="s">
        <v>48</v>
      </c>
      <c r="C23" s="552" t="s">
        <v>48</v>
      </c>
      <c r="D23" s="552" t="s">
        <v>48</v>
      </c>
      <c r="E23" s="552" t="s">
        <v>48</v>
      </c>
      <c r="F23" s="552" t="s">
        <v>48</v>
      </c>
      <c r="G23" s="552" t="s">
        <v>48</v>
      </c>
      <c r="Q23" s="1867"/>
      <c r="R23" s="1867"/>
      <c r="S23" s="1867"/>
      <c r="T23" s="1867"/>
      <c r="U23" s="1867"/>
      <c r="V23" s="1867"/>
    </row>
    <row r="24" spans="1:22" ht="13.5" customHeight="1">
      <c r="A24" s="1824" t="s">
        <v>305</v>
      </c>
      <c r="B24" s="552" t="s">
        <v>48</v>
      </c>
      <c r="C24" s="552" t="s">
        <v>48</v>
      </c>
      <c r="D24" s="552" t="s">
        <v>48</v>
      </c>
      <c r="E24" s="552" t="s">
        <v>48</v>
      </c>
      <c r="F24" s="552" t="s">
        <v>48</v>
      </c>
      <c r="G24" s="552" t="s">
        <v>48</v>
      </c>
      <c r="Q24" s="1867"/>
      <c r="R24" s="1867"/>
      <c r="S24" s="1867"/>
      <c r="T24" s="1867"/>
      <c r="U24" s="1867"/>
      <c r="V24" s="1867"/>
    </row>
    <row r="25" spans="1:22" ht="13.5" customHeight="1">
      <c r="A25" s="1824" t="s">
        <v>304</v>
      </c>
      <c r="B25" s="552">
        <v>9</v>
      </c>
      <c r="C25" s="552">
        <v>113</v>
      </c>
      <c r="D25" s="552">
        <v>9</v>
      </c>
      <c r="E25" s="552">
        <v>110</v>
      </c>
      <c r="F25" s="552">
        <v>11</v>
      </c>
      <c r="G25" s="552">
        <v>129</v>
      </c>
      <c r="Q25" s="1867"/>
      <c r="R25" s="1867"/>
      <c r="S25" s="1867"/>
      <c r="T25" s="1867"/>
      <c r="U25" s="1867"/>
      <c r="V25" s="1867"/>
    </row>
    <row r="26" spans="1:22" ht="13.5" customHeight="1">
      <c r="A26" s="1824" t="s">
        <v>303</v>
      </c>
      <c r="B26" s="552">
        <v>157</v>
      </c>
      <c r="C26" s="552">
        <v>1955</v>
      </c>
      <c r="D26" s="552">
        <v>178</v>
      </c>
      <c r="E26" s="552">
        <v>2228</v>
      </c>
      <c r="F26" s="552">
        <v>104</v>
      </c>
      <c r="G26" s="552">
        <v>1293</v>
      </c>
      <c r="P26" s="1868"/>
      <c r="Q26" s="1867"/>
      <c r="R26" s="1867"/>
      <c r="S26" s="1867"/>
      <c r="T26" s="1867"/>
      <c r="U26" s="1867"/>
      <c r="V26" s="1867"/>
    </row>
    <row r="27" spans="1:22" ht="13.5" customHeight="1">
      <c r="A27" s="1824" t="s">
        <v>302</v>
      </c>
      <c r="B27" s="552">
        <v>310</v>
      </c>
      <c r="C27" s="552">
        <v>3879</v>
      </c>
      <c r="D27" s="552">
        <v>300</v>
      </c>
      <c r="E27" s="552">
        <v>3747</v>
      </c>
      <c r="F27" s="552">
        <v>291</v>
      </c>
      <c r="G27" s="552">
        <v>3640</v>
      </c>
      <c r="P27" s="1868"/>
      <c r="Q27" s="1867"/>
      <c r="R27" s="1867"/>
      <c r="S27" s="1867"/>
      <c r="T27" s="1867"/>
      <c r="U27" s="1867"/>
      <c r="V27" s="1867"/>
    </row>
    <row r="28" spans="1:22" ht="13.5" customHeight="1">
      <c r="A28" s="1824" t="s">
        <v>301</v>
      </c>
      <c r="B28" s="552">
        <v>142</v>
      </c>
      <c r="C28" s="534">
        <v>1777</v>
      </c>
      <c r="D28" s="552">
        <v>130</v>
      </c>
      <c r="E28" s="534">
        <v>1626</v>
      </c>
      <c r="F28" s="552">
        <v>130</v>
      </c>
      <c r="G28" s="534">
        <v>1627</v>
      </c>
      <c r="P28" s="1868"/>
      <c r="Q28" s="1867"/>
      <c r="R28" s="1867"/>
      <c r="S28" s="1867"/>
      <c r="T28" s="1867"/>
      <c r="U28" s="1867"/>
      <c r="V28" s="1867"/>
    </row>
    <row r="29" spans="1:22" ht="13.5" customHeight="1">
      <c r="A29" s="1824" t="s">
        <v>300</v>
      </c>
      <c r="B29" s="552">
        <v>7</v>
      </c>
      <c r="C29" s="552">
        <v>84</v>
      </c>
      <c r="D29" s="552">
        <v>8</v>
      </c>
      <c r="E29" s="534">
        <v>96</v>
      </c>
      <c r="F29" s="552">
        <v>9</v>
      </c>
      <c r="G29" s="534">
        <v>110</v>
      </c>
      <c r="Q29" s="1867"/>
      <c r="R29" s="1867"/>
      <c r="S29" s="1867"/>
      <c r="T29" s="1867"/>
      <c r="U29" s="1867"/>
      <c r="V29" s="1867"/>
    </row>
    <row r="30" spans="1:22" ht="13.5" customHeight="1">
      <c r="A30" s="1824" t="s">
        <v>299</v>
      </c>
      <c r="B30" s="552" t="s">
        <v>48</v>
      </c>
      <c r="C30" s="552" t="s">
        <v>48</v>
      </c>
      <c r="D30" s="552">
        <v>91</v>
      </c>
      <c r="E30" s="534">
        <v>1145</v>
      </c>
      <c r="F30" s="552">
        <v>82</v>
      </c>
      <c r="G30" s="534">
        <v>1030</v>
      </c>
      <c r="P30" s="1868"/>
      <c r="Q30" s="1867"/>
      <c r="R30" s="1867"/>
      <c r="S30" s="1867"/>
      <c r="T30" s="1867"/>
      <c r="U30" s="1867"/>
      <c r="V30" s="1867"/>
    </row>
    <row r="31" spans="1:22" ht="13.5" customHeight="1">
      <c r="A31" s="1824" t="s">
        <v>298</v>
      </c>
      <c r="B31" s="552">
        <v>2</v>
      </c>
      <c r="C31" s="552">
        <v>29</v>
      </c>
      <c r="D31" s="552">
        <v>2</v>
      </c>
      <c r="E31" s="534">
        <v>30</v>
      </c>
      <c r="F31" s="552">
        <v>2</v>
      </c>
      <c r="G31" s="534">
        <v>31</v>
      </c>
      <c r="Q31" s="1867"/>
      <c r="R31" s="1867"/>
      <c r="S31" s="1867"/>
      <c r="T31" s="1867"/>
      <c r="U31" s="1867"/>
      <c r="V31" s="1867"/>
    </row>
    <row r="32" spans="1:22" ht="13.5" customHeight="1">
      <c r="A32" s="1876" t="s">
        <v>297</v>
      </c>
      <c r="B32" s="552" t="s">
        <v>48</v>
      </c>
      <c r="C32" s="552" t="s">
        <v>48</v>
      </c>
      <c r="D32" s="552" t="s">
        <v>48</v>
      </c>
      <c r="E32" s="534" t="s">
        <v>48</v>
      </c>
      <c r="F32" s="552" t="s">
        <v>48</v>
      </c>
      <c r="G32" s="534" t="s">
        <v>48</v>
      </c>
      <c r="Q32" s="1867"/>
      <c r="R32" s="1867"/>
      <c r="S32" s="1867"/>
      <c r="T32" s="1867"/>
      <c r="U32" s="1867"/>
      <c r="V32" s="1867"/>
    </row>
    <row r="33" spans="1:22" ht="13.5" customHeight="1">
      <c r="A33" s="1824" t="s">
        <v>296</v>
      </c>
      <c r="B33" s="552">
        <v>176</v>
      </c>
      <c r="C33" s="552">
        <v>2202</v>
      </c>
      <c r="D33" s="552">
        <v>27</v>
      </c>
      <c r="E33" s="534">
        <v>333</v>
      </c>
      <c r="F33" s="552">
        <v>26</v>
      </c>
      <c r="G33" s="534">
        <v>327</v>
      </c>
      <c r="Q33" s="1867"/>
      <c r="R33" s="1867"/>
      <c r="S33" s="1867"/>
      <c r="T33" s="1867"/>
      <c r="U33" s="1867"/>
      <c r="V33" s="1867"/>
    </row>
    <row r="34" spans="1:22" ht="13.5" customHeight="1">
      <c r="A34" s="1824" t="s">
        <v>295</v>
      </c>
      <c r="B34" s="552">
        <v>458</v>
      </c>
      <c r="C34" s="552">
        <v>5721</v>
      </c>
      <c r="D34" s="552">
        <v>412</v>
      </c>
      <c r="E34" s="534">
        <v>5156</v>
      </c>
      <c r="F34" s="552">
        <v>277</v>
      </c>
      <c r="G34" s="534">
        <v>3455</v>
      </c>
      <c r="P34" s="1868"/>
      <c r="Q34" s="1867"/>
      <c r="R34" s="1867"/>
      <c r="S34" s="1867"/>
      <c r="T34" s="1867"/>
      <c r="U34" s="1867"/>
      <c r="V34" s="1867"/>
    </row>
    <row r="35" spans="1:22" ht="13.5" customHeight="1">
      <c r="A35" s="1824" t="s">
        <v>294</v>
      </c>
      <c r="B35" s="552">
        <v>53</v>
      </c>
      <c r="C35" s="552">
        <v>664</v>
      </c>
      <c r="D35" s="552">
        <v>60</v>
      </c>
      <c r="E35" s="534">
        <v>745</v>
      </c>
      <c r="F35" s="552">
        <v>58</v>
      </c>
      <c r="G35" s="534">
        <v>728</v>
      </c>
      <c r="Q35" s="1867"/>
      <c r="R35" s="1867"/>
      <c r="S35" s="1867"/>
      <c r="T35" s="1867"/>
      <c r="U35" s="1867"/>
      <c r="V35" s="1867"/>
    </row>
    <row r="36" spans="1:22" ht="13.5" customHeight="1">
      <c r="A36" s="1824"/>
      <c r="B36" s="1871" t="s">
        <v>48</v>
      </c>
      <c r="C36" s="552" t="s">
        <v>48</v>
      </c>
      <c r="D36" s="1871" t="s">
        <v>48</v>
      </c>
      <c r="E36" s="534" t="s">
        <v>48</v>
      </c>
      <c r="F36" s="1871" t="s">
        <v>48</v>
      </c>
      <c r="G36" s="534" t="s">
        <v>48</v>
      </c>
      <c r="Q36" s="1867"/>
      <c r="R36" s="1867"/>
      <c r="S36" s="1867"/>
      <c r="T36" s="1867"/>
      <c r="U36" s="1867"/>
      <c r="V36" s="1867"/>
    </row>
    <row r="37" spans="1:22" ht="13.5" customHeight="1">
      <c r="A37" s="1875" t="s">
        <v>1241</v>
      </c>
      <c r="B37" s="1871">
        <v>60</v>
      </c>
      <c r="C37" s="551">
        <v>749</v>
      </c>
      <c r="D37" s="1871">
        <v>52</v>
      </c>
      <c r="E37" s="551">
        <v>648</v>
      </c>
      <c r="F37" s="1871">
        <v>51</v>
      </c>
      <c r="G37" s="551">
        <v>633</v>
      </c>
      <c r="Q37" s="1867"/>
      <c r="R37" s="1867"/>
      <c r="S37" s="1867"/>
      <c r="T37" s="1867"/>
      <c r="U37" s="1867"/>
      <c r="V37" s="1867"/>
    </row>
    <row r="38" spans="1:22" ht="13.5" customHeight="1">
      <c r="A38" s="1834"/>
      <c r="B38" s="1871" t="s">
        <v>48</v>
      </c>
      <c r="C38" s="534" t="s">
        <v>48</v>
      </c>
      <c r="D38" s="1871" t="s">
        <v>48</v>
      </c>
      <c r="E38" s="534" t="s">
        <v>48</v>
      </c>
      <c r="F38" s="1871" t="s">
        <v>48</v>
      </c>
      <c r="G38" s="534" t="s">
        <v>48</v>
      </c>
      <c r="Q38" s="1867"/>
      <c r="R38" s="1867"/>
      <c r="S38" s="1867"/>
      <c r="T38" s="1867"/>
      <c r="U38" s="1867"/>
      <c r="V38" s="1867"/>
    </row>
    <row r="39" spans="1:22" ht="13.5" customHeight="1">
      <c r="A39" s="1872" t="s">
        <v>284</v>
      </c>
      <c r="B39" s="1871">
        <v>334</v>
      </c>
      <c r="C39" s="551">
        <v>4171</v>
      </c>
      <c r="D39" s="1871">
        <v>529</v>
      </c>
      <c r="E39" s="551">
        <v>6616</v>
      </c>
      <c r="F39" s="1871">
        <v>603</v>
      </c>
      <c r="G39" s="551">
        <v>7537</v>
      </c>
      <c r="P39" s="1868"/>
      <c r="Q39" s="1867"/>
      <c r="R39" s="1867"/>
      <c r="S39" s="1867"/>
      <c r="T39" s="1867"/>
      <c r="U39" s="1867"/>
      <c r="V39" s="1867"/>
    </row>
    <row r="40" spans="1:22" ht="13.5" customHeight="1">
      <c r="A40" s="1834" t="s">
        <v>283</v>
      </c>
      <c r="B40" s="552">
        <v>241</v>
      </c>
      <c r="C40" s="534">
        <v>3016</v>
      </c>
      <c r="D40" s="552">
        <v>294</v>
      </c>
      <c r="E40" s="534">
        <v>3671</v>
      </c>
      <c r="F40" s="552">
        <v>382</v>
      </c>
      <c r="G40" s="534">
        <v>4781</v>
      </c>
      <c r="P40" s="1868"/>
      <c r="Q40" s="1867"/>
      <c r="R40" s="1867"/>
      <c r="S40" s="1867"/>
      <c r="T40" s="1867"/>
      <c r="U40" s="1867"/>
      <c r="V40" s="1867"/>
    </row>
    <row r="41" spans="1:22" ht="13.5" customHeight="1">
      <c r="A41" s="1834" t="s">
        <v>282</v>
      </c>
      <c r="B41" s="552">
        <v>60</v>
      </c>
      <c r="C41" s="534">
        <v>745</v>
      </c>
      <c r="D41" s="552">
        <v>48</v>
      </c>
      <c r="E41" s="552">
        <v>606</v>
      </c>
      <c r="F41" s="552">
        <v>48</v>
      </c>
      <c r="G41" s="552">
        <v>598</v>
      </c>
      <c r="Q41" s="1867"/>
      <c r="R41" s="1867"/>
      <c r="S41" s="1867"/>
      <c r="T41" s="1867"/>
      <c r="U41" s="1867"/>
      <c r="V41" s="1867"/>
    </row>
    <row r="42" spans="1:22" ht="13.5" customHeight="1">
      <c r="A42" s="1834" t="s">
        <v>281</v>
      </c>
      <c r="B42" s="552">
        <v>33</v>
      </c>
      <c r="C42" s="534">
        <v>410</v>
      </c>
      <c r="D42" s="552">
        <v>187</v>
      </c>
      <c r="E42" s="534">
        <v>2339</v>
      </c>
      <c r="F42" s="552">
        <v>173</v>
      </c>
      <c r="G42" s="534">
        <v>2158</v>
      </c>
      <c r="P42" s="1868"/>
      <c r="Q42" s="1867"/>
      <c r="R42" s="1867"/>
      <c r="S42" s="1867"/>
      <c r="T42" s="1867"/>
      <c r="U42" s="1867"/>
      <c r="V42" s="1867"/>
    </row>
    <row r="43" spans="1:22" ht="13.5" customHeight="1">
      <c r="A43" s="1834"/>
      <c r="B43" s="552"/>
      <c r="C43" s="534" t="s">
        <v>48</v>
      </c>
      <c r="D43" s="552"/>
      <c r="E43" s="534" t="s">
        <v>48</v>
      </c>
      <c r="F43" s="552"/>
      <c r="G43" s="534"/>
      <c r="Q43" s="1867"/>
      <c r="R43" s="1867"/>
      <c r="S43" s="1867"/>
      <c r="T43" s="1867"/>
      <c r="U43" s="1867"/>
      <c r="V43" s="1867"/>
    </row>
    <row r="44" spans="1:22" ht="13.5" customHeight="1">
      <c r="A44" s="1872" t="s">
        <v>596</v>
      </c>
      <c r="B44" s="1871">
        <v>0</v>
      </c>
      <c r="C44" s="551">
        <v>2</v>
      </c>
      <c r="D44" s="1871">
        <v>21</v>
      </c>
      <c r="E44" s="551">
        <v>265</v>
      </c>
      <c r="F44" s="1871">
        <v>8</v>
      </c>
      <c r="G44" s="551">
        <v>106</v>
      </c>
      <c r="Q44" s="1867"/>
      <c r="R44" s="1867"/>
      <c r="S44" s="1867"/>
      <c r="T44" s="1867"/>
      <c r="U44" s="1867"/>
      <c r="V44" s="1867"/>
    </row>
    <row r="45" spans="1:22" ht="13.5" customHeight="1">
      <c r="A45" s="1834"/>
      <c r="B45" s="1871" t="s">
        <v>48</v>
      </c>
      <c r="C45" s="534" t="s">
        <v>48</v>
      </c>
      <c r="D45" s="1871" t="s">
        <v>48</v>
      </c>
      <c r="E45" s="534" t="s">
        <v>48</v>
      </c>
      <c r="F45" s="1871" t="s">
        <v>48</v>
      </c>
      <c r="G45" s="534" t="s">
        <v>48</v>
      </c>
      <c r="Q45" s="1867"/>
      <c r="R45" s="1867"/>
      <c r="S45" s="1867"/>
      <c r="T45" s="1867"/>
      <c r="U45" s="1867"/>
      <c r="V45" s="1867"/>
    </row>
    <row r="46" spans="1:22" ht="13.5" customHeight="1">
      <c r="A46" s="1872" t="s">
        <v>280</v>
      </c>
      <c r="B46" s="1871">
        <v>1144</v>
      </c>
      <c r="C46" s="551">
        <v>14306</v>
      </c>
      <c r="D46" s="1871">
        <v>1176</v>
      </c>
      <c r="E46" s="551">
        <v>14701</v>
      </c>
      <c r="F46" s="1871">
        <v>1176</v>
      </c>
      <c r="G46" s="551">
        <v>14701</v>
      </c>
      <c r="O46" s="1868"/>
      <c r="P46" s="1868"/>
      <c r="Q46" s="1867"/>
      <c r="R46" s="1867"/>
      <c r="S46" s="1867"/>
      <c r="T46" s="1867"/>
      <c r="U46" s="1867"/>
      <c r="V46" s="1867"/>
    </row>
    <row r="47" spans="1:22" ht="13.5" customHeight="1">
      <c r="A47" s="1874" t="s">
        <v>447</v>
      </c>
      <c r="B47" s="552">
        <v>1144</v>
      </c>
      <c r="C47" s="534">
        <v>14306</v>
      </c>
      <c r="D47" s="552">
        <v>1176</v>
      </c>
      <c r="E47" s="534">
        <v>14701</v>
      </c>
      <c r="F47" s="552">
        <v>1176</v>
      </c>
      <c r="G47" s="534">
        <v>14701</v>
      </c>
      <c r="O47" s="1868"/>
      <c r="P47" s="1868"/>
      <c r="Q47" s="1867"/>
      <c r="R47" s="1867"/>
      <c r="S47" s="1867"/>
      <c r="T47" s="1867"/>
      <c r="U47" s="1867"/>
      <c r="V47" s="1867"/>
    </row>
    <row r="48" spans="1:22" ht="13.5" customHeight="1">
      <c r="A48" s="1834"/>
      <c r="B48" s="1871" t="s">
        <v>48</v>
      </c>
      <c r="C48" s="534" t="s">
        <v>48</v>
      </c>
      <c r="D48" s="1871" t="s">
        <v>48</v>
      </c>
      <c r="E48" s="534" t="s">
        <v>48</v>
      </c>
      <c r="F48" s="1871" t="s">
        <v>48</v>
      </c>
      <c r="G48" s="534" t="s">
        <v>48</v>
      </c>
      <c r="Q48" s="1867"/>
      <c r="R48" s="1867"/>
      <c r="S48" s="1867"/>
      <c r="T48" s="1867"/>
      <c r="U48" s="1867"/>
      <c r="V48" s="1867"/>
    </row>
    <row r="49" spans="1:22" ht="20.399999999999999">
      <c r="A49" s="1873" t="s">
        <v>486</v>
      </c>
      <c r="B49" s="551" t="s">
        <v>48</v>
      </c>
      <c r="C49" s="551" t="s">
        <v>48</v>
      </c>
      <c r="D49" s="551">
        <v>51</v>
      </c>
      <c r="E49" s="551">
        <v>630</v>
      </c>
      <c r="F49" s="551">
        <v>44</v>
      </c>
      <c r="G49" s="551">
        <v>546</v>
      </c>
      <c r="Q49" s="1867"/>
      <c r="R49" s="1867"/>
      <c r="S49" s="1867"/>
      <c r="T49" s="1867"/>
      <c r="U49" s="1867"/>
      <c r="V49" s="1867"/>
    </row>
    <row r="50" spans="1:22" ht="20.399999999999999">
      <c r="A50" s="1873" t="s">
        <v>559</v>
      </c>
      <c r="B50" s="551">
        <v>1021</v>
      </c>
      <c r="C50" s="551">
        <v>12763</v>
      </c>
      <c r="D50" s="551">
        <v>968</v>
      </c>
      <c r="E50" s="551">
        <v>12101</v>
      </c>
      <c r="F50" s="551">
        <v>916</v>
      </c>
      <c r="G50" s="551">
        <v>11450</v>
      </c>
      <c r="P50" s="1868"/>
      <c r="Q50" s="1867"/>
      <c r="R50" s="1867"/>
      <c r="S50" s="1867"/>
      <c r="T50" s="1867"/>
      <c r="U50" s="1867"/>
      <c r="V50" s="1867"/>
    </row>
    <row r="51" spans="1:22" ht="13.5" customHeight="1">
      <c r="A51" s="1834"/>
      <c r="B51" s="1871"/>
      <c r="C51" s="534" t="s">
        <v>48</v>
      </c>
      <c r="D51" s="1871"/>
      <c r="E51" s="534" t="s">
        <v>48</v>
      </c>
      <c r="Q51" s="1867"/>
      <c r="R51" s="1867"/>
      <c r="S51" s="1867"/>
      <c r="T51" s="1867"/>
      <c r="U51" s="1867"/>
      <c r="V51" s="1867"/>
    </row>
    <row r="52" spans="1:22" ht="13.5" customHeight="1">
      <c r="A52" s="1872" t="s">
        <v>279</v>
      </c>
      <c r="B52" s="1871" t="s">
        <v>48</v>
      </c>
      <c r="C52" s="1871" t="s">
        <v>48</v>
      </c>
      <c r="D52" s="1871" t="s">
        <v>48</v>
      </c>
      <c r="E52" s="551" t="s">
        <v>48</v>
      </c>
      <c r="F52" s="551" t="s">
        <v>48</v>
      </c>
      <c r="G52" s="551" t="s">
        <v>48</v>
      </c>
      <c r="Q52" s="1867"/>
      <c r="R52" s="1867"/>
      <c r="S52" s="1867"/>
      <c r="T52" s="1867"/>
      <c r="U52" s="1867"/>
      <c r="V52" s="1867"/>
    </row>
    <row r="53" spans="1:22" ht="13.5" customHeight="1">
      <c r="A53" s="1870" t="s">
        <v>229</v>
      </c>
      <c r="B53" s="1869">
        <v>12205</v>
      </c>
      <c r="C53" s="1869">
        <v>152563</v>
      </c>
      <c r="D53" s="1869">
        <v>12435</v>
      </c>
      <c r="E53" s="1869">
        <v>155440</v>
      </c>
      <c r="F53" s="1869">
        <v>12045</v>
      </c>
      <c r="G53" s="1869">
        <v>150559</v>
      </c>
      <c r="O53" s="1868"/>
      <c r="P53" s="1868"/>
      <c r="Q53" s="1867"/>
      <c r="R53" s="1867"/>
      <c r="S53" s="1867"/>
      <c r="T53" s="1867"/>
      <c r="U53" s="1867"/>
      <c r="V53" s="1867"/>
    </row>
    <row r="54" spans="1:22">
      <c r="A54" s="1866"/>
      <c r="B54" s="1822"/>
      <c r="C54" s="1822"/>
      <c r="D54" s="280"/>
      <c r="E54" s="280"/>
      <c r="F54" s="101"/>
      <c r="G54" s="101"/>
    </row>
    <row r="55" spans="1:22">
      <c r="A55" s="101"/>
      <c r="B55" s="101"/>
      <c r="C55" s="101"/>
      <c r="D55" s="101"/>
      <c r="E55" s="101"/>
      <c r="F55" s="101"/>
      <c r="G55" s="101"/>
    </row>
    <row r="56" spans="1:22">
      <c r="A56" s="101"/>
      <c r="B56" s="101"/>
      <c r="C56" s="101"/>
      <c r="D56" s="101"/>
      <c r="E56" s="101"/>
      <c r="F56" s="101"/>
      <c r="G56" s="101"/>
    </row>
    <row r="57" spans="1:22" ht="15" customHeight="1">
      <c r="A57" s="101"/>
      <c r="B57" s="101"/>
      <c r="C57" s="101"/>
      <c r="D57" s="101"/>
      <c r="E57" s="101"/>
      <c r="F57" s="101"/>
      <c r="G57" s="101"/>
    </row>
    <row r="58" spans="1:22">
      <c r="A58" s="101"/>
      <c r="B58" s="101"/>
      <c r="C58" s="101"/>
      <c r="D58" s="101"/>
      <c r="E58" s="101"/>
      <c r="F58" s="101"/>
      <c r="G58" s="101"/>
    </row>
    <row r="59" spans="1:22" ht="15" customHeight="1">
      <c r="A59" s="101"/>
      <c r="B59" s="101"/>
      <c r="C59" s="101"/>
      <c r="D59" s="101"/>
      <c r="E59" s="101"/>
      <c r="F59" s="101"/>
      <c r="G59" s="101"/>
    </row>
    <row r="60" spans="1:22">
      <c r="A60" s="101"/>
      <c r="B60" s="101"/>
      <c r="C60" s="101"/>
      <c r="D60" s="101"/>
      <c r="E60" s="101"/>
    </row>
    <row r="61" spans="1:22">
      <c r="A61" s="101"/>
      <c r="B61" s="101"/>
      <c r="C61" s="101"/>
      <c r="D61" s="101"/>
      <c r="E61" s="101"/>
    </row>
  </sheetData>
  <mergeCells count="9">
    <mergeCell ref="B3:C3"/>
    <mergeCell ref="D3:E3"/>
    <mergeCell ref="F3:G3"/>
    <mergeCell ref="B4:B5"/>
    <mergeCell ref="C4:C5"/>
    <mergeCell ref="D4:D5"/>
    <mergeCell ref="E4:E5"/>
    <mergeCell ref="F4:F5"/>
    <mergeCell ref="G4:G5"/>
  </mergeCells>
  <pageMargins left="0.7" right="0.7" top="0.75" bottom="0.75" header="0.3" footer="0.3"/>
  <pageSetup paperSize="9" scale="70" orientation="portrait" r:id="rId1"/>
  <customProperties>
    <customPr name="_pios_id" r:id="rId2"/>
  </customPropertie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57964-E864-42CD-A0AC-CA93B9C3189F}">
  <sheetPr>
    <tabColor rgb="FF70A8DA"/>
  </sheetPr>
  <dimension ref="A1:V32"/>
  <sheetViews>
    <sheetView showGridLines="0" view="pageLayout" topLeftCell="A67" zoomScaleNormal="100" zoomScaleSheetLayoutView="100" workbookViewId="0">
      <selection activeCell="D70" sqref="D70"/>
    </sheetView>
  </sheetViews>
  <sheetFormatPr defaultRowHeight="14.4"/>
  <cols>
    <col min="1" max="1" width="40.44140625" style="870" customWidth="1"/>
    <col min="2" max="5" width="11.6640625" style="870" customWidth="1"/>
    <col min="6" max="6" width="15.33203125" style="870" bestFit="1" customWidth="1"/>
    <col min="7" max="7" width="12.5546875" style="870" customWidth="1"/>
    <col min="8" max="16384" width="8.88671875" style="870"/>
  </cols>
  <sheetData>
    <row r="1" spans="1:22" ht="16.2">
      <c r="A1" s="72" t="s">
        <v>1581</v>
      </c>
      <c r="B1" s="101"/>
      <c r="C1" s="101"/>
      <c r="D1" s="101"/>
      <c r="E1" s="101"/>
      <c r="F1" s="101"/>
      <c r="G1" s="101"/>
    </row>
    <row r="2" spans="1:22">
      <c r="A2" s="117" t="str">
        <f>'[105]Manual Input &amp; Status'!B3</f>
        <v>Q3 2021</v>
      </c>
      <c r="B2" s="116"/>
      <c r="C2" s="116"/>
      <c r="D2" s="116"/>
      <c r="E2" s="116"/>
      <c r="F2" s="116"/>
      <c r="G2" s="101"/>
    </row>
    <row r="3" spans="1:22" ht="23.25" customHeight="1">
      <c r="A3" s="101"/>
      <c r="B3" s="2208" t="s">
        <v>606</v>
      </c>
      <c r="C3" s="2208"/>
      <c r="D3" s="2208" t="s">
        <v>527</v>
      </c>
      <c r="E3" s="2208"/>
      <c r="F3" s="2208" t="s">
        <v>229</v>
      </c>
      <c r="G3" s="2208"/>
    </row>
    <row r="4" spans="1:22">
      <c r="A4" s="280"/>
      <c r="B4" s="2209"/>
      <c r="C4" s="2209"/>
      <c r="D4" s="2209"/>
      <c r="E4" s="2209"/>
      <c r="F4" s="2209"/>
      <c r="G4" s="2209"/>
    </row>
    <row r="5" spans="1:22" ht="24" customHeight="1">
      <c r="A5" s="553"/>
      <c r="B5" s="2210" t="s">
        <v>315</v>
      </c>
      <c r="C5" s="2210" t="s">
        <v>319</v>
      </c>
      <c r="D5" s="2210" t="s">
        <v>315</v>
      </c>
      <c r="E5" s="2210" t="s">
        <v>319</v>
      </c>
      <c r="F5" s="2210" t="s">
        <v>315</v>
      </c>
      <c r="G5" s="2210" t="s">
        <v>319</v>
      </c>
      <c r="P5" s="1816"/>
      <c r="V5" s="1816"/>
    </row>
    <row r="6" spans="1:22" ht="15" thickBot="1">
      <c r="A6" s="1879" t="s">
        <v>105</v>
      </c>
      <c r="B6" s="2211"/>
      <c r="C6" s="2211"/>
      <c r="D6" s="2211"/>
      <c r="E6" s="2211"/>
      <c r="F6" s="2211"/>
      <c r="G6" s="2211"/>
    </row>
    <row r="7" spans="1:22" s="311" customFormat="1">
      <c r="A7" s="314" t="s">
        <v>605</v>
      </c>
      <c r="B7" s="309">
        <v>827</v>
      </c>
      <c r="C7" s="309">
        <v>66</v>
      </c>
      <c r="D7" s="115" t="s">
        <v>48</v>
      </c>
      <c r="E7" s="309" t="s">
        <v>48</v>
      </c>
      <c r="F7" s="309">
        <v>827</v>
      </c>
      <c r="G7" s="309">
        <v>66</v>
      </c>
      <c r="Q7" s="1878"/>
      <c r="R7" s="1878"/>
      <c r="S7" s="1878"/>
      <c r="T7" s="1878"/>
      <c r="U7" s="1878"/>
      <c r="V7" s="1878"/>
    </row>
    <row r="8" spans="1:22">
      <c r="A8" s="310" t="s">
        <v>598</v>
      </c>
      <c r="B8" s="115">
        <v>863</v>
      </c>
      <c r="C8" s="115">
        <v>69</v>
      </c>
      <c r="D8" s="115" t="s">
        <v>48</v>
      </c>
      <c r="E8" s="309" t="s">
        <v>48</v>
      </c>
      <c r="F8" s="115">
        <v>863</v>
      </c>
      <c r="G8" s="115">
        <v>69</v>
      </c>
      <c r="Q8" s="1878"/>
      <c r="R8" s="1878"/>
      <c r="S8" s="1878"/>
      <c r="T8" s="1878"/>
      <c r="U8" s="1878"/>
      <c r="V8" s="1878"/>
    </row>
    <row r="9" spans="1:22">
      <c r="A9" s="310" t="s">
        <v>318</v>
      </c>
      <c r="B9" s="115">
        <v>289</v>
      </c>
      <c r="C9" s="115">
        <v>23</v>
      </c>
      <c r="D9" s="115" t="s">
        <v>48</v>
      </c>
      <c r="E9" s="309" t="s">
        <v>48</v>
      </c>
      <c r="F9" s="115">
        <v>289</v>
      </c>
      <c r="G9" s="115">
        <v>23</v>
      </c>
      <c r="I9" s="137"/>
      <c r="Q9" s="1878"/>
      <c r="R9" s="1878"/>
      <c r="S9" s="1878"/>
      <c r="T9" s="1878"/>
      <c r="U9" s="1878"/>
      <c r="V9" s="1878"/>
    </row>
    <row r="10" spans="1:22">
      <c r="A10" s="310" t="s">
        <v>603</v>
      </c>
      <c r="B10" s="115">
        <v>306</v>
      </c>
      <c r="C10" s="115">
        <v>25</v>
      </c>
      <c r="D10" s="115" t="s">
        <v>48</v>
      </c>
      <c r="E10" s="309" t="s">
        <v>48</v>
      </c>
      <c r="F10" s="115">
        <v>306</v>
      </c>
      <c r="G10" s="115">
        <v>25</v>
      </c>
      <c r="Q10" s="1878"/>
      <c r="R10" s="1878"/>
      <c r="S10" s="1878"/>
      <c r="T10" s="1878"/>
      <c r="U10" s="1878"/>
      <c r="V10" s="1878"/>
    </row>
    <row r="11" spans="1:22">
      <c r="A11" s="310" t="s">
        <v>317</v>
      </c>
      <c r="B11" s="115">
        <v>53</v>
      </c>
      <c r="C11" s="115">
        <v>4</v>
      </c>
      <c r="D11" s="115" t="s">
        <v>48</v>
      </c>
      <c r="E11" s="309" t="s">
        <v>48</v>
      </c>
      <c r="F11" s="115">
        <v>53</v>
      </c>
      <c r="G11" s="115">
        <v>4</v>
      </c>
      <c r="Q11" s="1878"/>
      <c r="R11" s="1878"/>
      <c r="S11" s="1878"/>
      <c r="T11" s="1878"/>
      <c r="U11" s="1878"/>
      <c r="V11" s="1878"/>
    </row>
    <row r="12" spans="1:22">
      <c r="A12" s="310" t="s">
        <v>528</v>
      </c>
      <c r="B12" s="115">
        <v>73</v>
      </c>
      <c r="C12" s="115">
        <v>6</v>
      </c>
      <c r="D12" s="115" t="s">
        <v>48</v>
      </c>
      <c r="E12" s="309" t="s">
        <v>48</v>
      </c>
      <c r="F12" s="115">
        <v>73</v>
      </c>
      <c r="G12" s="115">
        <v>6</v>
      </c>
      <c r="Q12" s="1878"/>
      <c r="R12" s="1878"/>
      <c r="S12" s="1878"/>
      <c r="T12" s="1878"/>
      <c r="U12" s="1878"/>
      <c r="V12" s="1878"/>
    </row>
    <row r="13" spans="1:22">
      <c r="A13" s="310" t="s">
        <v>260</v>
      </c>
      <c r="B13" s="115">
        <v>-757</v>
      </c>
      <c r="C13" s="115">
        <v>-61</v>
      </c>
      <c r="D13" s="115" t="s">
        <v>48</v>
      </c>
      <c r="E13" s="309" t="s">
        <v>48</v>
      </c>
      <c r="F13" s="115">
        <v>-757</v>
      </c>
      <c r="G13" s="115">
        <v>-61</v>
      </c>
      <c r="Q13" s="1878"/>
      <c r="R13" s="1878"/>
      <c r="S13" s="1878"/>
      <c r="T13" s="1878"/>
      <c r="U13" s="1878"/>
      <c r="V13" s="1878"/>
    </row>
    <row r="14" spans="1:22" s="311" customFormat="1">
      <c r="A14" s="313" t="s">
        <v>604</v>
      </c>
      <c r="B14" s="309">
        <v>1305</v>
      </c>
      <c r="C14" s="309">
        <v>104</v>
      </c>
      <c r="D14" s="115" t="s">
        <v>48</v>
      </c>
      <c r="E14" s="309" t="s">
        <v>48</v>
      </c>
      <c r="F14" s="309">
        <v>1305</v>
      </c>
      <c r="G14" s="309">
        <v>104</v>
      </c>
      <c r="Q14" s="1878"/>
      <c r="R14" s="1878"/>
      <c r="S14" s="1878"/>
      <c r="T14" s="1878"/>
      <c r="U14" s="1878"/>
      <c r="V14" s="1878"/>
    </row>
    <row r="15" spans="1:22">
      <c r="A15" s="310" t="s">
        <v>598</v>
      </c>
      <c r="B15" s="115">
        <v>1271</v>
      </c>
      <c r="C15" s="115">
        <v>102</v>
      </c>
      <c r="D15" s="115" t="s">
        <v>48</v>
      </c>
      <c r="E15" s="309" t="s">
        <v>48</v>
      </c>
      <c r="F15" s="115">
        <v>1271</v>
      </c>
      <c r="G15" s="115">
        <v>102</v>
      </c>
      <c r="Q15" s="1878"/>
      <c r="R15" s="1878"/>
      <c r="S15" s="1878"/>
      <c r="T15" s="1878"/>
      <c r="U15" s="1878"/>
      <c r="V15" s="1878"/>
    </row>
    <row r="16" spans="1:22">
      <c r="A16" s="310" t="s">
        <v>318</v>
      </c>
      <c r="B16" s="115">
        <v>467</v>
      </c>
      <c r="C16" s="115">
        <v>37</v>
      </c>
      <c r="D16" s="115" t="s">
        <v>48</v>
      </c>
      <c r="E16" s="309" t="s">
        <v>48</v>
      </c>
      <c r="F16" s="115">
        <v>467</v>
      </c>
      <c r="G16" s="115">
        <v>37</v>
      </c>
      <c r="Q16" s="1878"/>
      <c r="R16" s="1878"/>
      <c r="S16" s="1878"/>
      <c r="T16" s="1878"/>
      <c r="U16" s="1878"/>
      <c r="V16" s="1878"/>
    </row>
    <row r="17" spans="1:22">
      <c r="A17" s="310" t="s">
        <v>603</v>
      </c>
      <c r="B17" s="115">
        <v>852</v>
      </c>
      <c r="C17" s="115">
        <v>68</v>
      </c>
      <c r="D17" s="115" t="s">
        <v>48</v>
      </c>
      <c r="E17" s="309" t="s">
        <v>48</v>
      </c>
      <c r="F17" s="115">
        <v>852</v>
      </c>
      <c r="G17" s="115">
        <v>68</v>
      </c>
      <c r="Q17" s="1878"/>
      <c r="R17" s="1878"/>
      <c r="S17" s="1878"/>
      <c r="T17" s="1878"/>
      <c r="U17" s="1878"/>
      <c r="V17" s="1878"/>
    </row>
    <row r="18" spans="1:22">
      <c r="A18" s="310" t="s">
        <v>317</v>
      </c>
      <c r="B18" s="115">
        <v>90</v>
      </c>
      <c r="C18" s="115">
        <v>7</v>
      </c>
      <c r="D18" s="115" t="s">
        <v>48</v>
      </c>
      <c r="E18" s="309" t="s">
        <v>48</v>
      </c>
      <c r="F18" s="115">
        <v>90</v>
      </c>
      <c r="G18" s="115">
        <v>7</v>
      </c>
      <c r="Q18" s="1878"/>
      <c r="R18" s="1878"/>
      <c r="S18" s="1878"/>
      <c r="T18" s="1878"/>
      <c r="U18" s="1878"/>
      <c r="V18" s="1878"/>
    </row>
    <row r="19" spans="1:22">
      <c r="A19" s="310" t="s">
        <v>528</v>
      </c>
      <c r="B19" s="115">
        <v>210</v>
      </c>
      <c r="C19" s="115">
        <v>17</v>
      </c>
      <c r="D19" s="115" t="s">
        <v>48</v>
      </c>
      <c r="E19" s="309" t="s">
        <v>48</v>
      </c>
      <c r="F19" s="115">
        <v>210</v>
      </c>
      <c r="G19" s="115">
        <v>17</v>
      </c>
      <c r="Q19" s="1878"/>
      <c r="R19" s="1878"/>
      <c r="S19" s="1878"/>
      <c r="T19" s="1878"/>
      <c r="U19" s="1878"/>
      <c r="V19" s="1878"/>
    </row>
    <row r="20" spans="1:22">
      <c r="A20" s="310" t="s">
        <v>260</v>
      </c>
      <c r="B20" s="115">
        <v>-1585</v>
      </c>
      <c r="C20" s="115">
        <v>-127</v>
      </c>
      <c r="D20" s="115" t="s">
        <v>48</v>
      </c>
      <c r="E20" s="309" t="s">
        <v>48</v>
      </c>
      <c r="F20" s="115">
        <v>-1585</v>
      </c>
      <c r="G20" s="115">
        <v>-127</v>
      </c>
      <c r="Q20" s="1878"/>
      <c r="R20" s="1878"/>
      <c r="S20" s="1878"/>
      <c r="T20" s="1878"/>
      <c r="U20" s="1878"/>
      <c r="V20" s="1878"/>
    </row>
    <row r="21" spans="1:22" s="311" customFormat="1">
      <c r="A21" s="313" t="s">
        <v>602</v>
      </c>
      <c r="B21" s="309">
        <v>574</v>
      </c>
      <c r="C21" s="309">
        <v>46</v>
      </c>
      <c r="D21" s="309" t="s">
        <v>48</v>
      </c>
      <c r="E21" s="309" t="s">
        <v>48</v>
      </c>
      <c r="F21" s="309">
        <v>574</v>
      </c>
      <c r="G21" s="309">
        <v>46</v>
      </c>
      <c r="Q21" s="1878"/>
      <c r="R21" s="1878"/>
      <c r="S21" s="1878"/>
      <c r="T21" s="1878"/>
      <c r="U21" s="1878"/>
      <c r="V21" s="1878"/>
    </row>
    <row r="22" spans="1:22" s="311" customFormat="1">
      <c r="A22" s="313" t="s">
        <v>601</v>
      </c>
      <c r="B22" s="309">
        <v>306</v>
      </c>
      <c r="C22" s="309">
        <v>24</v>
      </c>
      <c r="D22" s="309" t="s">
        <v>48</v>
      </c>
      <c r="E22" s="309" t="s">
        <v>48</v>
      </c>
      <c r="F22" s="309">
        <v>306</v>
      </c>
      <c r="G22" s="309">
        <v>24</v>
      </c>
      <c r="Q22" s="1878"/>
      <c r="R22" s="1878"/>
      <c r="S22" s="1878"/>
      <c r="T22" s="1878"/>
      <c r="U22" s="1878"/>
      <c r="V22" s="1878"/>
    </row>
    <row r="23" spans="1:22" s="311" customFormat="1">
      <c r="A23" s="312" t="s">
        <v>600</v>
      </c>
      <c r="B23" s="309">
        <v>4</v>
      </c>
      <c r="C23" s="309">
        <v>0</v>
      </c>
      <c r="D23" s="309" t="s">
        <v>48</v>
      </c>
      <c r="E23" s="309" t="s">
        <v>48</v>
      </c>
      <c r="F23" s="309">
        <v>4</v>
      </c>
      <c r="G23" s="309">
        <v>0</v>
      </c>
      <c r="Q23" s="1878"/>
      <c r="R23" s="1878"/>
      <c r="S23" s="1878"/>
      <c r="T23" s="1878"/>
      <c r="U23" s="1878"/>
      <c r="V23" s="1878"/>
    </row>
    <row r="24" spans="1:22" s="311" customFormat="1">
      <c r="A24" s="312" t="s">
        <v>599</v>
      </c>
      <c r="B24" s="309">
        <v>745</v>
      </c>
      <c r="C24" s="309">
        <v>60</v>
      </c>
      <c r="D24" s="309">
        <v>410</v>
      </c>
      <c r="E24" s="309">
        <v>33</v>
      </c>
      <c r="F24" s="309">
        <v>1155</v>
      </c>
      <c r="G24" s="309">
        <v>92</v>
      </c>
      <c r="Q24" s="1878"/>
      <c r="R24" s="1878"/>
      <c r="S24" s="1878"/>
      <c r="T24" s="1878"/>
      <c r="U24" s="1878"/>
      <c r="V24" s="1878"/>
    </row>
    <row r="25" spans="1:22">
      <c r="A25" s="310" t="s">
        <v>598</v>
      </c>
      <c r="B25" s="115">
        <v>228</v>
      </c>
      <c r="C25" s="115">
        <v>18</v>
      </c>
      <c r="D25" s="115" t="s">
        <v>48</v>
      </c>
      <c r="E25" s="309" t="s">
        <v>48</v>
      </c>
      <c r="F25" s="115">
        <v>228</v>
      </c>
      <c r="G25" s="115">
        <v>18</v>
      </c>
      <c r="Q25" s="1878"/>
      <c r="R25" s="1878"/>
      <c r="S25" s="1878"/>
      <c r="T25" s="1878"/>
      <c r="U25" s="1878"/>
      <c r="V25" s="1878"/>
    </row>
    <row r="26" spans="1:22">
      <c r="A26" s="310" t="s">
        <v>318</v>
      </c>
      <c r="B26" s="115">
        <v>444</v>
      </c>
      <c r="C26" s="115">
        <v>36</v>
      </c>
      <c r="D26" s="115" t="s">
        <v>48</v>
      </c>
      <c r="E26" s="309" t="s">
        <v>48</v>
      </c>
      <c r="F26" s="115">
        <v>444</v>
      </c>
      <c r="G26" s="115">
        <v>36</v>
      </c>
      <c r="Q26" s="1878"/>
      <c r="R26" s="1878"/>
      <c r="S26" s="1878"/>
      <c r="T26" s="1878"/>
      <c r="U26" s="1878"/>
      <c r="V26" s="1878"/>
    </row>
    <row r="27" spans="1:22">
      <c r="A27" s="310" t="s">
        <v>597</v>
      </c>
      <c r="B27" s="115">
        <v>74</v>
      </c>
      <c r="C27" s="115">
        <v>6</v>
      </c>
      <c r="D27" s="115" t="s">
        <v>48</v>
      </c>
      <c r="E27" s="309" t="s">
        <v>48</v>
      </c>
      <c r="F27" s="115">
        <v>74</v>
      </c>
      <c r="G27" s="115">
        <v>6</v>
      </c>
      <c r="Q27" s="1878"/>
      <c r="R27" s="1878"/>
      <c r="S27" s="1878"/>
      <c r="T27" s="1878"/>
      <c r="U27" s="1878"/>
      <c r="V27" s="1878"/>
    </row>
    <row r="28" spans="1:22">
      <c r="A28" s="310" t="s">
        <v>317</v>
      </c>
      <c r="B28" s="115"/>
      <c r="C28" s="115"/>
      <c r="D28" s="115">
        <v>410</v>
      </c>
      <c r="E28" s="309">
        <v>33</v>
      </c>
      <c r="F28" s="115">
        <v>410</v>
      </c>
      <c r="G28" s="115">
        <v>33</v>
      </c>
      <c r="Q28" s="1878"/>
      <c r="R28" s="1878"/>
      <c r="S28" s="1878"/>
      <c r="T28" s="1878"/>
      <c r="U28" s="1878"/>
      <c r="V28" s="1878"/>
    </row>
    <row r="29" spans="1:22">
      <c r="A29" s="780" t="s">
        <v>229</v>
      </c>
      <c r="B29" s="779">
        <v>3762</v>
      </c>
      <c r="C29" s="779">
        <v>301</v>
      </c>
      <c r="D29" s="779">
        <v>410</v>
      </c>
      <c r="E29" s="779">
        <v>33</v>
      </c>
      <c r="F29" s="779">
        <v>4171</v>
      </c>
      <c r="G29" s="779">
        <v>334</v>
      </c>
      <c r="Q29" s="1878"/>
      <c r="R29" s="1878"/>
      <c r="S29" s="1878"/>
      <c r="T29" s="1878"/>
      <c r="U29" s="1878"/>
      <c r="V29" s="1878"/>
    </row>
    <row r="30" spans="1:22">
      <c r="A30" s="73" t="s">
        <v>1580</v>
      </c>
      <c r="B30" s="69"/>
      <c r="C30" s="69"/>
      <c r="D30" s="69"/>
      <c r="E30" s="69"/>
      <c r="F30" s="69"/>
      <c r="G30" s="69"/>
    </row>
    <row r="31" spans="1:22">
      <c r="A31" s="105"/>
      <c r="B31" s="105"/>
      <c r="C31" s="105"/>
      <c r="D31" s="105"/>
      <c r="E31" s="105"/>
      <c r="F31" s="105"/>
      <c r="G31" s="105"/>
    </row>
    <row r="32" spans="1:22">
      <c r="A32" s="871"/>
      <c r="B32" s="871"/>
      <c r="C32" s="871"/>
      <c r="D32" s="871"/>
      <c r="E32" s="871"/>
      <c r="F32" s="871"/>
      <c r="G32" s="871"/>
    </row>
  </sheetData>
  <mergeCells count="9">
    <mergeCell ref="B3:C4"/>
    <mergeCell ref="D3:E4"/>
    <mergeCell ref="F3:G4"/>
    <mergeCell ref="B5:B6"/>
    <mergeCell ref="C5:C6"/>
    <mergeCell ref="D5:D6"/>
    <mergeCell ref="E5:E6"/>
    <mergeCell ref="F5:F6"/>
    <mergeCell ref="G5:G6"/>
  </mergeCells>
  <pageMargins left="0.7" right="0.7" top="0.75" bottom="0.75" header="0.3" footer="0.3"/>
  <pageSetup paperSize="9" scale="70" orientation="portrait" r:id="rId1"/>
  <customProperties>
    <customPr name="_pios_id" r:id="rId2"/>
  </customPropertie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DE015-DE97-4ADC-AE14-2BCD15837FC4}">
  <sheetPr>
    <tabColor rgb="FF70A8DA"/>
  </sheetPr>
  <dimension ref="A1:AG73"/>
  <sheetViews>
    <sheetView showGridLines="0" showZeros="0" view="pageLayout" topLeftCell="A61" zoomScaleNormal="100" zoomScaleSheetLayoutView="110" workbookViewId="0">
      <selection activeCell="B53" sqref="B53"/>
    </sheetView>
  </sheetViews>
  <sheetFormatPr defaultRowHeight="14.4"/>
  <cols>
    <col min="1" max="1" width="40.88671875" style="870" customWidth="1"/>
    <col min="2" max="2" width="10.21875" style="870" customWidth="1"/>
    <col min="3" max="3" width="10.44140625" style="870" customWidth="1"/>
    <col min="4" max="4" width="9" style="870" customWidth="1"/>
    <col min="5" max="5" width="8.6640625" style="870" customWidth="1"/>
    <col min="6" max="6" width="7.88671875" style="870" customWidth="1"/>
    <col min="7" max="7" width="8" style="870" customWidth="1"/>
    <col min="8" max="8" width="9.88671875" style="870" customWidth="1"/>
    <col min="9" max="9" width="10.21875" style="870" customWidth="1"/>
    <col min="10" max="10" width="10" style="870" customWidth="1"/>
    <col min="11" max="11" width="11" style="870" customWidth="1"/>
    <col min="12" max="12" width="8.88671875" style="870"/>
    <col min="13" max="13" width="8.88671875" style="870" customWidth="1"/>
    <col min="14" max="14" width="11" style="870" customWidth="1"/>
    <col min="15" max="16384" width="8.88671875" style="870"/>
  </cols>
  <sheetData>
    <row r="1" spans="1:33" ht="14.4" customHeight="1">
      <c r="A1" s="2001" t="s">
        <v>1585</v>
      </c>
      <c r="B1" s="2001"/>
      <c r="C1" s="2001"/>
      <c r="D1" s="2001"/>
      <c r="E1" s="2001"/>
      <c r="F1" s="2001"/>
      <c r="G1" s="833"/>
      <c r="H1" s="833"/>
      <c r="I1" s="833"/>
      <c r="J1" s="833"/>
      <c r="K1" s="137"/>
    </row>
    <row r="2" spans="1:33" ht="21" thickBot="1">
      <c r="A2" s="274" t="s">
        <v>560</v>
      </c>
      <c r="B2" s="1863"/>
      <c r="C2" s="834"/>
      <c r="D2" s="833"/>
      <c r="E2" s="833"/>
      <c r="F2" s="833"/>
      <c r="G2" s="833"/>
      <c r="H2" s="833"/>
      <c r="I2" s="833"/>
      <c r="J2" s="833"/>
    </row>
    <row r="3" spans="1:33" ht="16.8" thickBot="1">
      <c r="A3" s="123" t="s">
        <v>105</v>
      </c>
      <c r="B3" s="1913" t="s">
        <v>1317</v>
      </c>
      <c r="C3" s="1913" t="s">
        <v>1191</v>
      </c>
      <c r="D3" s="1913" t="s">
        <v>1111</v>
      </c>
      <c r="E3" s="1913" t="s">
        <v>1041</v>
      </c>
      <c r="F3" s="1912" t="s">
        <v>990</v>
      </c>
      <c r="G3" s="1912" t="s">
        <v>911</v>
      </c>
      <c r="H3" s="1912" t="s">
        <v>842</v>
      </c>
      <c r="I3" s="1912" t="s">
        <v>799</v>
      </c>
      <c r="J3" s="1912" t="s">
        <v>759</v>
      </c>
      <c r="L3" s="1929"/>
      <c r="R3" s="1911"/>
      <c r="S3" s="1911"/>
      <c r="T3" s="1911"/>
      <c r="U3" s="1911"/>
      <c r="V3" s="1910"/>
      <c r="W3" s="1910"/>
      <c r="X3" s="1910"/>
      <c r="Y3" s="1910"/>
      <c r="Z3" s="1911"/>
      <c r="AA3" s="1911"/>
      <c r="AB3" s="1911"/>
      <c r="AC3" s="1911"/>
      <c r="AD3" s="1910"/>
      <c r="AE3" s="1910"/>
      <c r="AF3" s="1910"/>
      <c r="AG3" s="1910"/>
    </row>
    <row r="4" spans="1:33">
      <c r="A4" s="122" t="s">
        <v>346</v>
      </c>
      <c r="B4" s="1928"/>
      <c r="C4" s="1928"/>
      <c r="D4" s="1927"/>
      <c r="E4" s="1927"/>
      <c r="F4" s="1927"/>
      <c r="G4" s="1927"/>
      <c r="H4" s="1927"/>
      <c r="I4" s="1927"/>
      <c r="J4" s="1927"/>
      <c r="R4" s="1926"/>
      <c r="S4" s="1926"/>
      <c r="T4" s="1925"/>
      <c r="U4" s="1925"/>
      <c r="V4" s="1925"/>
      <c r="W4" s="1925"/>
      <c r="X4" s="1925"/>
      <c r="Y4" s="1925"/>
    </row>
    <row r="5" spans="1:33">
      <c r="A5" s="121" t="s">
        <v>345</v>
      </c>
      <c r="B5" s="1922">
        <v>30153</v>
      </c>
      <c r="C5" s="1922">
        <v>30049</v>
      </c>
      <c r="D5" s="1922">
        <v>30033</v>
      </c>
      <c r="E5" s="1924">
        <v>29100</v>
      </c>
      <c r="F5" s="1922">
        <v>28046</v>
      </c>
      <c r="G5" s="1922">
        <v>28064</v>
      </c>
      <c r="H5" s="1922">
        <v>28080</v>
      </c>
      <c r="I5" s="1922">
        <v>28398</v>
      </c>
      <c r="J5" s="1922">
        <v>28198</v>
      </c>
      <c r="K5" s="1885"/>
      <c r="L5" s="1885"/>
      <c r="M5" s="1885"/>
      <c r="N5" s="1885"/>
      <c r="O5" s="1885"/>
      <c r="P5" s="1885"/>
      <c r="Q5" s="1885"/>
      <c r="R5" s="1920"/>
      <c r="S5" s="1920"/>
      <c r="T5" s="1282"/>
      <c r="U5" s="1923"/>
      <c r="V5" s="1282"/>
      <c r="W5" s="1282"/>
      <c r="X5" s="1282"/>
      <c r="Y5" s="1282"/>
      <c r="Z5" s="1885"/>
      <c r="AA5" s="1885"/>
      <c r="AB5" s="1885"/>
      <c r="AC5" s="1885"/>
      <c r="AD5" s="1885"/>
      <c r="AE5" s="1885"/>
      <c r="AF5" s="1885"/>
      <c r="AG5" s="1885"/>
    </row>
    <row r="6" spans="1:33">
      <c r="A6" s="121" t="s">
        <v>977</v>
      </c>
      <c r="B6" s="1922">
        <v>2820</v>
      </c>
      <c r="C6" s="1922">
        <v>1814</v>
      </c>
      <c r="D6" s="1922">
        <v>789</v>
      </c>
      <c r="E6" s="1922">
        <v>2288</v>
      </c>
      <c r="F6" s="1922">
        <v>1665</v>
      </c>
      <c r="G6" s="1922">
        <v>891</v>
      </c>
      <c r="H6" s="1922">
        <v>698</v>
      </c>
      <c r="I6" s="1922">
        <v>1658</v>
      </c>
      <c r="J6" s="1922">
        <v>988</v>
      </c>
      <c r="K6" s="1919"/>
      <c r="L6" s="1885"/>
      <c r="M6" s="1885"/>
      <c r="N6" s="1885"/>
      <c r="O6" s="1885"/>
      <c r="P6" s="1885"/>
      <c r="Q6" s="1885"/>
      <c r="R6" s="1920"/>
      <c r="S6" s="1920"/>
      <c r="T6" s="1282"/>
      <c r="U6" s="1282"/>
      <c r="V6" s="1282"/>
      <c r="W6" s="1282"/>
      <c r="X6" s="1282"/>
      <c r="Y6" s="1282"/>
      <c r="Z6" s="1885"/>
      <c r="AA6" s="1885"/>
      <c r="AB6" s="1885"/>
      <c r="AC6" s="1885"/>
      <c r="AD6" s="1885"/>
      <c r="AE6" s="1885"/>
      <c r="AF6" s="1885"/>
      <c r="AG6" s="1885"/>
    </row>
    <row r="7" spans="1:33">
      <c r="A7" s="120" t="s">
        <v>344</v>
      </c>
      <c r="B7" s="1921">
        <v>-1970</v>
      </c>
      <c r="C7" s="1921">
        <v>-1269</v>
      </c>
      <c r="D7" s="1921">
        <v>-552</v>
      </c>
      <c r="E7" s="1921">
        <v>-1585</v>
      </c>
      <c r="F7" s="1921">
        <v>-1078</v>
      </c>
      <c r="G7" s="1921">
        <v>-492</v>
      </c>
      <c r="H7" s="1921">
        <v>-322</v>
      </c>
      <c r="I7" s="1921">
        <v>-1616</v>
      </c>
      <c r="J7" s="1921">
        <v>-1212</v>
      </c>
      <c r="K7" s="1885"/>
      <c r="L7" s="1885"/>
      <c r="M7" s="1885"/>
      <c r="N7" s="1885"/>
      <c r="O7" s="1885"/>
      <c r="P7" s="1885"/>
      <c r="Q7" s="1885"/>
      <c r="R7" s="1920"/>
      <c r="S7" s="1920"/>
      <c r="T7" s="1282"/>
      <c r="U7" s="1282"/>
      <c r="V7" s="1282"/>
      <c r="W7" s="1282"/>
      <c r="X7" s="1282"/>
      <c r="Y7" s="1282"/>
      <c r="Z7" s="1885"/>
      <c r="AA7" s="1885"/>
      <c r="AB7" s="1885"/>
      <c r="AC7" s="1885"/>
      <c r="AD7" s="1885"/>
      <c r="AE7" s="1885"/>
      <c r="AF7" s="1885"/>
      <c r="AG7" s="1885"/>
    </row>
    <row r="8" spans="1:33">
      <c r="A8" s="121" t="s">
        <v>343</v>
      </c>
      <c r="B8" s="825">
        <v>31003</v>
      </c>
      <c r="C8" s="825">
        <v>30594</v>
      </c>
      <c r="D8" s="825">
        <v>30270</v>
      </c>
      <c r="E8" s="825">
        <v>29802</v>
      </c>
      <c r="F8" s="825">
        <v>28634</v>
      </c>
      <c r="G8" s="825">
        <v>28463</v>
      </c>
      <c r="H8" s="825">
        <v>28456</v>
      </c>
      <c r="I8" s="825">
        <v>28441</v>
      </c>
      <c r="J8" s="825">
        <v>27974</v>
      </c>
      <c r="K8" s="1885"/>
      <c r="L8" s="1885"/>
      <c r="M8" s="1885"/>
      <c r="N8" s="1885"/>
      <c r="O8" s="1885"/>
      <c r="P8" s="1885"/>
      <c r="Q8" s="1885"/>
      <c r="R8" s="855"/>
      <c r="S8" s="855"/>
      <c r="T8" s="852"/>
      <c r="U8" s="852"/>
      <c r="V8" s="852"/>
      <c r="W8" s="852"/>
      <c r="X8" s="852"/>
      <c r="Y8" s="852"/>
      <c r="Z8" s="1885"/>
      <c r="AA8" s="1885"/>
      <c r="AB8" s="1885"/>
      <c r="AC8" s="1885"/>
      <c r="AD8" s="1885"/>
      <c r="AE8" s="1885"/>
      <c r="AF8" s="1885"/>
      <c r="AG8" s="1885"/>
    </row>
    <row r="9" spans="1:33">
      <c r="A9" s="121" t="s">
        <v>342</v>
      </c>
      <c r="B9" s="1283">
        <v>-3</v>
      </c>
      <c r="C9" s="1283">
        <v>-3</v>
      </c>
      <c r="D9" s="1283">
        <v>-173</v>
      </c>
      <c r="E9" s="825">
        <v>-253</v>
      </c>
      <c r="F9" s="825">
        <v>-173</v>
      </c>
      <c r="G9" s="825">
        <v>-240</v>
      </c>
      <c r="H9" s="825">
        <v>-143</v>
      </c>
      <c r="I9" s="825">
        <v>-136</v>
      </c>
      <c r="J9" s="825">
        <v>0</v>
      </c>
      <c r="K9" s="1919"/>
      <c r="L9" s="1885"/>
      <c r="M9" s="1885"/>
      <c r="N9" s="1885"/>
      <c r="O9" s="1885"/>
      <c r="P9" s="1885"/>
      <c r="Q9" s="1885"/>
      <c r="R9" s="855"/>
      <c r="S9" s="855"/>
      <c r="T9" s="850"/>
      <c r="U9" s="852"/>
      <c r="V9" s="852"/>
      <c r="W9" s="852"/>
      <c r="X9" s="852"/>
      <c r="Y9" s="852"/>
      <c r="Z9" s="1885"/>
      <c r="AA9" s="1885"/>
      <c r="AB9" s="1885"/>
      <c r="AC9" s="1885"/>
      <c r="AD9" s="1885"/>
      <c r="AE9" s="1885"/>
      <c r="AF9" s="1885"/>
      <c r="AG9" s="1885"/>
    </row>
    <row r="10" spans="1:33">
      <c r="A10" s="121" t="s">
        <v>341</v>
      </c>
      <c r="B10" s="825">
        <v>-2768</v>
      </c>
      <c r="C10" s="825">
        <v>-2685</v>
      </c>
      <c r="D10" s="825">
        <v>-2666</v>
      </c>
      <c r="E10" s="825">
        <v>-2636</v>
      </c>
      <c r="F10" s="825">
        <v>-3377</v>
      </c>
      <c r="G10" s="825">
        <v>-3401</v>
      </c>
      <c r="H10" s="825">
        <v>-3286</v>
      </c>
      <c r="I10" s="825">
        <v>-3451</v>
      </c>
      <c r="J10" s="825">
        <v>-3366</v>
      </c>
      <c r="K10" s="1885"/>
      <c r="L10" s="1885"/>
      <c r="M10" s="1885"/>
      <c r="N10" s="1885"/>
      <c r="O10" s="1885"/>
      <c r="P10" s="1885"/>
      <c r="Q10" s="1885"/>
      <c r="R10" s="855"/>
      <c r="S10" s="855"/>
      <c r="T10" s="852"/>
      <c r="U10" s="852"/>
      <c r="V10" s="852"/>
      <c r="W10" s="852"/>
      <c r="X10" s="852"/>
      <c r="Y10" s="852"/>
      <c r="Z10" s="1885"/>
      <c r="AA10" s="1885"/>
      <c r="AB10" s="1885"/>
      <c r="AC10" s="1885"/>
      <c r="AD10" s="1885"/>
      <c r="AE10" s="1885"/>
      <c r="AF10" s="1885"/>
      <c r="AG10" s="1885"/>
    </row>
    <row r="11" spans="1:33">
      <c r="A11" s="121" t="s">
        <v>340</v>
      </c>
      <c r="B11" s="825">
        <v>0</v>
      </c>
      <c r="C11" s="825">
        <v>0</v>
      </c>
      <c r="D11" s="825">
        <v>0</v>
      </c>
      <c r="E11" s="825">
        <v>0</v>
      </c>
      <c r="F11" s="825">
        <v>0</v>
      </c>
      <c r="G11" s="825">
        <v>0</v>
      </c>
      <c r="H11" s="825">
        <v>-96</v>
      </c>
      <c r="I11" s="825">
        <v>0</v>
      </c>
      <c r="J11" s="825">
        <v>0</v>
      </c>
      <c r="K11" s="1885"/>
      <c r="L11" s="1885"/>
      <c r="M11" s="1885"/>
      <c r="N11" s="1885"/>
      <c r="O11" s="1885"/>
      <c r="P11" s="1885"/>
      <c r="Q11" s="1885"/>
      <c r="R11" s="855"/>
      <c r="S11" s="855"/>
      <c r="T11" s="852"/>
      <c r="U11" s="852"/>
      <c r="V11" s="852"/>
      <c r="W11" s="852"/>
      <c r="X11" s="852"/>
      <c r="Y11" s="852"/>
      <c r="Z11" s="1885"/>
      <c r="AA11" s="1885"/>
      <c r="AB11" s="1885"/>
      <c r="AC11" s="1885"/>
      <c r="AD11" s="1885"/>
      <c r="AE11" s="1885"/>
      <c r="AF11" s="1885"/>
      <c r="AG11" s="1885"/>
    </row>
    <row r="12" spans="1:33">
      <c r="A12" s="121" t="s">
        <v>331</v>
      </c>
      <c r="B12" s="825">
        <v>-197</v>
      </c>
      <c r="C12" s="825">
        <v>-170</v>
      </c>
      <c r="D12" s="825">
        <v>-160</v>
      </c>
      <c r="E12" s="825">
        <v>-108</v>
      </c>
      <c r="F12" s="825">
        <v>-56</v>
      </c>
      <c r="G12" s="825">
        <v>-71</v>
      </c>
      <c r="H12" s="825">
        <v>-131</v>
      </c>
      <c r="I12" s="825">
        <v>-130</v>
      </c>
      <c r="J12" s="825">
        <v>-117</v>
      </c>
      <c r="K12" s="1885"/>
      <c r="L12" s="1885"/>
      <c r="M12" s="1885"/>
      <c r="N12" s="1885"/>
      <c r="O12" s="1885"/>
      <c r="P12" s="1885"/>
      <c r="Q12" s="1885"/>
      <c r="R12" s="855"/>
      <c r="S12" s="855"/>
      <c r="T12" s="852"/>
      <c r="U12" s="852"/>
      <c r="V12" s="852"/>
      <c r="W12" s="852"/>
      <c r="X12" s="852"/>
      <c r="Y12" s="852"/>
      <c r="Z12" s="1885"/>
      <c r="AA12" s="1885"/>
      <c r="AB12" s="1885"/>
      <c r="AC12" s="1885"/>
      <c r="AD12" s="1885"/>
      <c r="AE12" s="1885"/>
      <c r="AF12" s="1885"/>
      <c r="AG12" s="1885"/>
    </row>
    <row r="13" spans="1:33">
      <c r="A13" s="121" t="s">
        <v>976</v>
      </c>
      <c r="B13" s="1283">
        <v>-2290</v>
      </c>
      <c r="C13" s="1283">
        <v>-296</v>
      </c>
      <c r="D13" s="1283">
        <v>-307</v>
      </c>
      <c r="E13" s="825">
        <v>-253</v>
      </c>
      <c r="F13" s="825">
        <v>-272</v>
      </c>
      <c r="G13" s="825">
        <v>-290</v>
      </c>
      <c r="H13" s="825">
        <v>-475</v>
      </c>
      <c r="I13" s="825">
        <v>-303</v>
      </c>
      <c r="J13" s="825">
        <v>-384</v>
      </c>
      <c r="K13" s="1919"/>
      <c r="L13" s="1885"/>
      <c r="M13" s="1885"/>
      <c r="N13" s="1885"/>
      <c r="O13" s="1885"/>
      <c r="P13" s="1885"/>
      <c r="Q13" s="1885"/>
      <c r="R13" s="855"/>
      <c r="S13" s="855"/>
      <c r="T13" s="850"/>
      <c r="U13" s="852"/>
      <c r="V13" s="852"/>
      <c r="W13" s="852"/>
      <c r="X13" s="852"/>
      <c r="Y13" s="852"/>
      <c r="Z13" s="1885"/>
      <c r="AA13" s="1885"/>
      <c r="AB13" s="1885"/>
      <c r="AC13" s="1885"/>
      <c r="AD13" s="1885"/>
      <c r="AE13" s="1885"/>
      <c r="AF13" s="1885"/>
      <c r="AG13" s="1885"/>
    </row>
    <row r="14" spans="1:33">
      <c r="A14" s="120" t="s">
        <v>339</v>
      </c>
      <c r="B14" s="861">
        <v>-5258</v>
      </c>
      <c r="C14" s="861">
        <v>-3154</v>
      </c>
      <c r="D14" s="861">
        <v>-3306</v>
      </c>
      <c r="E14" s="861">
        <v>-3249</v>
      </c>
      <c r="F14" s="861">
        <v>-3878</v>
      </c>
      <c r="G14" s="861">
        <v>-4002</v>
      </c>
      <c r="H14" s="861">
        <v>-4131</v>
      </c>
      <c r="I14" s="861">
        <v>-4020</v>
      </c>
      <c r="J14" s="861">
        <v>-3867</v>
      </c>
      <c r="K14" s="1885"/>
      <c r="L14" s="1885"/>
      <c r="M14" s="1885"/>
      <c r="N14" s="1885"/>
      <c r="O14" s="1885"/>
      <c r="P14" s="1885"/>
      <c r="Q14" s="1885"/>
      <c r="R14" s="855"/>
      <c r="S14" s="855"/>
      <c r="T14" s="852"/>
      <c r="U14" s="852"/>
      <c r="V14" s="852"/>
      <c r="W14" s="852"/>
      <c r="X14" s="852"/>
      <c r="Y14" s="852"/>
      <c r="Z14" s="1885"/>
      <c r="AA14" s="1885"/>
      <c r="AB14" s="1885"/>
      <c r="AC14" s="1885"/>
      <c r="AD14" s="1885"/>
      <c r="AE14" s="1885"/>
      <c r="AF14" s="1885"/>
      <c r="AG14" s="1885"/>
    </row>
    <row r="15" spans="1:33">
      <c r="A15" s="859" t="s">
        <v>338</v>
      </c>
      <c r="B15" s="858">
        <v>25745</v>
      </c>
      <c r="C15" s="858">
        <v>27440</v>
      </c>
      <c r="D15" s="858">
        <v>26964</v>
      </c>
      <c r="E15" s="858">
        <v>26553</v>
      </c>
      <c r="F15" s="858">
        <v>24756</v>
      </c>
      <c r="G15" s="858">
        <v>24461</v>
      </c>
      <c r="H15" s="858">
        <v>24325</v>
      </c>
      <c r="I15" s="858">
        <v>24421</v>
      </c>
      <c r="J15" s="858">
        <v>24107</v>
      </c>
      <c r="K15" s="1885"/>
      <c r="L15" s="1885"/>
      <c r="M15" s="1885"/>
      <c r="N15" s="1885"/>
      <c r="O15" s="1885"/>
      <c r="P15" s="1885"/>
      <c r="Q15" s="1885"/>
      <c r="R15" s="856"/>
      <c r="S15" s="856"/>
      <c r="T15" s="853"/>
      <c r="U15" s="853"/>
      <c r="V15" s="853"/>
      <c r="W15" s="853"/>
      <c r="X15" s="853"/>
      <c r="Y15" s="853"/>
      <c r="Z15" s="1885"/>
      <c r="AA15" s="1885"/>
      <c r="AB15" s="1885"/>
      <c r="AC15" s="1885"/>
      <c r="AD15" s="1885"/>
      <c r="AE15" s="1885"/>
      <c r="AF15" s="1885"/>
      <c r="AG15" s="1885"/>
    </row>
    <row r="16" spans="1:33">
      <c r="A16" s="788" t="s">
        <v>337</v>
      </c>
      <c r="B16" s="864">
        <v>3108</v>
      </c>
      <c r="C16" s="864">
        <v>2677</v>
      </c>
      <c r="D16" s="864">
        <v>2699</v>
      </c>
      <c r="E16" s="864">
        <v>2609</v>
      </c>
      <c r="F16" s="864">
        <v>2704</v>
      </c>
      <c r="G16" s="864">
        <v>2787</v>
      </c>
      <c r="H16" s="864">
        <v>2833</v>
      </c>
      <c r="I16" s="864">
        <v>3117</v>
      </c>
      <c r="J16" s="864">
        <v>3181</v>
      </c>
      <c r="K16" s="1885"/>
      <c r="L16" s="1885"/>
      <c r="M16" s="1885"/>
      <c r="N16" s="1885"/>
      <c r="O16" s="1885"/>
      <c r="P16" s="1885"/>
      <c r="Q16" s="1885"/>
      <c r="R16" s="852"/>
      <c r="S16" s="852"/>
      <c r="T16" s="852"/>
      <c r="U16" s="852"/>
      <c r="V16" s="852"/>
      <c r="W16" s="852"/>
      <c r="X16" s="852"/>
      <c r="Y16" s="852"/>
      <c r="Z16" s="1885"/>
      <c r="AA16" s="1885"/>
      <c r="AB16" s="1885"/>
      <c r="AC16" s="1885"/>
      <c r="AD16" s="1885"/>
      <c r="AE16" s="1885"/>
      <c r="AF16" s="1885"/>
      <c r="AG16" s="1885"/>
    </row>
    <row r="17" spans="1:33">
      <c r="A17" s="863" t="s">
        <v>336</v>
      </c>
      <c r="B17" s="825">
        <v>-27</v>
      </c>
      <c r="C17" s="825">
        <v>-489</v>
      </c>
      <c r="D17" s="825">
        <v>-27</v>
      </c>
      <c r="E17" s="825">
        <v>-21</v>
      </c>
      <c r="F17" s="825">
        <v>-26</v>
      </c>
      <c r="G17" s="825">
        <v>-24</v>
      </c>
      <c r="H17" s="825">
        <v>-23</v>
      </c>
      <c r="I17" s="825">
        <v>-20</v>
      </c>
      <c r="J17" s="825">
        <v>-27</v>
      </c>
      <c r="K17" s="1885"/>
      <c r="L17" s="1885"/>
      <c r="M17" s="1885"/>
      <c r="N17" s="1885"/>
      <c r="O17" s="1885"/>
      <c r="P17" s="1885"/>
      <c r="Q17" s="1885"/>
      <c r="R17" s="855"/>
      <c r="S17" s="855"/>
      <c r="T17" s="852"/>
      <c r="U17" s="852"/>
      <c r="V17" s="852"/>
      <c r="W17" s="852"/>
      <c r="X17" s="852"/>
      <c r="Y17" s="852"/>
      <c r="Z17" s="1885"/>
      <c r="AA17" s="1885"/>
      <c r="AB17" s="1885"/>
      <c r="AC17" s="1885"/>
      <c r="AD17" s="1885"/>
      <c r="AE17" s="1885"/>
      <c r="AF17" s="1885"/>
      <c r="AG17" s="1885"/>
    </row>
    <row r="18" spans="1:33">
      <c r="A18" s="862" t="s">
        <v>335</v>
      </c>
      <c r="B18" s="861">
        <v>3081</v>
      </c>
      <c r="C18" s="861">
        <v>2188</v>
      </c>
      <c r="D18" s="861">
        <v>2672</v>
      </c>
      <c r="E18" s="861">
        <v>2588</v>
      </c>
      <c r="F18" s="861">
        <v>2678</v>
      </c>
      <c r="G18" s="861">
        <v>2763</v>
      </c>
      <c r="H18" s="861">
        <v>2810</v>
      </c>
      <c r="I18" s="861">
        <v>3097</v>
      </c>
      <c r="J18" s="861">
        <v>3154</v>
      </c>
      <c r="K18" s="1885"/>
      <c r="L18" s="1885"/>
      <c r="M18" s="1885"/>
      <c r="N18" s="1885"/>
      <c r="O18" s="1885"/>
      <c r="P18" s="1885"/>
      <c r="Q18" s="1885"/>
      <c r="R18" s="855"/>
      <c r="S18" s="855"/>
      <c r="T18" s="852"/>
      <c r="U18" s="852"/>
      <c r="V18" s="852"/>
      <c r="W18" s="852"/>
      <c r="X18" s="852"/>
      <c r="Y18" s="852"/>
      <c r="Z18" s="1885"/>
      <c r="AA18" s="1885"/>
      <c r="AB18" s="1885"/>
      <c r="AC18" s="1885"/>
      <c r="AD18" s="1885"/>
      <c r="AE18" s="1885"/>
      <c r="AF18" s="1885"/>
      <c r="AG18" s="1885"/>
    </row>
    <row r="19" spans="1:33">
      <c r="A19" s="859" t="s">
        <v>334</v>
      </c>
      <c r="B19" s="858">
        <v>28826</v>
      </c>
      <c r="C19" s="858">
        <v>29628</v>
      </c>
      <c r="D19" s="858">
        <v>29636</v>
      </c>
      <c r="E19" s="858">
        <v>29141</v>
      </c>
      <c r="F19" s="858">
        <v>27434</v>
      </c>
      <c r="G19" s="858">
        <v>27224</v>
      </c>
      <c r="H19" s="858">
        <v>27135</v>
      </c>
      <c r="I19" s="858">
        <v>27518</v>
      </c>
      <c r="J19" s="858">
        <v>27261</v>
      </c>
      <c r="K19" s="1885"/>
      <c r="L19" s="1885"/>
      <c r="M19" s="1885"/>
      <c r="N19" s="1885"/>
      <c r="O19" s="1885"/>
      <c r="P19" s="1885"/>
      <c r="Q19" s="1885"/>
      <c r="R19" s="856"/>
      <c r="S19" s="856"/>
      <c r="T19" s="853"/>
      <c r="U19" s="853"/>
      <c r="V19" s="853"/>
      <c r="W19" s="853"/>
      <c r="X19" s="853"/>
      <c r="Y19" s="853"/>
      <c r="Z19" s="1885"/>
      <c r="AA19" s="1885"/>
      <c r="AB19" s="1885"/>
      <c r="AC19" s="1885"/>
      <c r="AD19" s="1885"/>
      <c r="AE19" s="1885"/>
      <c r="AF19" s="1885"/>
      <c r="AG19" s="1885"/>
    </row>
    <row r="20" spans="1:33">
      <c r="A20" s="860" t="s">
        <v>333</v>
      </c>
      <c r="B20" s="858">
        <v>3486</v>
      </c>
      <c r="C20" s="858">
        <v>3938</v>
      </c>
      <c r="D20" s="858">
        <v>2631</v>
      </c>
      <c r="E20" s="858">
        <v>2745</v>
      </c>
      <c r="F20" s="858">
        <v>3669</v>
      </c>
      <c r="G20" s="858">
        <v>4240</v>
      </c>
      <c r="H20" s="858">
        <v>4382</v>
      </c>
      <c r="I20" s="858">
        <v>4559</v>
      </c>
      <c r="J20" s="858">
        <v>4789</v>
      </c>
      <c r="K20" s="1885"/>
      <c r="L20" s="1885"/>
      <c r="M20" s="1885"/>
      <c r="N20" s="1885"/>
      <c r="O20" s="1885"/>
      <c r="P20" s="1885"/>
      <c r="Q20" s="1885"/>
      <c r="R20" s="856"/>
      <c r="S20" s="856"/>
      <c r="T20" s="853"/>
      <c r="U20" s="853"/>
      <c r="V20" s="853"/>
      <c r="W20" s="853"/>
      <c r="X20" s="853"/>
      <c r="Y20" s="853"/>
      <c r="Z20" s="1885"/>
      <c r="AA20" s="1885"/>
      <c r="AB20" s="1885"/>
      <c r="AC20" s="1885"/>
      <c r="AD20" s="1885"/>
      <c r="AE20" s="1885"/>
      <c r="AF20" s="1885"/>
      <c r="AG20" s="1885"/>
    </row>
    <row r="21" spans="1:33">
      <c r="A21" s="121" t="s">
        <v>332</v>
      </c>
      <c r="B21" s="825">
        <v>485</v>
      </c>
      <c r="C21" s="825">
        <v>520</v>
      </c>
      <c r="D21" s="825">
        <v>604</v>
      </c>
      <c r="E21" s="825">
        <v>628</v>
      </c>
      <c r="F21" s="825">
        <v>615</v>
      </c>
      <c r="G21" s="825">
        <v>626</v>
      </c>
      <c r="H21" s="825">
        <v>294</v>
      </c>
      <c r="I21" s="825">
        <v>220</v>
      </c>
      <c r="J21" s="825">
        <v>216</v>
      </c>
      <c r="K21" s="1885"/>
      <c r="L21" s="1885"/>
      <c r="M21" s="1885"/>
      <c r="N21" s="1885"/>
      <c r="O21" s="1885"/>
      <c r="P21" s="1885"/>
      <c r="Q21" s="1885"/>
      <c r="R21" s="855"/>
      <c r="S21" s="855"/>
      <c r="T21" s="852"/>
      <c r="U21" s="852"/>
      <c r="V21" s="852"/>
      <c r="W21" s="852"/>
      <c r="X21" s="852"/>
      <c r="Y21" s="852"/>
      <c r="Z21" s="1885"/>
      <c r="AA21" s="1885"/>
      <c r="AB21" s="1885"/>
      <c r="AC21" s="1885"/>
      <c r="AD21" s="1885"/>
      <c r="AE21" s="1885"/>
      <c r="AF21" s="1885"/>
      <c r="AG21" s="1885"/>
    </row>
    <row r="22" spans="1:33">
      <c r="A22" s="121" t="s">
        <v>273</v>
      </c>
      <c r="B22" s="825">
        <v>-650</v>
      </c>
      <c r="C22" s="825">
        <v>-650</v>
      </c>
      <c r="D22" s="825">
        <v>-650</v>
      </c>
      <c r="E22" s="825">
        <v>-650</v>
      </c>
      <c r="F22" s="825">
        <v>-1000</v>
      </c>
      <c r="G22" s="825">
        <v>-1000</v>
      </c>
      <c r="H22" s="825">
        <v>-1000</v>
      </c>
      <c r="I22" s="825">
        <v>-1000</v>
      </c>
      <c r="J22" s="825">
        <v>-1000</v>
      </c>
      <c r="K22" s="1885"/>
      <c r="L22" s="1885"/>
      <c r="M22" s="1885"/>
      <c r="N22" s="1885"/>
      <c r="O22" s="1885"/>
      <c r="P22" s="1885"/>
      <c r="Q22" s="1885"/>
      <c r="R22" s="855"/>
      <c r="S22" s="855"/>
      <c r="T22" s="852"/>
      <c r="U22" s="852"/>
      <c r="V22" s="852"/>
      <c r="W22" s="852"/>
      <c r="X22" s="852"/>
      <c r="Y22" s="852"/>
      <c r="Z22" s="1885"/>
      <c r="AA22" s="1885"/>
      <c r="AB22" s="1885"/>
      <c r="AC22" s="1885"/>
      <c r="AD22" s="1885"/>
      <c r="AE22" s="1885"/>
      <c r="AF22" s="1885"/>
      <c r="AG22" s="1885"/>
    </row>
    <row r="23" spans="1:33">
      <c r="A23" s="121" t="s">
        <v>330</v>
      </c>
      <c r="B23" s="825">
        <v>-64</v>
      </c>
      <c r="C23" s="825">
        <v>-1064</v>
      </c>
      <c r="D23" s="825">
        <v>-63</v>
      </c>
      <c r="E23" s="825">
        <v>-63</v>
      </c>
      <c r="F23" s="825">
        <v>-812</v>
      </c>
      <c r="G23" s="825">
        <v>-62</v>
      </c>
      <c r="H23" s="825">
        <v>-62</v>
      </c>
      <c r="I23" s="825">
        <v>-61</v>
      </c>
      <c r="J23" s="825">
        <v>-61</v>
      </c>
      <c r="K23" s="1885"/>
      <c r="L23" s="1885"/>
      <c r="M23" s="1885"/>
      <c r="N23" s="1885"/>
      <c r="O23" s="1885"/>
      <c r="P23" s="1885"/>
      <c r="Q23" s="1885"/>
      <c r="R23" s="855"/>
      <c r="S23" s="855"/>
      <c r="T23" s="852"/>
      <c r="U23" s="852"/>
      <c r="V23" s="852"/>
      <c r="W23" s="852"/>
      <c r="X23" s="852"/>
      <c r="Y23" s="852"/>
      <c r="Z23" s="1885"/>
      <c r="AA23" s="1885"/>
      <c r="AB23" s="1885"/>
      <c r="AC23" s="1885"/>
      <c r="AD23" s="1885"/>
      <c r="AE23" s="1885"/>
      <c r="AF23" s="1885"/>
      <c r="AG23" s="1885"/>
    </row>
    <row r="24" spans="1:33">
      <c r="A24" s="859" t="s">
        <v>329</v>
      </c>
      <c r="B24" s="858">
        <v>-229</v>
      </c>
      <c r="C24" s="858">
        <v>-1194</v>
      </c>
      <c r="D24" s="858">
        <v>-109</v>
      </c>
      <c r="E24" s="858">
        <v>-85</v>
      </c>
      <c r="F24" s="858">
        <v>-1197</v>
      </c>
      <c r="G24" s="858">
        <v>-436</v>
      </c>
      <c r="H24" s="858">
        <v>-768</v>
      </c>
      <c r="I24" s="858">
        <v>-841</v>
      </c>
      <c r="J24" s="858">
        <v>-845</v>
      </c>
      <c r="K24" s="1885"/>
      <c r="L24" s="1885"/>
      <c r="M24" s="1885"/>
      <c r="N24" s="1885"/>
      <c r="O24" s="1885"/>
      <c r="P24" s="1885"/>
      <c r="Q24" s="1885"/>
      <c r="R24" s="856"/>
      <c r="S24" s="856"/>
      <c r="T24" s="853"/>
      <c r="U24" s="853"/>
      <c r="V24" s="853"/>
      <c r="W24" s="853"/>
      <c r="X24" s="853"/>
      <c r="Y24" s="853"/>
      <c r="Z24" s="1885"/>
      <c r="AA24" s="1885"/>
      <c r="AB24" s="1885"/>
      <c r="AC24" s="1885"/>
      <c r="AD24" s="1885"/>
      <c r="AE24" s="1885"/>
      <c r="AF24" s="1885"/>
      <c r="AG24" s="1885"/>
    </row>
    <row r="25" spans="1:33">
      <c r="A25" s="859" t="s">
        <v>274</v>
      </c>
      <c r="B25" s="858">
        <v>3257</v>
      </c>
      <c r="C25" s="858">
        <v>2744</v>
      </c>
      <c r="D25" s="858">
        <v>2522</v>
      </c>
      <c r="E25" s="858">
        <v>2660</v>
      </c>
      <c r="F25" s="858">
        <v>2472</v>
      </c>
      <c r="G25" s="858">
        <v>3804</v>
      </c>
      <c r="H25" s="858">
        <v>3614</v>
      </c>
      <c r="I25" s="858">
        <v>3718</v>
      </c>
      <c r="J25" s="858">
        <v>3944</v>
      </c>
      <c r="K25" s="1885"/>
      <c r="L25" s="1885"/>
      <c r="M25" s="1885"/>
      <c r="N25" s="1885"/>
      <c r="O25" s="1885"/>
      <c r="P25" s="1885"/>
      <c r="Q25" s="1885"/>
      <c r="R25" s="856"/>
      <c r="S25" s="856"/>
      <c r="T25" s="853"/>
      <c r="U25" s="853"/>
      <c r="V25" s="853"/>
      <c r="W25" s="853"/>
      <c r="X25" s="853"/>
      <c r="Y25" s="853"/>
      <c r="Z25" s="1885"/>
      <c r="AA25" s="1885"/>
      <c r="AB25" s="1885"/>
      <c r="AC25" s="1885"/>
      <c r="AD25" s="1885"/>
      <c r="AE25" s="1885"/>
      <c r="AF25" s="1885"/>
      <c r="AG25" s="1885"/>
    </row>
    <row r="26" spans="1:33">
      <c r="A26" s="859" t="s">
        <v>609</v>
      </c>
      <c r="B26" s="858">
        <v>32083</v>
      </c>
      <c r="C26" s="858">
        <v>32372</v>
      </c>
      <c r="D26" s="858">
        <v>32158</v>
      </c>
      <c r="E26" s="858">
        <v>31801</v>
      </c>
      <c r="F26" s="858">
        <v>29906</v>
      </c>
      <c r="G26" s="858">
        <v>31028</v>
      </c>
      <c r="H26" s="858">
        <v>30749</v>
      </c>
      <c r="I26" s="858">
        <v>31236</v>
      </c>
      <c r="J26" s="858">
        <v>31205</v>
      </c>
      <c r="K26" s="1885"/>
      <c r="L26" s="1885"/>
      <c r="M26" s="1885"/>
      <c r="N26" s="1885"/>
      <c r="O26" s="1885"/>
      <c r="P26" s="1885"/>
      <c r="Q26" s="1885"/>
      <c r="R26" s="856"/>
      <c r="S26" s="856"/>
      <c r="T26" s="853"/>
      <c r="U26" s="853"/>
      <c r="V26" s="853"/>
      <c r="W26" s="853"/>
      <c r="X26" s="853"/>
      <c r="Y26" s="853"/>
      <c r="Z26" s="1885"/>
      <c r="AA26" s="1885"/>
      <c r="AB26" s="1885"/>
      <c r="AC26" s="1885"/>
      <c r="AD26" s="1885"/>
      <c r="AE26" s="1885"/>
      <c r="AF26" s="1885"/>
      <c r="AG26" s="1885"/>
    </row>
    <row r="27" spans="1:33">
      <c r="A27" s="1908" t="s">
        <v>1243</v>
      </c>
      <c r="B27" s="1283">
        <v>-2292</v>
      </c>
      <c r="C27" s="1283">
        <v>-296</v>
      </c>
      <c r="D27" s="1283">
        <v>-307</v>
      </c>
      <c r="E27" s="853">
        <v>-253</v>
      </c>
      <c r="F27" s="853">
        <v>-272</v>
      </c>
      <c r="G27" s="853">
        <v>-290</v>
      </c>
      <c r="H27" s="853">
        <v>-475</v>
      </c>
      <c r="I27" s="853">
        <v>-303</v>
      </c>
      <c r="J27" s="853">
        <v>-405</v>
      </c>
      <c r="K27" s="1885"/>
      <c r="L27" s="1885"/>
      <c r="M27" s="1885"/>
      <c r="N27" s="1885"/>
      <c r="O27" s="1885"/>
      <c r="P27" s="1885"/>
      <c r="Q27" s="1885"/>
      <c r="R27" s="856"/>
      <c r="S27" s="857"/>
      <c r="T27" s="850"/>
      <c r="U27" s="853"/>
      <c r="V27" s="853"/>
      <c r="W27" s="853"/>
      <c r="X27" s="853"/>
      <c r="Y27" s="853"/>
      <c r="Z27" s="1885"/>
      <c r="AA27" s="1885"/>
      <c r="AB27" s="1885"/>
      <c r="AC27" s="1885"/>
      <c r="AD27" s="1885"/>
      <c r="AE27" s="1885"/>
      <c r="AF27" s="1885"/>
      <c r="AG27" s="1885"/>
    </row>
    <row r="28" spans="1:33">
      <c r="A28" s="1918"/>
      <c r="B28" s="856"/>
      <c r="C28" s="856"/>
      <c r="D28" s="853"/>
      <c r="E28" s="853"/>
      <c r="F28" s="853"/>
      <c r="G28" s="853"/>
      <c r="H28" s="853"/>
      <c r="I28" s="853"/>
      <c r="J28" s="853"/>
      <c r="R28" s="856"/>
      <c r="S28" s="856"/>
      <c r="T28" s="853"/>
      <c r="U28" s="853"/>
      <c r="V28" s="853"/>
      <c r="W28" s="853"/>
      <c r="X28" s="853"/>
      <c r="Y28" s="853"/>
      <c r="Z28" s="1885"/>
      <c r="AA28" s="1885"/>
      <c r="AB28" s="1885"/>
      <c r="AC28" s="1885"/>
      <c r="AD28" s="1885"/>
      <c r="AE28" s="1885"/>
      <c r="AF28" s="1885"/>
      <c r="AG28" s="1885"/>
    </row>
    <row r="29" spans="1:33" ht="15" thickBot="1">
      <c r="A29" s="1894" t="s">
        <v>1647</v>
      </c>
      <c r="B29" s="280"/>
      <c r="C29" s="280"/>
      <c r="D29" s="1917"/>
      <c r="E29" s="280"/>
      <c r="F29" s="280"/>
      <c r="G29" s="280"/>
      <c r="H29" s="280"/>
      <c r="I29" s="1916"/>
      <c r="J29" s="280"/>
      <c r="R29" s="280"/>
      <c r="S29" s="280"/>
      <c r="T29" s="1917"/>
      <c r="U29" s="280"/>
      <c r="V29" s="280"/>
      <c r="W29" s="280"/>
      <c r="X29" s="280"/>
      <c r="Y29" s="1916"/>
      <c r="Z29" s="1885"/>
      <c r="AA29" s="1885"/>
      <c r="AB29" s="1885"/>
      <c r="AC29" s="1885"/>
      <c r="AD29" s="1885"/>
      <c r="AE29" s="1885"/>
      <c r="AF29" s="1885"/>
      <c r="AG29" s="1885"/>
    </row>
    <row r="30" spans="1:33" ht="15" thickBot="1">
      <c r="A30" s="1914" t="s">
        <v>105</v>
      </c>
      <c r="B30" s="1913" t="s">
        <v>1584</v>
      </c>
      <c r="C30" s="1913" t="s">
        <v>1191</v>
      </c>
      <c r="D30" s="1913" t="s">
        <v>1111</v>
      </c>
      <c r="E30" s="1913" t="s">
        <v>1041</v>
      </c>
      <c r="F30" s="1912" t="s">
        <v>990</v>
      </c>
      <c r="G30" s="1912" t="s">
        <v>911</v>
      </c>
      <c r="H30" s="1912" t="s">
        <v>842</v>
      </c>
      <c r="I30" s="1912" t="s">
        <v>799</v>
      </c>
      <c r="J30" s="1912" t="s">
        <v>759</v>
      </c>
      <c r="R30" s="1911"/>
      <c r="S30" s="1911"/>
      <c r="T30" s="1911"/>
      <c r="U30" s="1911"/>
      <c r="V30" s="1910"/>
      <c r="W30" s="1910"/>
      <c r="X30" s="1910"/>
      <c r="Y30" s="1910"/>
      <c r="Z30" s="1885"/>
      <c r="AA30" s="1885"/>
      <c r="AB30" s="1885"/>
      <c r="AC30" s="1885"/>
      <c r="AD30" s="1885"/>
      <c r="AE30" s="1885"/>
      <c r="AF30" s="1885"/>
      <c r="AG30" s="1885"/>
    </row>
    <row r="31" spans="1:33">
      <c r="A31" s="121" t="s">
        <v>320</v>
      </c>
      <c r="B31" s="832">
        <v>25438</v>
      </c>
      <c r="C31" s="832">
        <v>27132</v>
      </c>
      <c r="D31" s="832">
        <v>26728</v>
      </c>
      <c r="E31" s="831">
        <v>26431</v>
      </c>
      <c r="F31" s="831">
        <v>24558</v>
      </c>
      <c r="G31" s="831">
        <v>24385</v>
      </c>
      <c r="H31" s="831">
        <v>24007</v>
      </c>
      <c r="I31" s="831">
        <v>24346</v>
      </c>
      <c r="J31" s="831">
        <v>24311</v>
      </c>
      <c r="R31" s="832"/>
      <c r="S31" s="832"/>
      <c r="T31" s="832"/>
      <c r="U31" s="831"/>
      <c r="V31" s="831"/>
      <c r="W31" s="831"/>
      <c r="X31" s="831"/>
      <c r="Y31" s="831"/>
      <c r="Z31" s="1885"/>
      <c r="AA31" s="1885"/>
      <c r="AB31" s="1885"/>
      <c r="AC31" s="1885"/>
      <c r="AD31" s="1885"/>
      <c r="AE31" s="1885"/>
      <c r="AF31" s="1885"/>
      <c r="AG31" s="1885"/>
    </row>
    <row r="32" spans="1:33">
      <c r="A32" s="121" t="s">
        <v>334</v>
      </c>
      <c r="B32" s="832">
        <v>28519</v>
      </c>
      <c r="C32" s="832">
        <v>29320</v>
      </c>
      <c r="D32" s="832">
        <v>29401</v>
      </c>
      <c r="E32" s="831">
        <v>29019</v>
      </c>
      <c r="F32" s="831">
        <v>27236</v>
      </c>
      <c r="G32" s="831">
        <v>27148</v>
      </c>
      <c r="H32" s="831">
        <v>26817</v>
      </c>
      <c r="I32" s="831">
        <v>27444</v>
      </c>
      <c r="J32" s="831">
        <v>27466</v>
      </c>
      <c r="R32" s="832"/>
      <c r="S32" s="832"/>
      <c r="T32" s="832"/>
      <c r="U32" s="831"/>
      <c r="V32" s="831"/>
      <c r="W32" s="831"/>
      <c r="X32" s="831"/>
      <c r="Y32" s="831"/>
      <c r="Z32" s="1885"/>
      <c r="AA32" s="1885"/>
      <c r="AB32" s="1885"/>
      <c r="AC32" s="1885"/>
      <c r="AD32" s="1885"/>
      <c r="AE32" s="1885"/>
      <c r="AF32" s="1885"/>
      <c r="AG32" s="1885"/>
    </row>
    <row r="33" spans="1:33">
      <c r="A33" s="120" t="s">
        <v>575</v>
      </c>
      <c r="B33" s="830">
        <v>31776</v>
      </c>
      <c r="C33" s="830">
        <v>32064</v>
      </c>
      <c r="D33" s="830">
        <v>31923</v>
      </c>
      <c r="E33" s="829">
        <v>31679</v>
      </c>
      <c r="F33" s="829">
        <v>29708</v>
      </c>
      <c r="G33" s="829">
        <v>30952</v>
      </c>
      <c r="H33" s="829">
        <v>30431</v>
      </c>
      <c r="I33" s="829">
        <v>31161</v>
      </c>
      <c r="J33" s="829">
        <v>31409</v>
      </c>
      <c r="R33" s="832"/>
      <c r="S33" s="1915"/>
      <c r="T33" s="832"/>
      <c r="U33" s="831"/>
      <c r="V33" s="831"/>
      <c r="W33" s="831"/>
      <c r="X33" s="831"/>
      <c r="Y33" s="831"/>
      <c r="Z33" s="1885"/>
      <c r="AA33" s="1885"/>
      <c r="AB33" s="1885"/>
      <c r="AC33" s="1885"/>
      <c r="AD33" s="1885"/>
      <c r="AE33" s="1885"/>
      <c r="AF33" s="1885"/>
      <c r="AG33" s="1885"/>
    </row>
    <row r="34" spans="1:33">
      <c r="A34" s="787" t="s">
        <v>1583</v>
      </c>
      <c r="B34" s="856"/>
      <c r="C34" s="856"/>
      <c r="D34" s="853"/>
      <c r="E34" s="853"/>
      <c r="F34" s="853"/>
      <c r="G34" s="853"/>
      <c r="H34" s="853"/>
      <c r="I34" s="853"/>
      <c r="J34" s="853"/>
      <c r="R34" s="856"/>
      <c r="S34" s="856"/>
      <c r="T34" s="853"/>
      <c r="U34" s="853"/>
      <c r="V34" s="853"/>
      <c r="W34" s="853"/>
      <c r="X34" s="853"/>
      <c r="Y34" s="853"/>
      <c r="Z34" s="1885"/>
      <c r="AA34" s="1885"/>
      <c r="AB34" s="1885"/>
      <c r="AC34" s="1885"/>
      <c r="AD34" s="1885"/>
      <c r="AE34" s="1885"/>
      <c r="AF34" s="1885"/>
      <c r="AG34" s="1885"/>
    </row>
    <row r="35" spans="1:33">
      <c r="A35" s="787"/>
      <c r="B35" s="856"/>
      <c r="C35" s="856"/>
      <c r="D35" s="853"/>
      <c r="E35" s="853"/>
      <c r="F35" s="853"/>
      <c r="G35" s="853"/>
      <c r="H35" s="853"/>
      <c r="I35" s="853"/>
      <c r="J35" s="853"/>
      <c r="R35" s="856"/>
      <c r="S35" s="856"/>
      <c r="T35" s="853"/>
      <c r="U35" s="853"/>
      <c r="V35" s="853"/>
      <c r="W35" s="853"/>
      <c r="X35" s="853"/>
      <c r="Y35" s="853"/>
      <c r="Z35" s="1885"/>
      <c r="AA35" s="1885"/>
      <c r="AB35" s="1885"/>
      <c r="AC35" s="1885"/>
      <c r="AD35" s="1885"/>
      <c r="AE35" s="1885"/>
      <c r="AF35" s="1885"/>
      <c r="AG35" s="1885"/>
    </row>
    <row r="36" spans="1:33" ht="16.2" thickBot="1">
      <c r="A36" s="869" t="s">
        <v>1648</v>
      </c>
      <c r="Z36" s="1885"/>
      <c r="AA36" s="1885"/>
      <c r="AB36" s="1885"/>
      <c r="AC36" s="1885"/>
      <c r="AD36" s="1885"/>
      <c r="AE36" s="1885"/>
      <c r="AF36" s="1885"/>
      <c r="AG36" s="1885"/>
    </row>
    <row r="37" spans="1:33" ht="15" thickBot="1">
      <c r="A37" s="1914"/>
      <c r="B37" s="1913" t="s">
        <v>1317</v>
      </c>
      <c r="C37" s="1913" t="s">
        <v>1191</v>
      </c>
      <c r="D37" s="1913" t="s">
        <v>1111</v>
      </c>
      <c r="E37" s="1913" t="s">
        <v>1041</v>
      </c>
      <c r="F37" s="1912" t="s">
        <v>990</v>
      </c>
      <c r="G37" s="1912" t="s">
        <v>911</v>
      </c>
      <c r="H37" s="1912" t="s">
        <v>842</v>
      </c>
      <c r="I37" s="1912" t="s">
        <v>799</v>
      </c>
      <c r="J37" s="1912" t="s">
        <v>759</v>
      </c>
      <c r="R37" s="1911"/>
      <c r="S37" s="1911"/>
      <c r="T37" s="1911"/>
      <c r="U37" s="1911"/>
      <c r="V37" s="1910"/>
      <c r="W37" s="1910"/>
      <c r="X37" s="1910"/>
      <c r="Y37" s="1910"/>
      <c r="Z37" s="1885"/>
      <c r="AA37" s="1885"/>
      <c r="AB37" s="1885"/>
      <c r="AC37" s="1885"/>
      <c r="AD37" s="1885"/>
      <c r="AE37" s="1885"/>
      <c r="AF37" s="1885"/>
      <c r="AG37" s="1885"/>
    </row>
    <row r="38" spans="1:33" ht="36.75" customHeight="1">
      <c r="A38" s="121" t="s">
        <v>987</v>
      </c>
      <c r="B38" s="1909" t="s">
        <v>1582</v>
      </c>
      <c r="C38" s="1909" t="s">
        <v>988</v>
      </c>
      <c r="D38" s="1909" t="s">
        <v>988</v>
      </c>
      <c r="E38" s="1909" t="s">
        <v>988</v>
      </c>
      <c r="F38" s="1909" t="s">
        <v>988</v>
      </c>
      <c r="G38" s="1909" t="s">
        <v>988</v>
      </c>
      <c r="H38" s="1909" t="s">
        <v>988</v>
      </c>
      <c r="I38" s="1909" t="s">
        <v>988</v>
      </c>
      <c r="J38" s="1909" t="s">
        <v>989</v>
      </c>
      <c r="R38" s="1909"/>
      <c r="S38" s="1909"/>
      <c r="T38" s="1909"/>
      <c r="U38" s="1909"/>
      <c r="V38" s="1909"/>
      <c r="W38" s="1909"/>
      <c r="X38" s="1909"/>
      <c r="Y38" s="1909"/>
      <c r="Z38" s="1885"/>
      <c r="AA38" s="1885"/>
      <c r="AB38" s="1885"/>
      <c r="AC38" s="1885"/>
      <c r="AD38" s="1885"/>
      <c r="AE38" s="1885"/>
      <c r="AF38" s="1885"/>
      <c r="AG38" s="1885"/>
    </row>
    <row r="39" spans="1:33">
      <c r="A39" s="1908" t="s">
        <v>1649</v>
      </c>
      <c r="B39" s="121"/>
      <c r="C39" s="121"/>
      <c r="D39" s="121"/>
      <c r="E39" s="871"/>
      <c r="F39" s="871"/>
      <c r="G39" s="871"/>
      <c r="H39" s="871"/>
      <c r="I39" s="871"/>
      <c r="J39" s="871"/>
      <c r="R39" s="121"/>
      <c r="S39" s="121"/>
      <c r="T39" s="121"/>
      <c r="U39" s="871"/>
      <c r="V39" s="871"/>
      <c r="W39" s="871"/>
      <c r="X39" s="871"/>
      <c r="Y39" s="871"/>
      <c r="Z39" s="1885"/>
      <c r="AA39" s="1885"/>
      <c r="AB39" s="1885"/>
      <c r="AC39" s="1885"/>
      <c r="AD39" s="1885"/>
      <c r="AE39" s="1885"/>
      <c r="AF39" s="1885"/>
      <c r="AG39" s="1885"/>
    </row>
    <row r="40" spans="1:33">
      <c r="A40" s="72" t="s">
        <v>1650</v>
      </c>
      <c r="B40" s="828"/>
      <c r="C40" s="69"/>
      <c r="D40" s="69"/>
      <c r="E40" s="555"/>
      <c r="F40" s="555"/>
      <c r="G40" s="69"/>
      <c r="H40" s="69"/>
      <c r="I40" s="851"/>
      <c r="J40" s="554"/>
      <c r="R40" s="828"/>
      <c r="S40" s="69"/>
      <c r="T40" s="69"/>
      <c r="U40" s="555"/>
      <c r="V40" s="555"/>
      <c r="W40" s="69"/>
      <c r="X40" s="69"/>
      <c r="Y40" s="851"/>
      <c r="Z40" s="1885"/>
      <c r="AA40" s="1885"/>
      <c r="AB40" s="1885"/>
      <c r="AC40" s="1885"/>
      <c r="AD40" s="1885"/>
      <c r="AE40" s="1885"/>
      <c r="AF40" s="1885"/>
      <c r="AG40" s="1885"/>
    </row>
    <row r="41" spans="1:33" ht="12" customHeight="1">
      <c r="A41" s="72"/>
      <c r="B41" s="828"/>
      <c r="C41" s="69"/>
      <c r="D41" s="69"/>
      <c r="E41" s="555"/>
      <c r="F41" s="555"/>
      <c r="G41" s="69"/>
      <c r="H41" s="69"/>
      <c r="I41" s="851"/>
      <c r="J41" s="554"/>
      <c r="R41" s="828"/>
      <c r="S41" s="69"/>
      <c r="T41" s="69"/>
      <c r="U41" s="555"/>
      <c r="V41" s="555"/>
      <c r="W41" s="69"/>
      <c r="X41" s="69"/>
      <c r="Y41" s="851"/>
      <c r="Z41" s="1885"/>
      <c r="AA41" s="1885"/>
      <c r="AB41" s="1885"/>
      <c r="AC41" s="1885"/>
      <c r="AD41" s="1885"/>
      <c r="AE41" s="1885"/>
      <c r="AF41" s="1885"/>
      <c r="AG41" s="1885"/>
    </row>
    <row r="42" spans="1:33" ht="14.4" customHeight="1">
      <c r="A42" s="69"/>
      <c r="B42" s="2212" t="s">
        <v>316</v>
      </c>
      <c r="C42" s="871"/>
      <c r="D42" s="2214" t="s">
        <v>1651</v>
      </c>
      <c r="E42" s="2214"/>
      <c r="F42" s="2214"/>
      <c r="G42" s="2214"/>
      <c r="H42" s="1907"/>
      <c r="I42" s="851"/>
      <c r="J42" s="554"/>
      <c r="R42" s="2212"/>
      <c r="S42" s="871"/>
      <c r="T42" s="2214"/>
      <c r="U42" s="2214"/>
      <c r="V42" s="2214"/>
      <c r="W42" s="2214"/>
      <c r="X42" s="1907"/>
      <c r="Y42" s="851"/>
      <c r="Z42" s="1885"/>
      <c r="AA42" s="1885"/>
      <c r="AB42" s="1885"/>
      <c r="AC42" s="1885"/>
      <c r="AD42" s="1885"/>
      <c r="AE42" s="1885"/>
      <c r="AF42" s="1885"/>
      <c r="AG42" s="1885"/>
    </row>
    <row r="43" spans="1:33" ht="24" customHeight="1" thickBot="1">
      <c r="A43" s="123" t="s">
        <v>236</v>
      </c>
      <c r="B43" s="2213"/>
      <c r="C43" s="1278" t="s">
        <v>975</v>
      </c>
      <c r="D43" s="1905" t="s">
        <v>327</v>
      </c>
      <c r="E43" s="1906" t="s">
        <v>326</v>
      </c>
      <c r="F43" s="1906" t="s">
        <v>607</v>
      </c>
      <c r="G43" s="1905" t="s">
        <v>324</v>
      </c>
      <c r="H43" s="1904" t="s">
        <v>771</v>
      </c>
      <c r="I43" s="1903" t="s">
        <v>229</v>
      </c>
      <c r="J43" s="851"/>
      <c r="K43" s="554"/>
      <c r="R43" s="2212"/>
      <c r="S43" s="1902"/>
      <c r="T43" s="1899"/>
      <c r="U43" s="1901"/>
      <c r="V43" s="1901"/>
      <c r="W43" s="1899"/>
      <c r="X43" s="1900"/>
      <c r="Y43" s="1899"/>
      <c r="Z43" s="1885"/>
      <c r="AA43" s="1885"/>
      <c r="AB43" s="1885"/>
      <c r="AC43" s="1885"/>
      <c r="AD43" s="1885"/>
      <c r="AE43" s="1885"/>
      <c r="AF43" s="1885"/>
      <c r="AG43" s="1885"/>
    </row>
    <row r="44" spans="1:33">
      <c r="A44" s="1866" t="s">
        <v>320</v>
      </c>
      <c r="B44" s="1898">
        <v>4.5</v>
      </c>
      <c r="C44" s="1898">
        <v>1</v>
      </c>
      <c r="D44" s="1898">
        <v>2.5</v>
      </c>
      <c r="E44" s="1898">
        <v>0.2</v>
      </c>
      <c r="F44" s="1898">
        <v>2</v>
      </c>
      <c r="G44" s="1898">
        <v>0</v>
      </c>
      <c r="H44" s="1898">
        <v>4.7</v>
      </c>
      <c r="I44" s="1898">
        <v>10.199999999999999</v>
      </c>
      <c r="J44" s="851"/>
      <c r="K44" s="554"/>
      <c r="R44" s="1898"/>
      <c r="S44" s="1898"/>
      <c r="T44" s="1898"/>
      <c r="U44" s="1898"/>
      <c r="V44" s="1898"/>
      <c r="W44" s="1898"/>
      <c r="X44" s="1898"/>
      <c r="Y44" s="1898"/>
      <c r="Z44" s="1885"/>
      <c r="AA44" s="1885"/>
      <c r="AB44" s="1885"/>
      <c r="AC44" s="1885"/>
      <c r="AD44" s="1885"/>
      <c r="AE44" s="1885"/>
      <c r="AF44" s="1885"/>
      <c r="AG44" s="1885"/>
    </row>
    <row r="45" spans="1:33">
      <c r="A45" s="1866" t="s">
        <v>275</v>
      </c>
      <c r="B45" s="1898">
        <v>6</v>
      </c>
      <c r="C45" s="1898">
        <v>1.3</v>
      </c>
      <c r="D45" s="1898">
        <v>2.5</v>
      </c>
      <c r="E45" s="1898">
        <v>0.2</v>
      </c>
      <c r="F45" s="1898">
        <v>2</v>
      </c>
      <c r="G45" s="1898">
        <v>0</v>
      </c>
      <c r="H45" s="1898">
        <v>4.7</v>
      </c>
      <c r="I45" s="1898">
        <v>12</v>
      </c>
      <c r="J45" s="851"/>
      <c r="K45" s="554"/>
      <c r="R45" s="1898"/>
      <c r="S45" s="1898"/>
      <c r="T45" s="1898"/>
      <c r="U45" s="1898"/>
      <c r="V45" s="1898"/>
      <c r="W45" s="1898"/>
      <c r="X45" s="1898"/>
      <c r="Y45" s="1898"/>
      <c r="Z45" s="1885"/>
      <c r="AA45" s="1885"/>
      <c r="AB45" s="1885"/>
      <c r="AC45" s="1885"/>
      <c r="AD45" s="1885"/>
      <c r="AE45" s="1885"/>
      <c r="AF45" s="1885"/>
      <c r="AG45" s="1885"/>
    </row>
    <row r="46" spans="1:33">
      <c r="A46" s="1866" t="s">
        <v>323</v>
      </c>
      <c r="B46" s="1898">
        <v>8</v>
      </c>
      <c r="C46" s="1898">
        <v>1.8</v>
      </c>
      <c r="D46" s="1898">
        <v>2.5</v>
      </c>
      <c r="E46" s="1898">
        <v>0.2</v>
      </c>
      <c r="F46" s="1898">
        <v>2</v>
      </c>
      <c r="G46" s="1898">
        <v>0</v>
      </c>
      <c r="H46" s="1898">
        <v>4.7</v>
      </c>
      <c r="I46" s="1898">
        <v>14.5</v>
      </c>
      <c r="J46" s="851"/>
      <c r="K46" s="554"/>
      <c r="R46" s="1898"/>
      <c r="S46" s="1898"/>
      <c r="T46" s="1898"/>
      <c r="U46" s="1898"/>
      <c r="V46" s="1898"/>
      <c r="W46" s="1898"/>
      <c r="X46" s="1898"/>
      <c r="Y46" s="1898"/>
      <c r="Z46" s="1885"/>
      <c r="AA46" s="1885"/>
      <c r="AB46" s="1885"/>
      <c r="AC46" s="1885"/>
      <c r="AD46" s="1885"/>
      <c r="AE46" s="1885"/>
      <c r="AF46" s="1885"/>
      <c r="AG46" s="1885"/>
    </row>
    <row r="47" spans="1:33">
      <c r="A47" s="781" t="s">
        <v>105</v>
      </c>
      <c r="B47" s="1897"/>
      <c r="C47" s="1897"/>
      <c r="D47" s="781"/>
      <c r="E47" s="781"/>
      <c r="F47" s="781"/>
      <c r="G47" s="781"/>
      <c r="H47" s="781"/>
      <c r="I47" s="781"/>
      <c r="J47" s="851"/>
      <c r="K47" s="554"/>
      <c r="R47" s="1896"/>
      <c r="S47" s="1896"/>
      <c r="T47" s="1895"/>
      <c r="U47" s="1895"/>
      <c r="V47" s="1895"/>
      <c r="W47" s="1895"/>
      <c r="X47" s="1895"/>
      <c r="Y47" s="1895"/>
      <c r="Z47" s="1885"/>
      <c r="AA47" s="1885"/>
      <c r="AB47" s="1885"/>
      <c r="AC47" s="1885"/>
      <c r="AD47" s="1885"/>
      <c r="AE47" s="1885"/>
      <c r="AF47" s="1885"/>
      <c r="AG47" s="1885"/>
    </row>
    <row r="48" spans="1:33">
      <c r="A48" s="1866" t="s">
        <v>320</v>
      </c>
      <c r="B48" s="556">
        <v>6865</v>
      </c>
      <c r="C48" s="556">
        <v>1502</v>
      </c>
      <c r="D48" s="556">
        <v>3814</v>
      </c>
      <c r="E48" s="556">
        <v>350</v>
      </c>
      <c r="F48" s="556">
        <v>3051</v>
      </c>
      <c r="G48" s="556">
        <v>0</v>
      </c>
      <c r="H48" s="556">
        <v>7215</v>
      </c>
      <c r="I48" s="556">
        <v>15582</v>
      </c>
      <c r="J48" s="851"/>
      <c r="K48" s="554"/>
      <c r="R48" s="556"/>
      <c r="S48" s="556"/>
      <c r="T48" s="556"/>
      <c r="U48" s="556"/>
      <c r="V48" s="556"/>
      <c r="W48" s="556"/>
      <c r="X48" s="556"/>
      <c r="Y48" s="556"/>
      <c r="Z48" s="1885"/>
      <c r="AA48" s="1885"/>
      <c r="AB48" s="1885"/>
      <c r="AC48" s="1885"/>
      <c r="AD48" s="1885"/>
      <c r="AE48" s="1885"/>
      <c r="AF48" s="1885"/>
      <c r="AG48" s="1885"/>
    </row>
    <row r="49" spans="1:33">
      <c r="A49" s="1866" t="s">
        <v>275</v>
      </c>
      <c r="B49" s="556">
        <v>9154</v>
      </c>
      <c r="C49" s="556">
        <v>2002</v>
      </c>
      <c r="D49" s="556">
        <v>3814</v>
      </c>
      <c r="E49" s="556">
        <v>350</v>
      </c>
      <c r="F49" s="556">
        <v>3051</v>
      </c>
      <c r="G49" s="556">
        <v>0</v>
      </c>
      <c r="H49" s="556">
        <v>7215</v>
      </c>
      <c r="I49" s="556">
        <v>18371</v>
      </c>
      <c r="J49" s="851"/>
      <c r="K49" s="554"/>
      <c r="R49" s="556"/>
      <c r="S49" s="556"/>
      <c r="T49" s="556"/>
      <c r="U49" s="556"/>
      <c r="V49" s="556"/>
      <c r="W49" s="556"/>
      <c r="X49" s="556"/>
      <c r="Y49" s="556"/>
      <c r="Z49" s="1885"/>
      <c r="AA49" s="1885"/>
      <c r="AB49" s="1885"/>
      <c r="AC49" s="1885"/>
      <c r="AD49" s="1885"/>
      <c r="AE49" s="1885"/>
      <c r="AF49" s="1885"/>
      <c r="AG49" s="1885"/>
    </row>
    <row r="50" spans="1:33">
      <c r="A50" s="1886" t="s">
        <v>323</v>
      </c>
      <c r="B50" s="119">
        <v>12205</v>
      </c>
      <c r="C50" s="119">
        <v>2670</v>
      </c>
      <c r="D50" s="119">
        <v>3814</v>
      </c>
      <c r="E50" s="119">
        <v>350</v>
      </c>
      <c r="F50" s="119">
        <v>3051</v>
      </c>
      <c r="G50" s="119">
        <v>0</v>
      </c>
      <c r="H50" s="119">
        <v>7215</v>
      </c>
      <c r="I50" s="119">
        <v>22090</v>
      </c>
      <c r="J50" s="851"/>
      <c r="K50" s="554"/>
      <c r="R50" s="556"/>
      <c r="S50" s="556"/>
      <c r="T50" s="556"/>
      <c r="U50" s="556"/>
      <c r="V50" s="556"/>
      <c r="W50" s="556"/>
      <c r="X50" s="556"/>
      <c r="Y50" s="556"/>
      <c r="Z50" s="1885"/>
      <c r="AA50" s="1885"/>
      <c r="AB50" s="1885"/>
      <c r="AC50" s="1885"/>
      <c r="AD50" s="1885"/>
      <c r="AE50" s="1885"/>
      <c r="AF50" s="1885"/>
      <c r="AG50" s="1885"/>
    </row>
    <row r="51" spans="1:33">
      <c r="A51" s="73" t="s">
        <v>668</v>
      </c>
      <c r="B51" s="855"/>
      <c r="C51" s="852"/>
      <c r="D51" s="852"/>
      <c r="E51" s="852"/>
      <c r="F51" s="852"/>
      <c r="G51" s="852"/>
      <c r="H51" s="852"/>
      <c r="I51" s="851"/>
      <c r="J51" s="554"/>
      <c r="R51" s="855"/>
      <c r="S51" s="852"/>
      <c r="T51" s="852"/>
      <c r="U51" s="852"/>
      <c r="V51" s="852"/>
      <c r="W51" s="852"/>
      <c r="X51" s="852"/>
      <c r="Y51" s="851"/>
      <c r="Z51" s="1885"/>
      <c r="AA51" s="1885"/>
      <c r="AB51" s="1885"/>
      <c r="AC51" s="1885"/>
      <c r="AD51" s="1885"/>
      <c r="AE51" s="1885"/>
      <c r="AF51" s="1885"/>
      <c r="AG51" s="1885"/>
    </row>
    <row r="52" spans="1:33">
      <c r="A52" s="73"/>
      <c r="B52" s="855"/>
      <c r="C52" s="852"/>
      <c r="D52" s="852"/>
      <c r="E52" s="852"/>
      <c r="F52" s="852"/>
      <c r="G52" s="852"/>
      <c r="H52" s="852"/>
      <c r="I52" s="851"/>
      <c r="J52" s="554"/>
      <c r="R52" s="855"/>
      <c r="S52" s="852"/>
      <c r="T52" s="852"/>
      <c r="U52" s="852"/>
      <c r="V52" s="852"/>
      <c r="W52" s="852"/>
      <c r="X52" s="852"/>
      <c r="Y52" s="851"/>
      <c r="Z52" s="1885"/>
      <c r="AA52" s="1885"/>
      <c r="AB52" s="1885"/>
      <c r="AC52" s="1885"/>
      <c r="AD52" s="1885"/>
      <c r="AE52" s="1885"/>
      <c r="AF52" s="1885"/>
      <c r="AG52" s="1885"/>
    </row>
    <row r="53" spans="1:33">
      <c r="A53" s="1894" t="s">
        <v>1652</v>
      </c>
      <c r="B53" s="1893"/>
      <c r="C53" s="1892"/>
      <c r="D53" s="1892"/>
      <c r="E53" s="1891"/>
      <c r="F53" s="1891"/>
      <c r="G53" s="112"/>
      <c r="H53" s="112"/>
      <c r="I53" s="112"/>
      <c r="J53" s="101"/>
      <c r="R53" s="1893"/>
      <c r="S53" s="1892"/>
      <c r="T53" s="1892"/>
      <c r="U53" s="1891"/>
      <c r="V53" s="1891"/>
      <c r="W53" s="112"/>
      <c r="X53" s="112"/>
      <c r="Y53" s="112"/>
      <c r="Z53" s="1885"/>
      <c r="AA53" s="1885"/>
      <c r="AB53" s="1885"/>
      <c r="AC53" s="1885"/>
      <c r="AD53" s="1885"/>
      <c r="AE53" s="1885"/>
      <c r="AF53" s="1885"/>
      <c r="AG53" s="1885"/>
    </row>
    <row r="54" spans="1:33">
      <c r="A54" s="1890"/>
      <c r="B54" s="1889"/>
      <c r="C54" s="69"/>
      <c r="D54" s="69"/>
      <c r="E54" s="555"/>
      <c r="F54" s="555"/>
      <c r="G54" s="101"/>
      <c r="H54" s="101"/>
      <c r="I54" s="1888"/>
      <c r="J54" s="101"/>
      <c r="R54" s="1889"/>
      <c r="S54" s="69"/>
      <c r="T54" s="69"/>
      <c r="U54" s="555"/>
      <c r="V54" s="555"/>
      <c r="W54" s="101"/>
      <c r="X54" s="101"/>
      <c r="Y54" s="1888"/>
      <c r="Z54" s="1885"/>
      <c r="AA54" s="1885"/>
      <c r="AB54" s="1885"/>
      <c r="AC54" s="1885"/>
      <c r="AD54" s="1885"/>
      <c r="AE54" s="1885"/>
      <c r="AF54" s="1885"/>
      <c r="AG54" s="1885"/>
    </row>
    <row r="55" spans="1:33" ht="15" thickBot="1">
      <c r="A55" s="123" t="s">
        <v>321</v>
      </c>
      <c r="B55" s="827" t="s">
        <v>1317</v>
      </c>
      <c r="C55" s="827" t="s">
        <v>1191</v>
      </c>
      <c r="D55" s="827" t="s">
        <v>1111</v>
      </c>
      <c r="E55" s="827" t="s">
        <v>1041</v>
      </c>
      <c r="F55" s="827" t="s">
        <v>990</v>
      </c>
      <c r="G55" s="827" t="s">
        <v>911</v>
      </c>
      <c r="H55" s="827" t="s">
        <v>842</v>
      </c>
      <c r="I55" s="827" t="s">
        <v>799</v>
      </c>
      <c r="J55" s="827" t="s">
        <v>759</v>
      </c>
      <c r="R55" s="1887"/>
      <c r="S55" s="1887"/>
      <c r="T55" s="1887"/>
      <c r="U55" s="1887"/>
      <c r="V55" s="1887"/>
      <c r="W55" s="1887"/>
      <c r="X55" s="1887"/>
      <c r="Y55" s="1887"/>
      <c r="Z55" s="1885"/>
      <c r="AA55" s="1885"/>
      <c r="AB55" s="1885"/>
      <c r="AC55" s="1885"/>
      <c r="AD55" s="1885"/>
      <c r="AE55" s="1885"/>
      <c r="AF55" s="1885"/>
      <c r="AG55" s="1885"/>
    </row>
    <row r="56" spans="1:33">
      <c r="A56" s="1866" t="s">
        <v>488</v>
      </c>
      <c r="B56" s="854">
        <v>11.3</v>
      </c>
      <c r="C56" s="854">
        <v>11.5</v>
      </c>
      <c r="D56" s="854">
        <v>11.1</v>
      </c>
      <c r="E56" s="854">
        <v>10.7</v>
      </c>
      <c r="F56" s="854">
        <v>10.1</v>
      </c>
      <c r="G56" s="854">
        <v>10.3</v>
      </c>
      <c r="H56" s="854">
        <v>10.5</v>
      </c>
      <c r="I56" s="854">
        <v>11.8</v>
      </c>
      <c r="J56" s="854">
        <v>10.9</v>
      </c>
      <c r="R56" s="854"/>
      <c r="S56" s="854"/>
      <c r="T56" s="854"/>
      <c r="U56" s="854"/>
      <c r="V56" s="854"/>
      <c r="W56" s="854"/>
      <c r="X56" s="854"/>
      <c r="Y56" s="854"/>
      <c r="Z56" s="1885"/>
      <c r="AA56" s="1885"/>
      <c r="AB56" s="1885"/>
      <c r="AC56" s="1885"/>
      <c r="AD56" s="1885"/>
      <c r="AE56" s="1885"/>
      <c r="AF56" s="1885"/>
      <c r="AG56" s="1885"/>
    </row>
    <row r="57" spans="1:33">
      <c r="A57" s="1886" t="s">
        <v>974</v>
      </c>
      <c r="B57" s="826">
        <v>11.1</v>
      </c>
      <c r="C57" s="826">
        <v>11.3</v>
      </c>
      <c r="D57" s="826">
        <v>11</v>
      </c>
      <c r="E57" s="826">
        <v>10.6</v>
      </c>
      <c r="F57" s="826">
        <v>10</v>
      </c>
      <c r="G57" s="826">
        <v>10.3</v>
      </c>
      <c r="H57" s="826">
        <v>10.3</v>
      </c>
      <c r="I57" s="826">
        <v>11.7</v>
      </c>
      <c r="J57" s="826">
        <v>11</v>
      </c>
      <c r="R57" s="854"/>
      <c r="S57" s="854"/>
      <c r="T57" s="854"/>
      <c r="U57" s="854"/>
      <c r="V57" s="854"/>
      <c r="W57" s="854"/>
      <c r="X57" s="854"/>
      <c r="Y57" s="854"/>
      <c r="Z57" s="1885"/>
      <c r="AA57" s="1885"/>
      <c r="AB57" s="1885"/>
      <c r="AC57" s="1885"/>
      <c r="AD57" s="1885"/>
      <c r="AE57" s="1885"/>
      <c r="AF57" s="1885"/>
      <c r="AG57" s="1885"/>
    </row>
    <row r="58" spans="1:33">
      <c r="A58" s="73"/>
      <c r="B58" s="852"/>
      <c r="C58" s="852"/>
      <c r="D58" s="852"/>
      <c r="E58" s="852"/>
      <c r="F58" s="852"/>
      <c r="G58" s="852"/>
      <c r="H58" s="852"/>
      <c r="I58" s="851"/>
      <c r="J58" s="554"/>
    </row>
    <row r="59" spans="1:33">
      <c r="A59" s="1884"/>
      <c r="B59" s="852"/>
      <c r="C59" s="852"/>
      <c r="D59" s="852"/>
      <c r="E59" s="852"/>
      <c r="F59" s="852"/>
      <c r="G59" s="852"/>
      <c r="H59" s="852"/>
      <c r="I59" s="851"/>
      <c r="J59" s="554"/>
    </row>
    <row r="60" spans="1:33">
      <c r="A60" s="1875"/>
      <c r="B60" s="853"/>
      <c r="C60" s="853"/>
      <c r="D60" s="853"/>
      <c r="E60" s="853"/>
      <c r="F60" s="853"/>
      <c r="G60" s="853"/>
      <c r="H60" s="853"/>
      <c r="I60" s="851"/>
      <c r="J60" s="554"/>
    </row>
    <row r="61" spans="1:33">
      <c r="A61" s="1883"/>
      <c r="B61" s="853"/>
      <c r="C61" s="853"/>
      <c r="D61" s="853"/>
      <c r="E61" s="853"/>
      <c r="F61" s="853"/>
      <c r="G61" s="853"/>
      <c r="H61" s="853"/>
      <c r="I61" s="851"/>
      <c r="J61" s="554"/>
    </row>
    <row r="62" spans="1:33">
      <c r="A62" s="1824"/>
      <c r="B62" s="852"/>
      <c r="C62" s="852"/>
      <c r="D62" s="852"/>
      <c r="E62" s="852"/>
      <c r="F62" s="852"/>
      <c r="G62" s="852"/>
      <c r="H62" s="852"/>
      <c r="I62" s="851"/>
      <c r="J62" s="554"/>
    </row>
    <row r="63" spans="1:33">
      <c r="A63" s="1824"/>
      <c r="B63" s="852"/>
      <c r="C63" s="852"/>
      <c r="D63" s="852"/>
      <c r="E63" s="852"/>
      <c r="F63" s="852"/>
      <c r="G63" s="852"/>
      <c r="H63" s="852"/>
      <c r="I63" s="851"/>
      <c r="J63" s="554"/>
    </row>
    <row r="64" spans="1:33">
      <c r="A64" s="1824"/>
      <c r="B64" s="852"/>
      <c r="C64" s="852"/>
      <c r="D64" s="852"/>
      <c r="E64" s="852"/>
      <c r="F64" s="852"/>
      <c r="G64" s="852"/>
      <c r="H64" s="852"/>
      <c r="I64" s="851"/>
      <c r="J64" s="554"/>
    </row>
    <row r="65" spans="1:10">
      <c r="A65" s="1824"/>
      <c r="B65" s="852"/>
      <c r="C65" s="852"/>
      <c r="D65" s="852"/>
      <c r="E65" s="852"/>
      <c r="F65" s="852"/>
      <c r="G65" s="852"/>
      <c r="H65" s="852"/>
      <c r="I65" s="851"/>
      <c r="J65" s="554"/>
    </row>
    <row r="66" spans="1:10">
      <c r="A66" s="1882"/>
      <c r="B66" s="850"/>
      <c r="C66" s="850"/>
      <c r="D66" s="850"/>
      <c r="E66" s="850"/>
      <c r="F66" s="850"/>
      <c r="G66" s="850"/>
      <c r="H66" s="850"/>
      <c r="I66" s="848"/>
      <c r="J66" s="824"/>
    </row>
    <row r="67" spans="1:10">
      <c r="A67" s="1881"/>
      <c r="B67" s="849"/>
      <c r="C67" s="849"/>
      <c r="D67" s="849"/>
      <c r="E67" s="849"/>
      <c r="F67" s="849"/>
      <c r="G67" s="849"/>
      <c r="H67" s="849"/>
      <c r="I67" s="848"/>
      <c r="J67" s="824"/>
    </row>
    <row r="68" spans="1:10">
      <c r="A68" s="1881"/>
      <c r="B68" s="849"/>
      <c r="C68" s="849"/>
      <c r="D68" s="849"/>
      <c r="E68" s="849"/>
      <c r="F68" s="849"/>
      <c r="G68" s="849"/>
      <c r="H68" s="849"/>
      <c r="I68" s="848"/>
      <c r="J68" s="824"/>
    </row>
    <row r="69" spans="1:10">
      <c r="A69" s="1881"/>
      <c r="B69" s="849"/>
      <c r="C69" s="849"/>
      <c r="D69" s="849"/>
      <c r="E69" s="849"/>
      <c r="F69" s="849"/>
      <c r="G69" s="849"/>
      <c r="H69" s="849"/>
      <c r="I69" s="848"/>
      <c r="J69" s="824"/>
    </row>
    <row r="70" spans="1:10">
      <c r="A70" s="1880"/>
      <c r="B70" s="294"/>
      <c r="C70" s="294"/>
      <c r="D70" s="294"/>
      <c r="E70" s="294"/>
      <c r="F70" s="294"/>
      <c r="G70" s="294"/>
      <c r="H70" s="294"/>
      <c r="I70" s="294"/>
      <c r="J70" s="294"/>
    </row>
    <row r="71" spans="1:10">
      <c r="A71" s="1880"/>
      <c r="B71" s="1880"/>
      <c r="C71" s="1880"/>
      <c r="D71" s="1880"/>
      <c r="E71" s="1880"/>
      <c r="F71" s="1880"/>
      <c r="G71" s="294"/>
      <c r="H71" s="294"/>
      <c r="I71" s="294"/>
      <c r="J71" s="294"/>
    </row>
    <row r="72" spans="1:10">
      <c r="A72" s="1880"/>
      <c r="B72" s="294"/>
      <c r="C72" s="294"/>
      <c r="D72" s="294"/>
      <c r="E72" s="294"/>
      <c r="F72" s="294"/>
      <c r="G72" s="294"/>
      <c r="H72" s="294"/>
      <c r="I72" s="294"/>
      <c r="J72" s="294"/>
    </row>
    <row r="73" spans="1:10">
      <c r="A73" s="100"/>
      <c r="B73" s="100"/>
      <c r="C73" s="100"/>
      <c r="D73" s="100"/>
      <c r="E73" s="100"/>
      <c r="F73" s="100"/>
      <c r="G73" s="100"/>
      <c r="H73" s="100"/>
      <c r="I73" s="100"/>
      <c r="J73" s="100"/>
    </row>
  </sheetData>
  <mergeCells count="4">
    <mergeCell ref="B42:B43"/>
    <mergeCell ref="D42:G42"/>
    <mergeCell ref="R42:R43"/>
    <mergeCell ref="T42:W42"/>
  </mergeCells>
  <pageMargins left="0.7" right="0.7" top="0.75" bottom="0.75" header="0.3" footer="0.3"/>
  <pageSetup paperSize="9" scale="70" orientation="portrait" r:id="rId1"/>
  <customProperties>
    <customPr name="_pios_id" r:id="rId2"/>
  </customPropertie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CAB41-2DD3-4E62-8F8D-F26A64AB1511}">
  <sheetPr>
    <tabColor rgb="FF70A8DA"/>
  </sheetPr>
  <dimension ref="A1:Q53"/>
  <sheetViews>
    <sheetView showGridLines="0" showZeros="0" view="pageLayout" topLeftCell="A61" zoomScaleNormal="100" zoomScaleSheetLayoutView="100" workbookViewId="0">
      <selection sqref="A1:E1"/>
    </sheetView>
  </sheetViews>
  <sheetFormatPr defaultRowHeight="14.4"/>
  <cols>
    <col min="1" max="1" width="36.109375" style="870" customWidth="1"/>
    <col min="2" max="6" width="15.33203125" style="870" customWidth="1"/>
    <col min="7" max="9" width="11.6640625" style="870" customWidth="1"/>
    <col min="10" max="16384" width="8.88671875" style="870"/>
  </cols>
  <sheetData>
    <row r="1" spans="1:17" ht="36" customHeight="1">
      <c r="A1" s="2215" t="s">
        <v>805</v>
      </c>
      <c r="B1" s="2215"/>
      <c r="C1" s="2215"/>
      <c r="D1" s="2215"/>
      <c r="E1" s="2215"/>
      <c r="F1" s="125"/>
    </row>
    <row r="2" spans="1:17" ht="25.2" customHeight="1" thickBot="1">
      <c r="A2" s="1818"/>
      <c r="B2" s="1818" t="s">
        <v>373</v>
      </c>
      <c r="C2" s="1818" t="s">
        <v>372</v>
      </c>
      <c r="D2" s="1818" t="s">
        <v>772</v>
      </c>
      <c r="E2" s="1821" t="s">
        <v>371</v>
      </c>
      <c r="F2" s="128" t="s">
        <v>370</v>
      </c>
      <c r="H2" s="1817"/>
      <c r="I2" s="1817"/>
      <c r="J2" s="1817"/>
      <c r="K2" s="1932"/>
      <c r="L2" s="1931"/>
      <c r="M2" s="1817"/>
      <c r="N2" s="1817"/>
      <c r="O2" s="1817"/>
      <c r="P2" s="1932"/>
      <c r="Q2" s="1931"/>
    </row>
    <row r="3" spans="1:17">
      <c r="A3" s="563" t="s">
        <v>369</v>
      </c>
      <c r="B3" s="552">
        <v>9218</v>
      </c>
      <c r="C3" s="552">
        <v>4050</v>
      </c>
      <c r="D3" s="552">
        <v>17820</v>
      </c>
      <c r="E3" s="552">
        <v>567</v>
      </c>
      <c r="F3" s="560">
        <v>54.8</v>
      </c>
      <c r="H3" s="552"/>
      <c r="I3" s="552"/>
      <c r="J3" s="552"/>
      <c r="K3" s="552"/>
      <c r="L3" s="560"/>
      <c r="M3" s="1930"/>
      <c r="N3" s="1930"/>
      <c r="O3" s="1930"/>
      <c r="P3" s="1930"/>
      <c r="Q3" s="1930"/>
    </row>
    <row r="4" spans="1:17">
      <c r="A4" s="562" t="s">
        <v>357</v>
      </c>
      <c r="B4" s="552"/>
      <c r="C4" s="552"/>
      <c r="D4" s="552"/>
      <c r="E4" s="552"/>
      <c r="F4" s="560"/>
      <c r="H4" s="552"/>
      <c r="I4" s="552"/>
      <c r="J4" s="552"/>
      <c r="K4" s="552"/>
      <c r="L4" s="560"/>
      <c r="M4" s="1930"/>
      <c r="N4" s="1930"/>
      <c r="O4" s="1930"/>
      <c r="P4" s="1930"/>
      <c r="Q4" s="1930"/>
    </row>
    <row r="5" spans="1:17">
      <c r="A5" s="561" t="s">
        <v>366</v>
      </c>
      <c r="B5" s="552">
        <v>1023</v>
      </c>
      <c r="C5" s="552">
        <v>338</v>
      </c>
      <c r="D5" s="552">
        <v>4304</v>
      </c>
      <c r="E5" s="552">
        <v>87</v>
      </c>
      <c r="F5" s="560">
        <v>34.5</v>
      </c>
      <c r="H5" s="552"/>
      <c r="I5" s="552"/>
      <c r="J5" s="552"/>
      <c r="K5" s="552"/>
      <c r="L5" s="560"/>
      <c r="M5" s="1930"/>
      <c r="N5" s="1930"/>
      <c r="O5" s="1930"/>
      <c r="P5" s="1930"/>
      <c r="Q5" s="1930"/>
    </row>
    <row r="6" spans="1:17">
      <c r="A6" s="561" t="s">
        <v>365</v>
      </c>
      <c r="B6" s="552">
        <v>2327</v>
      </c>
      <c r="C6" s="552">
        <v>1006</v>
      </c>
      <c r="D6" s="552">
        <v>6601</v>
      </c>
      <c r="E6" s="552">
        <v>131</v>
      </c>
      <c r="F6" s="560">
        <v>40.799999999999997</v>
      </c>
      <c r="H6" s="552"/>
      <c r="I6" s="552"/>
      <c r="J6" s="552"/>
      <c r="K6" s="552"/>
      <c r="L6" s="560"/>
      <c r="M6" s="1930"/>
      <c r="N6" s="1930"/>
      <c r="O6" s="1930"/>
      <c r="P6" s="1930"/>
      <c r="Q6" s="1930"/>
    </row>
    <row r="7" spans="1:17">
      <c r="A7" s="561" t="s">
        <v>364</v>
      </c>
      <c r="B7" s="552">
        <v>2901</v>
      </c>
      <c r="C7" s="552">
        <v>1322</v>
      </c>
      <c r="D7" s="552">
        <v>4484</v>
      </c>
      <c r="E7" s="552">
        <v>239</v>
      </c>
      <c r="F7" s="560">
        <v>67.8</v>
      </c>
      <c r="H7" s="552"/>
      <c r="I7" s="552"/>
      <c r="J7" s="552"/>
      <c r="K7" s="552"/>
      <c r="L7" s="560"/>
      <c r="M7" s="1930"/>
      <c r="N7" s="1930"/>
      <c r="O7" s="1930"/>
      <c r="P7" s="1930"/>
      <c r="Q7" s="1930"/>
    </row>
    <row r="8" spans="1:17">
      <c r="A8" s="561" t="s">
        <v>363</v>
      </c>
      <c r="B8" s="552">
        <v>1251</v>
      </c>
      <c r="C8" s="552">
        <v>646</v>
      </c>
      <c r="D8" s="552">
        <v>1730</v>
      </c>
      <c r="E8" s="552">
        <v>80</v>
      </c>
      <c r="F8" s="560">
        <v>95</v>
      </c>
      <c r="H8" s="552"/>
      <c r="I8" s="552"/>
      <c r="J8" s="552"/>
      <c r="K8" s="552"/>
      <c r="L8" s="560"/>
      <c r="M8" s="1930"/>
      <c r="N8" s="1930"/>
      <c r="O8" s="1930"/>
      <c r="P8" s="1930"/>
      <c r="Q8" s="1930"/>
    </row>
    <row r="9" spans="1:17">
      <c r="A9" s="561" t="s">
        <v>362</v>
      </c>
      <c r="B9" s="552">
        <v>296</v>
      </c>
      <c r="C9" s="552">
        <v>142</v>
      </c>
      <c r="D9" s="552">
        <v>318</v>
      </c>
      <c r="E9" s="552">
        <v>23</v>
      </c>
      <c r="F9" s="560">
        <v>147.30000000000001</v>
      </c>
      <c r="H9" s="552"/>
      <c r="I9" s="552"/>
      <c r="J9" s="552"/>
      <c r="K9" s="552"/>
      <c r="L9" s="560"/>
      <c r="M9" s="1930"/>
      <c r="N9" s="1930"/>
      <c r="O9" s="1930"/>
      <c r="P9" s="1930"/>
      <c r="Q9" s="1930"/>
    </row>
    <row r="10" spans="1:17">
      <c r="A10" s="561" t="s">
        <v>361</v>
      </c>
      <c r="B10" s="552">
        <v>782</v>
      </c>
      <c r="C10" s="552">
        <v>338</v>
      </c>
      <c r="D10" s="552">
        <v>133</v>
      </c>
      <c r="E10" s="552">
        <v>5</v>
      </c>
      <c r="F10" s="560">
        <v>181.1</v>
      </c>
      <c r="H10" s="552"/>
      <c r="I10" s="552"/>
      <c r="J10" s="552"/>
      <c r="K10" s="552"/>
      <c r="L10" s="560"/>
      <c r="M10" s="1930"/>
      <c r="N10" s="1930"/>
      <c r="O10" s="1930"/>
      <c r="P10" s="1930"/>
      <c r="Q10" s="1930"/>
    </row>
    <row r="11" spans="1:17">
      <c r="A11" s="561" t="s">
        <v>360</v>
      </c>
      <c r="B11" s="552">
        <v>509</v>
      </c>
      <c r="C11" s="552">
        <v>222</v>
      </c>
      <c r="D11" s="552">
        <v>86</v>
      </c>
      <c r="E11" s="552">
        <v>2</v>
      </c>
      <c r="F11" s="560">
        <v>208.6</v>
      </c>
      <c r="H11" s="552"/>
      <c r="I11" s="552"/>
      <c r="J11" s="552"/>
      <c r="K11" s="552"/>
      <c r="L11" s="560"/>
      <c r="M11" s="1930"/>
      <c r="N11" s="1930"/>
      <c r="O11" s="1930"/>
      <c r="P11" s="1930"/>
      <c r="Q11" s="1930"/>
    </row>
    <row r="12" spans="1:17">
      <c r="A12" s="561" t="s">
        <v>349</v>
      </c>
      <c r="B12" s="552">
        <v>129</v>
      </c>
      <c r="C12" s="552">
        <v>36</v>
      </c>
      <c r="D12" s="552">
        <v>164</v>
      </c>
      <c r="E12" s="552">
        <v>0</v>
      </c>
      <c r="F12" s="560">
        <v>3.3</v>
      </c>
      <c r="H12" s="552"/>
      <c r="I12" s="552"/>
      <c r="J12" s="552"/>
      <c r="K12" s="552"/>
      <c r="L12" s="560"/>
      <c r="M12" s="1930"/>
      <c r="N12" s="1930"/>
      <c r="O12" s="1930"/>
      <c r="P12" s="1930"/>
      <c r="Q12" s="1930"/>
    </row>
    <row r="13" spans="1:17">
      <c r="A13" s="563"/>
      <c r="B13" s="552"/>
      <c r="C13" s="552"/>
      <c r="D13" s="552"/>
      <c r="E13" s="552"/>
      <c r="F13" s="560"/>
      <c r="H13" s="552"/>
      <c r="I13" s="552"/>
      <c r="J13" s="552"/>
      <c r="K13" s="552"/>
      <c r="L13" s="560"/>
      <c r="M13" s="1930"/>
      <c r="N13" s="1930"/>
      <c r="O13" s="1930"/>
      <c r="P13" s="1930"/>
      <c r="Q13" s="1930"/>
    </row>
    <row r="14" spans="1:17">
      <c r="A14" s="563" t="s">
        <v>368</v>
      </c>
      <c r="B14" s="552">
        <v>110465</v>
      </c>
      <c r="C14" s="552">
        <v>62707</v>
      </c>
      <c r="D14" s="552">
        <v>137411</v>
      </c>
      <c r="E14" s="552">
        <v>29416</v>
      </c>
      <c r="F14" s="560">
        <v>41.6</v>
      </c>
      <c r="H14" s="552"/>
      <c r="I14" s="552"/>
      <c r="J14" s="552"/>
      <c r="K14" s="552"/>
      <c r="L14" s="560"/>
      <c r="M14" s="1930"/>
      <c r="N14" s="1930"/>
      <c r="O14" s="1930"/>
      <c r="P14" s="1930"/>
      <c r="Q14" s="1930"/>
    </row>
    <row r="15" spans="1:17">
      <c r="A15" s="562" t="s">
        <v>357</v>
      </c>
      <c r="F15" s="127"/>
      <c r="L15" s="127"/>
      <c r="M15" s="1930"/>
      <c r="N15" s="1930"/>
      <c r="O15" s="1930"/>
      <c r="P15" s="1930"/>
      <c r="Q15" s="1930"/>
    </row>
    <row r="16" spans="1:17">
      <c r="A16" s="561" t="s">
        <v>366</v>
      </c>
      <c r="B16" s="552">
        <v>17874</v>
      </c>
      <c r="C16" s="552">
        <v>6934</v>
      </c>
      <c r="D16" s="552">
        <v>20767</v>
      </c>
      <c r="E16" s="552">
        <v>3346</v>
      </c>
      <c r="F16" s="560">
        <v>12.4</v>
      </c>
      <c r="H16" s="552"/>
      <c r="I16" s="552"/>
      <c r="J16" s="552"/>
      <c r="K16" s="552"/>
      <c r="L16" s="560"/>
      <c r="M16" s="1930"/>
      <c r="N16" s="1930"/>
      <c r="O16" s="1930"/>
      <c r="P16" s="1930"/>
      <c r="Q16" s="1930"/>
    </row>
    <row r="17" spans="1:17">
      <c r="A17" s="561" t="s">
        <v>365</v>
      </c>
      <c r="B17" s="552">
        <v>30695</v>
      </c>
      <c r="C17" s="552">
        <v>27463</v>
      </c>
      <c r="D17" s="552">
        <v>43994</v>
      </c>
      <c r="E17" s="552">
        <v>13028</v>
      </c>
      <c r="F17" s="560">
        <v>32.9</v>
      </c>
      <c r="H17" s="552"/>
      <c r="I17" s="552"/>
      <c r="J17" s="552"/>
      <c r="K17" s="552"/>
      <c r="L17" s="560"/>
      <c r="M17" s="1930"/>
      <c r="N17" s="1930"/>
      <c r="O17" s="1930"/>
      <c r="P17" s="1930"/>
      <c r="Q17" s="1930"/>
    </row>
    <row r="18" spans="1:17">
      <c r="A18" s="561" t="s">
        <v>364</v>
      </c>
      <c r="B18" s="552">
        <v>45882</v>
      </c>
      <c r="C18" s="552">
        <v>22118</v>
      </c>
      <c r="D18" s="552">
        <v>55062</v>
      </c>
      <c r="E18" s="552">
        <v>10337</v>
      </c>
      <c r="F18" s="560">
        <v>49.1</v>
      </c>
      <c r="H18" s="552"/>
      <c r="I18" s="552"/>
      <c r="J18" s="552"/>
      <c r="K18" s="552"/>
      <c r="L18" s="560"/>
      <c r="M18" s="1930"/>
      <c r="N18" s="1930"/>
      <c r="O18" s="1930"/>
      <c r="P18" s="1930"/>
      <c r="Q18" s="1930"/>
    </row>
    <row r="19" spans="1:17">
      <c r="A19" s="561" t="s">
        <v>363</v>
      </c>
      <c r="B19" s="552">
        <v>9231</v>
      </c>
      <c r="C19" s="552">
        <v>4804</v>
      </c>
      <c r="D19" s="552">
        <v>10800</v>
      </c>
      <c r="E19" s="552">
        <v>2256</v>
      </c>
      <c r="F19" s="560">
        <v>64.8</v>
      </c>
      <c r="H19" s="552"/>
      <c r="I19" s="552"/>
      <c r="J19" s="552"/>
      <c r="K19" s="552"/>
      <c r="L19" s="560"/>
      <c r="M19" s="1930"/>
      <c r="N19" s="1930"/>
      <c r="O19" s="1930"/>
      <c r="P19" s="1930"/>
      <c r="Q19" s="1930"/>
    </row>
    <row r="20" spans="1:17">
      <c r="A20" s="561" t="s">
        <v>362</v>
      </c>
      <c r="B20" s="552">
        <v>2813</v>
      </c>
      <c r="C20" s="552">
        <v>541</v>
      </c>
      <c r="D20" s="552">
        <v>2920</v>
      </c>
      <c r="E20" s="552">
        <v>208</v>
      </c>
      <c r="F20" s="560">
        <v>79.400000000000006</v>
      </c>
      <c r="H20" s="552"/>
      <c r="I20" s="552"/>
      <c r="J20" s="552"/>
      <c r="K20" s="552"/>
      <c r="L20" s="560"/>
      <c r="M20" s="1930"/>
      <c r="N20" s="1930"/>
      <c r="O20" s="1930"/>
      <c r="P20" s="1930"/>
      <c r="Q20" s="1930"/>
    </row>
    <row r="21" spans="1:17">
      <c r="A21" s="561" t="s">
        <v>361</v>
      </c>
      <c r="B21" s="552">
        <v>1010</v>
      </c>
      <c r="C21" s="552">
        <v>281</v>
      </c>
      <c r="D21" s="552">
        <v>1090</v>
      </c>
      <c r="E21" s="552">
        <v>128</v>
      </c>
      <c r="F21" s="560">
        <v>92.6</v>
      </c>
      <c r="H21" s="552"/>
      <c r="I21" s="552"/>
      <c r="J21" s="552"/>
      <c r="K21" s="552"/>
      <c r="L21" s="560"/>
      <c r="M21" s="1930"/>
      <c r="N21" s="1930"/>
      <c r="O21" s="1930"/>
      <c r="P21" s="1930"/>
      <c r="Q21" s="1930"/>
    </row>
    <row r="22" spans="1:17">
      <c r="A22" s="561" t="s">
        <v>360</v>
      </c>
      <c r="B22" s="552">
        <v>398</v>
      </c>
      <c r="C22" s="552">
        <v>247</v>
      </c>
      <c r="D22" s="552">
        <v>450</v>
      </c>
      <c r="E22" s="552">
        <v>112</v>
      </c>
      <c r="F22" s="560">
        <v>124.8</v>
      </c>
      <c r="H22" s="552"/>
      <c r="I22" s="552"/>
      <c r="J22" s="552"/>
      <c r="K22" s="552"/>
      <c r="L22" s="560"/>
      <c r="M22" s="1930"/>
      <c r="N22" s="1930"/>
      <c r="O22" s="1930"/>
      <c r="P22" s="1930"/>
      <c r="Q22" s="1930"/>
    </row>
    <row r="23" spans="1:17">
      <c r="A23" s="561" t="s">
        <v>349</v>
      </c>
      <c r="B23" s="552">
        <v>2562</v>
      </c>
      <c r="C23" s="552">
        <v>319</v>
      </c>
      <c r="D23" s="552">
        <v>2328</v>
      </c>
      <c r="E23" s="552">
        <v>1</v>
      </c>
      <c r="F23" s="560">
        <v>92.2</v>
      </c>
      <c r="H23" s="552"/>
      <c r="I23" s="552"/>
      <c r="J23" s="552"/>
      <c r="K23" s="552"/>
      <c r="L23" s="560"/>
      <c r="M23" s="1930"/>
      <c r="N23" s="1930"/>
      <c r="O23" s="1930"/>
      <c r="P23" s="1930"/>
      <c r="Q23" s="1930"/>
    </row>
    <row r="24" spans="1:17">
      <c r="A24" s="563"/>
      <c r="B24" s="552"/>
      <c r="C24" s="552"/>
      <c r="D24" s="552"/>
      <c r="E24" s="552"/>
      <c r="F24" s="560"/>
      <c r="H24" s="552"/>
      <c r="I24" s="552"/>
      <c r="J24" s="552"/>
      <c r="K24" s="552"/>
      <c r="L24" s="560"/>
      <c r="M24" s="1930"/>
      <c r="N24" s="1930"/>
      <c r="O24" s="1930"/>
      <c r="P24" s="1930"/>
      <c r="Q24" s="1930"/>
    </row>
    <row r="25" spans="1:17">
      <c r="A25" s="563" t="s">
        <v>367</v>
      </c>
      <c r="B25" s="552">
        <v>23663</v>
      </c>
      <c r="C25" s="552">
        <v>3098</v>
      </c>
      <c r="D25" s="552">
        <v>28276</v>
      </c>
      <c r="E25" s="552">
        <v>1278</v>
      </c>
      <c r="F25" s="560">
        <v>13.9</v>
      </c>
      <c r="H25" s="552"/>
      <c r="I25" s="552"/>
      <c r="J25" s="552"/>
      <c r="K25" s="552"/>
      <c r="L25" s="560"/>
      <c r="M25" s="1930"/>
      <c r="N25" s="1930"/>
      <c r="O25" s="1930"/>
      <c r="P25" s="1930"/>
      <c r="Q25" s="1930"/>
    </row>
    <row r="26" spans="1:17">
      <c r="A26" s="562" t="s">
        <v>357</v>
      </c>
      <c r="F26" s="127"/>
      <c r="L26" s="127"/>
      <c r="M26" s="1930"/>
      <c r="N26" s="1930"/>
      <c r="O26" s="1930"/>
      <c r="P26" s="1930"/>
      <c r="Q26" s="1930"/>
    </row>
    <row r="27" spans="1:17">
      <c r="A27" s="561" t="s">
        <v>366</v>
      </c>
      <c r="B27" s="552">
        <v>11611</v>
      </c>
      <c r="C27" s="552">
        <v>619</v>
      </c>
      <c r="D27" s="552">
        <v>13180</v>
      </c>
      <c r="E27" s="552">
        <v>219</v>
      </c>
      <c r="F27" s="560">
        <v>8.9</v>
      </c>
      <c r="H27" s="552"/>
      <c r="I27" s="552"/>
      <c r="J27" s="552"/>
      <c r="K27" s="552"/>
      <c r="L27" s="560"/>
      <c r="M27" s="1930"/>
      <c r="N27" s="1930"/>
      <c r="O27" s="1930"/>
      <c r="P27" s="1930"/>
      <c r="Q27" s="1930"/>
    </row>
    <row r="28" spans="1:17">
      <c r="A28" s="561" t="s">
        <v>365</v>
      </c>
      <c r="B28" s="552">
        <v>11763</v>
      </c>
      <c r="C28" s="552">
        <v>1790</v>
      </c>
      <c r="D28" s="552">
        <v>14484</v>
      </c>
      <c r="E28" s="552">
        <v>945</v>
      </c>
      <c r="F28" s="560">
        <v>15.8</v>
      </c>
      <c r="H28" s="552"/>
      <c r="I28" s="552"/>
      <c r="J28" s="552"/>
      <c r="K28" s="552"/>
      <c r="L28" s="560"/>
      <c r="M28" s="1930"/>
      <c r="N28" s="1930"/>
      <c r="O28" s="1930"/>
      <c r="P28" s="1930"/>
      <c r="Q28" s="1930"/>
    </row>
    <row r="29" spans="1:17">
      <c r="A29" s="561" t="s">
        <v>364</v>
      </c>
      <c r="B29" s="552">
        <v>200</v>
      </c>
      <c r="C29" s="552">
        <v>450</v>
      </c>
      <c r="D29" s="552">
        <v>483</v>
      </c>
      <c r="E29" s="552">
        <v>89</v>
      </c>
      <c r="F29" s="560">
        <v>63.7</v>
      </c>
      <c r="H29" s="552"/>
      <c r="I29" s="552"/>
      <c r="J29" s="552"/>
      <c r="K29" s="552"/>
      <c r="L29" s="560"/>
      <c r="M29" s="1930"/>
      <c r="N29" s="1930"/>
      <c r="O29" s="1930"/>
      <c r="P29" s="1930"/>
      <c r="Q29" s="1930"/>
    </row>
    <row r="30" spans="1:17">
      <c r="A30" s="561" t="s">
        <v>363</v>
      </c>
      <c r="B30" s="552">
        <v>61</v>
      </c>
      <c r="C30" s="552">
        <v>87</v>
      </c>
      <c r="D30" s="552">
        <v>92</v>
      </c>
      <c r="E30" s="552">
        <v>15</v>
      </c>
      <c r="F30" s="560">
        <v>65</v>
      </c>
      <c r="H30" s="552"/>
      <c r="I30" s="552"/>
      <c r="J30" s="552"/>
      <c r="K30" s="552"/>
      <c r="L30" s="560"/>
      <c r="M30" s="1930"/>
      <c r="N30" s="1930"/>
      <c r="O30" s="1930"/>
      <c r="P30" s="1930"/>
      <c r="Q30" s="1930"/>
    </row>
    <row r="31" spans="1:17">
      <c r="A31" s="561" t="s">
        <v>362</v>
      </c>
      <c r="B31" s="552">
        <v>1</v>
      </c>
      <c r="C31" s="552">
        <v>152</v>
      </c>
      <c r="D31" s="552">
        <v>10</v>
      </c>
      <c r="E31" s="552">
        <v>10</v>
      </c>
      <c r="F31" s="560">
        <v>230.8</v>
      </c>
      <c r="H31" s="552"/>
      <c r="I31" s="552"/>
      <c r="J31" s="552"/>
      <c r="K31" s="552"/>
      <c r="L31" s="560"/>
      <c r="M31" s="1930"/>
      <c r="N31" s="1930"/>
      <c r="O31" s="1930"/>
      <c r="P31" s="1930"/>
      <c r="Q31" s="1930"/>
    </row>
    <row r="32" spans="1:17">
      <c r="A32" s="561" t="s">
        <v>361</v>
      </c>
      <c r="B32" s="552">
        <v>0</v>
      </c>
      <c r="C32" s="552">
        <v>0</v>
      </c>
      <c r="D32" s="552">
        <v>0</v>
      </c>
      <c r="E32" s="552">
        <v>0</v>
      </c>
      <c r="F32" s="560">
        <v>271.39999999999998</v>
      </c>
      <c r="H32" s="552"/>
      <c r="I32" s="552"/>
      <c r="J32" s="552"/>
      <c r="K32" s="552"/>
      <c r="L32" s="560"/>
      <c r="M32" s="1930"/>
      <c r="N32" s="1930"/>
      <c r="O32" s="1930"/>
      <c r="P32" s="1930"/>
      <c r="Q32" s="1930"/>
    </row>
    <row r="33" spans="1:17">
      <c r="A33" s="561" t="s">
        <v>360</v>
      </c>
      <c r="B33" s="552">
        <v>27</v>
      </c>
      <c r="C33" s="552">
        <v>0</v>
      </c>
      <c r="D33" s="552">
        <v>27</v>
      </c>
      <c r="E33" s="552">
        <v>0</v>
      </c>
      <c r="F33" s="560">
        <v>292.8</v>
      </c>
      <c r="H33" s="552"/>
      <c r="I33" s="552"/>
      <c r="J33" s="552"/>
      <c r="K33" s="552"/>
      <c r="L33" s="560"/>
      <c r="M33" s="1930"/>
      <c r="N33" s="1930"/>
      <c r="O33" s="1930"/>
      <c r="P33" s="1930"/>
      <c r="Q33" s="1930"/>
    </row>
    <row r="34" spans="1:17">
      <c r="A34" s="561" t="s">
        <v>349</v>
      </c>
      <c r="B34" s="552">
        <v>0</v>
      </c>
      <c r="C34" s="552">
        <v>0</v>
      </c>
      <c r="D34" s="552">
        <v>0</v>
      </c>
      <c r="E34" s="552">
        <v>0</v>
      </c>
      <c r="F34" s="560">
        <v>0</v>
      </c>
      <c r="H34" s="552"/>
      <c r="I34" s="552"/>
      <c r="J34" s="552"/>
      <c r="K34" s="552"/>
      <c r="L34" s="560"/>
      <c r="M34" s="1930"/>
      <c r="N34" s="1930"/>
      <c r="O34" s="1930"/>
      <c r="P34" s="1930"/>
      <c r="Q34" s="1930"/>
    </row>
    <row r="35" spans="1:17">
      <c r="A35" s="563"/>
      <c r="B35" s="552"/>
      <c r="C35" s="552"/>
      <c r="D35" s="552"/>
      <c r="E35" s="552"/>
      <c r="F35" s="560"/>
      <c r="H35" s="552"/>
      <c r="I35" s="552"/>
      <c r="J35" s="552"/>
      <c r="K35" s="552"/>
      <c r="L35" s="560"/>
      <c r="M35" s="1930"/>
      <c r="N35" s="1930"/>
      <c r="O35" s="1930"/>
      <c r="P35" s="1930"/>
      <c r="Q35" s="1930"/>
    </row>
    <row r="36" spans="1:17">
      <c r="A36" s="563" t="s">
        <v>359</v>
      </c>
      <c r="B36" s="552">
        <v>156992</v>
      </c>
      <c r="C36" s="552">
        <v>15218</v>
      </c>
      <c r="D36" s="552">
        <v>168886</v>
      </c>
      <c r="E36" s="552">
        <v>11894</v>
      </c>
      <c r="F36" s="560">
        <v>11.3</v>
      </c>
      <c r="H36" s="552"/>
      <c r="I36" s="552"/>
      <c r="J36" s="552"/>
      <c r="K36" s="552"/>
      <c r="L36" s="560"/>
      <c r="M36" s="1930"/>
      <c r="N36" s="1930"/>
      <c r="O36" s="1930"/>
      <c r="P36" s="1930"/>
      <c r="Q36" s="1930"/>
    </row>
    <row r="37" spans="1:17">
      <c r="A37" s="562" t="s">
        <v>357</v>
      </c>
      <c r="F37" s="127"/>
      <c r="L37" s="127"/>
      <c r="M37" s="1930"/>
      <c r="N37" s="1930"/>
      <c r="O37" s="1930"/>
      <c r="P37" s="1930"/>
      <c r="Q37" s="1930"/>
    </row>
    <row r="38" spans="1:17">
      <c r="A38" s="561" t="s">
        <v>356</v>
      </c>
      <c r="B38" s="552">
        <v>114002</v>
      </c>
      <c r="C38" s="552">
        <v>12348</v>
      </c>
      <c r="D38" s="552">
        <v>123758</v>
      </c>
      <c r="E38" s="552">
        <v>9756</v>
      </c>
      <c r="F38" s="560">
        <v>8.4</v>
      </c>
      <c r="H38" s="552"/>
      <c r="I38" s="552"/>
      <c r="J38" s="552"/>
      <c r="K38" s="552"/>
      <c r="L38" s="560"/>
      <c r="M38" s="1930"/>
      <c r="N38" s="1930"/>
      <c r="O38" s="1930"/>
      <c r="P38" s="1930"/>
      <c r="Q38" s="1930"/>
    </row>
    <row r="39" spans="1:17">
      <c r="A39" s="561" t="s">
        <v>355</v>
      </c>
      <c r="B39" s="552">
        <v>27412</v>
      </c>
      <c r="C39" s="552">
        <v>1807</v>
      </c>
      <c r="D39" s="552">
        <v>28747</v>
      </c>
      <c r="E39" s="552">
        <v>1335</v>
      </c>
      <c r="F39" s="560">
        <v>11.2</v>
      </c>
      <c r="H39" s="552"/>
      <c r="I39" s="552"/>
      <c r="J39" s="552"/>
      <c r="K39" s="552"/>
      <c r="L39" s="560"/>
      <c r="M39" s="1930"/>
      <c r="N39" s="1930"/>
      <c r="O39" s="1930"/>
      <c r="P39" s="1930"/>
      <c r="Q39" s="1930"/>
    </row>
    <row r="40" spans="1:17">
      <c r="A40" s="561" t="s">
        <v>354</v>
      </c>
      <c r="B40" s="552">
        <v>10775</v>
      </c>
      <c r="C40" s="552">
        <v>792</v>
      </c>
      <c r="D40" s="552">
        <v>11387</v>
      </c>
      <c r="E40" s="552">
        <v>612</v>
      </c>
      <c r="F40" s="560">
        <v>17.399999999999999</v>
      </c>
      <c r="H40" s="552"/>
      <c r="I40" s="552"/>
      <c r="J40" s="552"/>
      <c r="K40" s="552"/>
      <c r="L40" s="560"/>
      <c r="M40" s="1930"/>
      <c r="N40" s="1930"/>
      <c r="O40" s="1930"/>
      <c r="P40" s="1930"/>
      <c r="Q40" s="1930"/>
    </row>
    <row r="41" spans="1:17">
      <c r="A41" s="561" t="s">
        <v>353</v>
      </c>
      <c r="B41" s="552">
        <v>2606</v>
      </c>
      <c r="C41" s="552">
        <v>206</v>
      </c>
      <c r="D41" s="552">
        <v>2742</v>
      </c>
      <c r="E41" s="552">
        <v>136</v>
      </c>
      <c r="F41" s="560">
        <v>32.700000000000003</v>
      </c>
      <c r="H41" s="552"/>
      <c r="I41" s="552"/>
      <c r="J41" s="552"/>
      <c r="K41" s="552"/>
      <c r="L41" s="560"/>
      <c r="M41" s="1930"/>
      <c r="N41" s="1930"/>
      <c r="O41" s="1930"/>
      <c r="P41" s="1930"/>
      <c r="Q41" s="1930"/>
    </row>
    <row r="42" spans="1:17">
      <c r="A42" s="561" t="s">
        <v>352</v>
      </c>
      <c r="B42" s="552">
        <v>600</v>
      </c>
      <c r="C42" s="552">
        <v>26</v>
      </c>
      <c r="D42" s="552">
        <v>624</v>
      </c>
      <c r="E42" s="552">
        <v>24</v>
      </c>
      <c r="F42" s="560">
        <v>58.5</v>
      </c>
      <c r="H42" s="552"/>
      <c r="I42" s="552"/>
      <c r="J42" s="552"/>
      <c r="K42" s="552"/>
      <c r="L42" s="560"/>
      <c r="M42" s="1930"/>
      <c r="N42" s="1930"/>
      <c r="O42" s="1930"/>
      <c r="P42" s="1930"/>
      <c r="Q42" s="1930"/>
    </row>
    <row r="43" spans="1:17">
      <c r="A43" s="561" t="s">
        <v>351</v>
      </c>
      <c r="B43" s="552">
        <v>691</v>
      </c>
      <c r="C43" s="552">
        <v>34</v>
      </c>
      <c r="D43" s="552">
        <v>719</v>
      </c>
      <c r="E43" s="552">
        <v>28</v>
      </c>
      <c r="F43" s="560">
        <v>91.6</v>
      </c>
      <c r="H43" s="552"/>
      <c r="I43" s="552"/>
      <c r="J43" s="552"/>
      <c r="K43" s="552"/>
      <c r="L43" s="560"/>
      <c r="M43" s="1930"/>
      <c r="N43" s="1930"/>
      <c r="O43" s="1930"/>
      <c r="P43" s="1930"/>
      <c r="Q43" s="1930"/>
    </row>
    <row r="44" spans="1:17">
      <c r="A44" s="561" t="s">
        <v>350</v>
      </c>
      <c r="B44" s="552">
        <v>25</v>
      </c>
      <c r="C44" s="552">
        <v>1</v>
      </c>
      <c r="D44" s="552">
        <v>26</v>
      </c>
      <c r="E44" s="552">
        <v>0</v>
      </c>
      <c r="F44" s="560">
        <v>69.400000000000006</v>
      </c>
      <c r="H44" s="552"/>
      <c r="I44" s="552"/>
      <c r="J44" s="552"/>
      <c r="K44" s="552"/>
      <c r="L44" s="560"/>
      <c r="M44" s="1930"/>
      <c r="N44" s="1930"/>
      <c r="O44" s="1930"/>
      <c r="P44" s="1930"/>
      <c r="Q44" s="1930"/>
    </row>
    <row r="45" spans="1:17">
      <c r="A45" s="561" t="s">
        <v>349</v>
      </c>
      <c r="B45" s="552">
        <v>881</v>
      </c>
      <c r="C45" s="552">
        <v>4</v>
      </c>
      <c r="D45" s="552">
        <v>883</v>
      </c>
      <c r="E45" s="552">
        <v>3</v>
      </c>
      <c r="F45" s="560">
        <v>175.9</v>
      </c>
      <c r="H45" s="552"/>
      <c r="I45" s="552"/>
      <c r="J45" s="552"/>
      <c r="K45" s="552"/>
      <c r="L45" s="560"/>
      <c r="M45" s="1930"/>
      <c r="N45" s="1930"/>
      <c r="O45" s="1930"/>
      <c r="P45" s="1930"/>
      <c r="Q45" s="1930"/>
    </row>
    <row r="46" spans="1:17">
      <c r="A46" s="75"/>
      <c r="B46" s="552"/>
      <c r="C46" s="552"/>
      <c r="D46" s="552"/>
      <c r="E46" s="552"/>
      <c r="F46" s="552"/>
    </row>
    <row r="47" spans="1:17" ht="15" customHeight="1">
      <c r="A47" s="559" t="s">
        <v>608</v>
      </c>
      <c r="B47" s="159"/>
      <c r="C47" s="159"/>
      <c r="D47" s="159"/>
      <c r="E47" s="159"/>
      <c r="F47" s="159"/>
    </row>
    <row r="48" spans="1:17">
      <c r="A48" s="558" t="s">
        <v>347</v>
      </c>
      <c r="B48" s="557"/>
      <c r="C48" s="557"/>
      <c r="D48" s="557"/>
      <c r="E48" s="557"/>
      <c r="F48" s="557"/>
    </row>
    <row r="49" spans="1:6">
      <c r="A49" s="126"/>
      <c r="B49" s="202"/>
      <c r="C49" s="202"/>
      <c r="D49" s="202"/>
      <c r="E49" s="202"/>
      <c r="F49" s="201"/>
    </row>
    <row r="50" spans="1:6">
      <c r="A50" s="101"/>
      <c r="B50" s="101"/>
      <c r="C50" s="101"/>
      <c r="D50" s="101"/>
      <c r="E50" s="101"/>
      <c r="F50" s="125"/>
    </row>
    <row r="51" spans="1:6">
      <c r="A51" s="101"/>
      <c r="B51" s="101"/>
      <c r="C51" s="101"/>
      <c r="D51" s="101"/>
      <c r="E51" s="101"/>
      <c r="F51" s="125"/>
    </row>
    <row r="52" spans="1:6">
      <c r="A52" s="100"/>
      <c r="B52" s="100"/>
      <c r="C52" s="100"/>
      <c r="D52" s="100"/>
      <c r="E52" s="100"/>
      <c r="F52" s="124"/>
    </row>
    <row r="53" spans="1:6">
      <c r="A53" s="100"/>
      <c r="B53" s="100"/>
      <c r="C53" s="100"/>
      <c r="D53" s="100"/>
      <c r="E53" s="100"/>
      <c r="F53" s="124"/>
    </row>
  </sheetData>
  <mergeCells count="1">
    <mergeCell ref="A1:E1"/>
  </mergeCells>
  <pageMargins left="0.7" right="0.7" top="0.75" bottom="0.75" header="0.3" footer="0.3"/>
  <pageSetup paperSize="9" scale="70" orientation="portrait" r:id="rId1"/>
  <customProperties>
    <customPr name="_pios_id" r:id="rId2"/>
  </customPropertie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E6B8D-6122-4A04-8509-D6B2CF5B2E44}">
  <sheetPr>
    <tabColor rgb="FF70A8DA"/>
  </sheetPr>
  <dimension ref="A1:AG66"/>
  <sheetViews>
    <sheetView showGridLines="0" view="pageLayout" topLeftCell="A63" zoomScaleNormal="100" zoomScaleSheetLayoutView="100" workbookViewId="0">
      <selection activeCell="A18" sqref="A18:D18"/>
    </sheetView>
  </sheetViews>
  <sheetFormatPr defaultRowHeight="14.25" customHeight="1"/>
  <cols>
    <col min="1" max="1" width="43.88671875" style="870" bestFit="1" customWidth="1"/>
    <col min="2" max="2" width="9.88671875" style="870" customWidth="1"/>
    <col min="3" max="10" width="8.33203125" style="870" customWidth="1"/>
    <col min="11" max="23" width="8.88671875" style="870"/>
    <col min="24" max="24" width="11" style="870" customWidth="1"/>
    <col min="25" max="16384" width="8.88671875" style="870"/>
  </cols>
  <sheetData>
    <row r="1" spans="1:33" ht="50.25" customHeight="1" thickBot="1">
      <c r="A1" s="1818"/>
      <c r="B1" s="1818" t="s">
        <v>373</v>
      </c>
      <c r="C1" s="2207" t="s">
        <v>372</v>
      </c>
      <c r="D1" s="2207"/>
      <c r="E1" s="2207" t="s">
        <v>772</v>
      </c>
      <c r="F1" s="2207"/>
      <c r="G1" s="2207" t="s">
        <v>371</v>
      </c>
      <c r="H1" s="2207"/>
      <c r="I1" s="2207" t="s">
        <v>370</v>
      </c>
      <c r="J1" s="2207"/>
      <c r="P1" s="1817"/>
      <c r="Q1" s="2206"/>
      <c r="R1" s="2206"/>
      <c r="S1" s="2206"/>
      <c r="T1" s="2206"/>
      <c r="U1" s="2206"/>
      <c r="V1" s="2206"/>
      <c r="W1" s="2206"/>
      <c r="X1" s="2206"/>
      <c r="Y1" s="1817"/>
      <c r="Z1" s="2206"/>
      <c r="AA1" s="2206"/>
      <c r="AB1" s="2206"/>
      <c r="AC1" s="2206"/>
      <c r="AD1" s="2206"/>
      <c r="AE1" s="2206"/>
      <c r="AF1" s="2206"/>
      <c r="AG1" s="2206"/>
    </row>
    <row r="2" spans="1:33" ht="14.25" customHeight="1">
      <c r="A2" s="563" t="s">
        <v>358</v>
      </c>
      <c r="B2" s="552">
        <v>23694</v>
      </c>
      <c r="D2" s="552">
        <v>20891</v>
      </c>
      <c r="F2" s="552">
        <v>32646</v>
      </c>
      <c r="G2" s="552"/>
      <c r="H2" s="552">
        <v>10927</v>
      </c>
      <c r="I2" s="552"/>
      <c r="J2" s="560">
        <v>26.2</v>
      </c>
      <c r="P2" s="552"/>
      <c r="R2" s="552"/>
      <c r="T2" s="552"/>
      <c r="U2" s="552"/>
      <c r="V2" s="552"/>
      <c r="W2" s="552"/>
      <c r="X2" s="560"/>
      <c r="Y2" s="1851"/>
      <c r="Z2" s="1851"/>
      <c r="AA2" s="1851"/>
      <c r="AB2" s="1851"/>
      <c r="AC2" s="1851"/>
      <c r="AD2" s="1851"/>
      <c r="AE2" s="1851"/>
      <c r="AF2" s="1851"/>
      <c r="AG2" s="1851"/>
    </row>
    <row r="3" spans="1:33" ht="14.25" customHeight="1">
      <c r="A3" s="562" t="s">
        <v>357</v>
      </c>
      <c r="B3" s="552"/>
      <c r="F3" s="552"/>
      <c r="J3" s="560"/>
      <c r="P3" s="552"/>
      <c r="T3" s="552"/>
      <c r="X3" s="560"/>
      <c r="Y3" s="1851"/>
      <c r="Z3" s="1851"/>
      <c r="AA3" s="1851"/>
      <c r="AB3" s="1851"/>
      <c r="AC3" s="1851"/>
      <c r="AD3" s="1851"/>
      <c r="AE3" s="1851"/>
      <c r="AF3" s="1851"/>
      <c r="AG3" s="1851"/>
    </row>
    <row r="4" spans="1:33" ht="14.25" customHeight="1">
      <c r="A4" s="561" t="s">
        <v>356</v>
      </c>
      <c r="B4" s="552">
        <v>7830</v>
      </c>
      <c r="D4" s="552">
        <v>12465</v>
      </c>
      <c r="F4" s="552">
        <v>13877</v>
      </c>
      <c r="G4" s="552"/>
      <c r="H4" s="552">
        <v>6345</v>
      </c>
      <c r="I4" s="552"/>
      <c r="J4" s="560">
        <v>7.8</v>
      </c>
      <c r="P4" s="552"/>
      <c r="R4" s="552"/>
      <c r="T4" s="552"/>
      <c r="U4" s="552"/>
      <c r="V4" s="552"/>
      <c r="W4" s="552"/>
      <c r="X4" s="560"/>
      <c r="Y4" s="1851"/>
      <c r="Z4" s="1851"/>
      <c r="AA4" s="1851"/>
      <c r="AB4" s="1851"/>
      <c r="AC4" s="1851"/>
      <c r="AD4" s="1851"/>
      <c r="AE4" s="1851"/>
      <c r="AF4" s="1851"/>
      <c r="AG4" s="1851"/>
    </row>
    <row r="5" spans="1:33" ht="14.25" customHeight="1">
      <c r="A5" s="561" t="s">
        <v>355</v>
      </c>
      <c r="B5" s="552">
        <v>5156</v>
      </c>
      <c r="D5" s="552">
        <v>4403</v>
      </c>
      <c r="F5" s="552">
        <v>7020</v>
      </c>
      <c r="G5" s="552"/>
      <c r="H5" s="552">
        <v>2434</v>
      </c>
      <c r="I5" s="552"/>
      <c r="J5" s="560">
        <v>16.8</v>
      </c>
      <c r="L5" s="137"/>
      <c r="P5" s="552"/>
      <c r="R5" s="552"/>
      <c r="T5" s="552"/>
      <c r="U5" s="552"/>
      <c r="V5" s="552"/>
      <c r="W5" s="552"/>
      <c r="X5" s="560"/>
      <c r="Y5" s="1851"/>
      <c r="Z5" s="1851"/>
      <c r="AA5" s="1851"/>
      <c r="AB5" s="1851"/>
      <c r="AC5" s="1851"/>
      <c r="AD5" s="1851"/>
      <c r="AE5" s="1851"/>
      <c r="AF5" s="1851"/>
      <c r="AG5" s="1851"/>
    </row>
    <row r="6" spans="1:33" ht="14.25" customHeight="1">
      <c r="A6" s="561" t="s">
        <v>354</v>
      </c>
      <c r="B6" s="552">
        <v>3899</v>
      </c>
      <c r="D6" s="552">
        <v>2012</v>
      </c>
      <c r="F6" s="552">
        <v>4568</v>
      </c>
      <c r="G6" s="552"/>
      <c r="H6" s="552">
        <v>1197</v>
      </c>
      <c r="I6" s="552"/>
      <c r="J6" s="560">
        <v>28.8</v>
      </c>
      <c r="P6" s="552"/>
      <c r="R6" s="552"/>
      <c r="T6" s="552"/>
      <c r="U6" s="552"/>
      <c r="V6" s="552"/>
      <c r="W6" s="552"/>
      <c r="X6" s="560"/>
      <c r="Y6" s="1851"/>
      <c r="Z6" s="1851"/>
      <c r="AA6" s="1851"/>
      <c r="AB6" s="1851"/>
      <c r="AC6" s="1851"/>
      <c r="AD6" s="1851"/>
      <c r="AE6" s="1851"/>
      <c r="AF6" s="1851"/>
      <c r="AG6" s="1851"/>
    </row>
    <row r="7" spans="1:33" ht="14.25" customHeight="1">
      <c r="A7" s="561" t="s">
        <v>353</v>
      </c>
      <c r="B7" s="552">
        <v>3243</v>
      </c>
      <c r="D7" s="552">
        <v>1234</v>
      </c>
      <c r="F7" s="552">
        <v>3595</v>
      </c>
      <c r="G7" s="552"/>
      <c r="H7" s="552">
        <v>696</v>
      </c>
      <c r="I7" s="552"/>
      <c r="J7" s="560">
        <v>38.5</v>
      </c>
      <c r="P7" s="552"/>
      <c r="R7" s="552"/>
      <c r="T7" s="552"/>
      <c r="U7" s="552"/>
      <c r="V7" s="552"/>
      <c r="W7" s="552"/>
      <c r="X7" s="560"/>
      <c r="Y7" s="1851"/>
      <c r="Z7" s="1851"/>
      <c r="AA7" s="1851"/>
      <c r="AB7" s="1851"/>
      <c r="AC7" s="1851"/>
      <c r="AD7" s="1851"/>
      <c r="AE7" s="1851"/>
      <c r="AF7" s="1851"/>
      <c r="AG7" s="1851"/>
    </row>
    <row r="8" spans="1:33" ht="14.25" customHeight="1">
      <c r="A8" s="561" t="s">
        <v>352</v>
      </c>
      <c r="B8" s="552">
        <v>1663</v>
      </c>
      <c r="D8" s="552">
        <v>200</v>
      </c>
      <c r="F8" s="552">
        <v>1678</v>
      </c>
      <c r="G8" s="552"/>
      <c r="H8" s="552">
        <v>112</v>
      </c>
      <c r="I8" s="552"/>
      <c r="J8" s="560">
        <v>41.1</v>
      </c>
      <c r="P8" s="552"/>
      <c r="R8" s="552"/>
      <c r="T8" s="552"/>
      <c r="U8" s="552"/>
      <c r="V8" s="552"/>
      <c r="W8" s="552"/>
      <c r="X8" s="560"/>
      <c r="Y8" s="1851"/>
      <c r="Z8" s="1851"/>
      <c r="AA8" s="1851"/>
      <c r="AB8" s="1851"/>
      <c r="AC8" s="1851"/>
      <c r="AD8" s="1851"/>
      <c r="AE8" s="1851"/>
      <c r="AF8" s="1851"/>
      <c r="AG8" s="1851"/>
    </row>
    <row r="9" spans="1:33" ht="14.25" customHeight="1">
      <c r="A9" s="561" t="s">
        <v>351</v>
      </c>
      <c r="B9" s="552">
        <v>1138</v>
      </c>
      <c r="D9" s="552">
        <v>122</v>
      </c>
      <c r="F9" s="552">
        <v>1092</v>
      </c>
      <c r="G9" s="552"/>
      <c r="H9" s="552">
        <v>64</v>
      </c>
      <c r="I9" s="552"/>
      <c r="J9" s="560">
        <v>61.1</v>
      </c>
      <c r="P9" s="552"/>
      <c r="R9" s="552"/>
      <c r="T9" s="552"/>
      <c r="U9" s="552"/>
      <c r="V9" s="552"/>
      <c r="W9" s="552"/>
      <c r="X9" s="560"/>
      <c r="Y9" s="1851"/>
      <c r="Z9" s="1851"/>
      <c r="AA9" s="1851"/>
      <c r="AB9" s="1851"/>
      <c r="AC9" s="1851"/>
      <c r="AD9" s="1851"/>
      <c r="AE9" s="1851"/>
      <c r="AF9" s="1851"/>
      <c r="AG9" s="1851"/>
    </row>
    <row r="10" spans="1:33" ht="14.25" customHeight="1">
      <c r="A10" s="561" t="s">
        <v>350</v>
      </c>
      <c r="B10" s="552">
        <v>152</v>
      </c>
      <c r="D10" s="552">
        <v>380</v>
      </c>
      <c r="F10" s="552">
        <v>192</v>
      </c>
      <c r="G10" s="552"/>
      <c r="H10" s="552">
        <v>42</v>
      </c>
      <c r="I10" s="552"/>
      <c r="J10" s="560">
        <v>74.3</v>
      </c>
      <c r="P10" s="552"/>
      <c r="R10" s="552"/>
      <c r="T10" s="552"/>
      <c r="U10" s="552"/>
      <c r="V10" s="552"/>
      <c r="W10" s="552"/>
      <c r="X10" s="560"/>
      <c r="Y10" s="1851"/>
      <c r="Z10" s="1851"/>
      <c r="AA10" s="1851"/>
      <c r="AB10" s="1851"/>
      <c r="AC10" s="1851"/>
      <c r="AD10" s="1851"/>
      <c r="AE10" s="1851"/>
      <c r="AF10" s="1851"/>
      <c r="AG10" s="1851"/>
    </row>
    <row r="11" spans="1:33" ht="14.25" customHeight="1">
      <c r="A11" s="561" t="s">
        <v>349</v>
      </c>
      <c r="B11" s="552">
        <v>613</v>
      </c>
      <c r="D11" s="552">
        <v>75</v>
      </c>
      <c r="F11" s="552">
        <v>624</v>
      </c>
      <c r="G11" s="552"/>
      <c r="H11" s="552">
        <v>37</v>
      </c>
      <c r="I11" s="552"/>
      <c r="J11" s="560">
        <v>332.9</v>
      </c>
      <c r="P11" s="552"/>
      <c r="R11" s="552"/>
      <c r="T11" s="552"/>
      <c r="U11" s="552"/>
      <c r="V11" s="552"/>
      <c r="W11" s="552"/>
      <c r="X11" s="560"/>
      <c r="Y11" s="1851"/>
      <c r="Z11" s="1851"/>
      <c r="AA11" s="1851"/>
      <c r="AB11" s="1851"/>
      <c r="AC11" s="1851"/>
      <c r="AD11" s="1851"/>
      <c r="AE11" s="1851"/>
      <c r="AF11" s="1851"/>
      <c r="AG11" s="1851"/>
    </row>
    <row r="12" spans="1:33" ht="14.25" customHeight="1">
      <c r="A12" s="561"/>
      <c r="B12" s="552"/>
      <c r="D12" s="552"/>
      <c r="F12" s="552"/>
      <c r="H12" s="552"/>
      <c r="J12" s="560"/>
      <c r="P12" s="552"/>
      <c r="R12" s="552"/>
      <c r="T12" s="552"/>
      <c r="V12" s="552"/>
      <c r="X12" s="560"/>
      <c r="Y12" s="1851"/>
      <c r="Z12" s="1851"/>
      <c r="AA12" s="1851"/>
      <c r="AB12" s="1851"/>
      <c r="AC12" s="1851"/>
      <c r="AD12" s="1851"/>
      <c r="AE12" s="1851"/>
      <c r="AF12" s="1851"/>
      <c r="AG12" s="1851"/>
    </row>
    <row r="13" spans="1:33" ht="14.25" customHeight="1">
      <c r="A13" s="75" t="s">
        <v>348</v>
      </c>
      <c r="B13" s="552">
        <v>4078</v>
      </c>
      <c r="D13" s="552" t="s">
        <v>48</v>
      </c>
      <c r="F13" s="552">
        <v>4059</v>
      </c>
      <c r="G13" s="552"/>
      <c r="H13" s="552" t="s">
        <v>48</v>
      </c>
      <c r="I13" s="552"/>
      <c r="J13" s="560">
        <v>89.3</v>
      </c>
      <c r="P13" s="552"/>
      <c r="R13" s="552"/>
      <c r="T13" s="552"/>
      <c r="U13" s="552"/>
      <c r="V13" s="552"/>
      <c r="W13" s="552"/>
      <c r="X13" s="560"/>
      <c r="Y13" s="1851"/>
      <c r="Z13" s="1851"/>
      <c r="AA13" s="1851"/>
      <c r="AB13" s="1851"/>
      <c r="AC13" s="1851"/>
      <c r="AD13" s="1851"/>
      <c r="AE13" s="1851"/>
      <c r="AF13" s="1851"/>
      <c r="AG13" s="1851"/>
    </row>
    <row r="14" spans="1:33" ht="14.25" customHeight="1">
      <c r="A14" s="2216" t="s">
        <v>608</v>
      </c>
      <c r="B14" s="2216"/>
      <c r="C14" s="2216"/>
      <c r="D14" s="2216"/>
      <c r="E14" s="2216"/>
      <c r="F14" s="2216"/>
      <c r="G14" s="160"/>
      <c r="H14" s="160"/>
      <c r="I14" s="160"/>
      <c r="J14" s="160"/>
    </row>
    <row r="15" spans="1:33" ht="14.25" customHeight="1">
      <c r="A15" s="558" t="s">
        <v>347</v>
      </c>
      <c r="B15" s="557"/>
      <c r="C15" s="557"/>
      <c r="D15" s="557"/>
      <c r="E15" s="557"/>
      <c r="F15" s="557"/>
    </row>
    <row r="16" spans="1:33" ht="14.25" customHeight="1">
      <c r="A16" s="558"/>
      <c r="B16" s="557"/>
      <c r="C16" s="557"/>
      <c r="D16" s="557"/>
      <c r="E16" s="557"/>
      <c r="F16" s="557"/>
    </row>
    <row r="18" spans="1:31" ht="14.25" customHeight="1">
      <c r="A18" s="2215" t="s">
        <v>806</v>
      </c>
      <c r="B18" s="2215"/>
      <c r="C18" s="2215"/>
      <c r="D18" s="2215"/>
      <c r="E18" s="101"/>
      <c r="F18" s="101"/>
      <c r="G18" s="101"/>
      <c r="H18" s="101"/>
      <c r="I18" s="101"/>
      <c r="J18" s="871"/>
    </row>
    <row r="19" spans="1:31" ht="14.25" customHeight="1" thickBot="1">
      <c r="A19" s="872"/>
      <c r="B19" s="872"/>
      <c r="C19" s="872"/>
      <c r="D19" s="872"/>
      <c r="E19" s="101"/>
      <c r="F19" s="101"/>
      <c r="G19" s="101"/>
      <c r="H19" s="101"/>
      <c r="I19" s="101"/>
      <c r="J19" s="871"/>
    </row>
    <row r="20" spans="1:31" ht="14.25" customHeight="1" thickBot="1">
      <c r="A20" s="130" t="s">
        <v>105</v>
      </c>
      <c r="B20" s="107" t="str">
        <f>'[105]Manual Input &amp; Status'!B4</f>
        <v>Q3/21</v>
      </c>
      <c r="C20" s="107" t="s">
        <v>1191</v>
      </c>
      <c r="D20" s="107" t="s">
        <v>1111</v>
      </c>
      <c r="E20" s="107" t="s">
        <v>1041</v>
      </c>
      <c r="F20" s="107" t="s">
        <v>990</v>
      </c>
      <c r="G20" s="107" t="s">
        <v>911</v>
      </c>
      <c r="H20" s="107" t="s">
        <v>842</v>
      </c>
      <c r="I20" s="106" t="s">
        <v>799</v>
      </c>
      <c r="J20" s="106" t="s">
        <v>759</v>
      </c>
      <c r="P20" s="1935"/>
      <c r="Q20" s="1935"/>
      <c r="R20" s="1935"/>
      <c r="S20" s="1935"/>
      <c r="T20" s="1935"/>
      <c r="U20" s="1935"/>
      <c r="V20" s="1935"/>
      <c r="W20" s="1934"/>
      <c r="X20" s="1935"/>
      <c r="Y20" s="1935"/>
      <c r="Z20" s="1935"/>
      <c r="AA20" s="1935"/>
      <c r="AB20" s="1935"/>
      <c r="AC20" s="1935"/>
      <c r="AD20" s="1935"/>
      <c r="AE20" s="1934"/>
    </row>
    <row r="21" spans="1:31" ht="14.25" customHeight="1">
      <c r="A21" s="564" t="s">
        <v>293</v>
      </c>
      <c r="B21" s="550">
        <v>120572</v>
      </c>
      <c r="C21" s="550">
        <v>120285</v>
      </c>
      <c r="D21" s="550">
        <v>122321</v>
      </c>
      <c r="E21" s="550">
        <v>120479</v>
      </c>
      <c r="F21" s="550">
        <v>115586</v>
      </c>
      <c r="G21" s="550">
        <v>117764</v>
      </c>
      <c r="H21" s="550">
        <v>117242</v>
      </c>
      <c r="I21" s="550">
        <v>117367</v>
      </c>
      <c r="J21" s="547">
        <v>124469</v>
      </c>
      <c r="K21" s="136"/>
      <c r="P21" s="550"/>
      <c r="Q21" s="550"/>
      <c r="R21" s="550"/>
      <c r="S21" s="550"/>
      <c r="T21" s="550"/>
      <c r="U21" s="550"/>
      <c r="V21" s="550"/>
      <c r="W21" s="550"/>
      <c r="X21" s="1851"/>
      <c r="Y21" s="1851"/>
      <c r="Z21" s="1851"/>
      <c r="AA21" s="1851"/>
      <c r="AB21" s="1851"/>
      <c r="AC21" s="1851"/>
      <c r="AD21" s="1851"/>
      <c r="AE21" s="1851"/>
    </row>
    <row r="22" spans="1:31" ht="14.25" customHeight="1">
      <c r="A22" s="570" t="s">
        <v>232</v>
      </c>
      <c r="B22" s="318">
        <v>23901</v>
      </c>
      <c r="C22" s="318">
        <v>24174</v>
      </c>
      <c r="D22" s="318">
        <v>23242</v>
      </c>
      <c r="E22" s="318">
        <v>23529</v>
      </c>
      <c r="F22" s="318">
        <v>22889</v>
      </c>
      <c r="G22" s="318">
        <v>23250</v>
      </c>
      <c r="H22" s="318">
        <v>22540</v>
      </c>
      <c r="I22" s="318">
        <v>22043</v>
      </c>
      <c r="J22" s="307">
        <v>24439</v>
      </c>
      <c r="K22" s="136"/>
      <c r="P22" s="318"/>
      <c r="Q22" s="318"/>
      <c r="R22" s="318"/>
      <c r="S22" s="318"/>
      <c r="T22" s="318"/>
      <c r="U22" s="318"/>
      <c r="V22" s="318"/>
      <c r="W22" s="318"/>
      <c r="X22" s="1851"/>
      <c r="Y22" s="1851"/>
      <c r="Z22" s="1851"/>
      <c r="AA22" s="1851"/>
      <c r="AB22" s="1851"/>
      <c r="AC22" s="1851"/>
      <c r="AD22" s="1851"/>
      <c r="AE22" s="1851"/>
    </row>
    <row r="23" spans="1:31" ht="14.25" customHeight="1">
      <c r="A23" s="571" t="s">
        <v>377</v>
      </c>
      <c r="B23" s="318">
        <v>3945</v>
      </c>
      <c r="C23" s="318">
        <v>3954</v>
      </c>
      <c r="D23" s="318">
        <v>3697</v>
      </c>
      <c r="E23" s="318">
        <v>3589</v>
      </c>
      <c r="F23" s="318">
        <v>3397</v>
      </c>
      <c r="G23" s="318">
        <v>3561</v>
      </c>
      <c r="H23" s="318">
        <v>3251</v>
      </c>
      <c r="I23" s="318">
        <v>3379</v>
      </c>
      <c r="J23" s="318">
        <v>3717</v>
      </c>
      <c r="K23" s="136"/>
      <c r="P23" s="318"/>
      <c r="Q23" s="318"/>
      <c r="R23" s="318"/>
      <c r="S23" s="318"/>
      <c r="T23" s="318"/>
      <c r="U23" s="318"/>
      <c r="V23" s="318"/>
      <c r="W23" s="318"/>
      <c r="X23" s="1851"/>
      <c r="Y23" s="1851"/>
      <c r="Z23" s="1851"/>
      <c r="AA23" s="1851"/>
      <c r="AB23" s="1851"/>
      <c r="AC23" s="1851"/>
      <c r="AD23" s="1851"/>
      <c r="AE23" s="1851"/>
    </row>
    <row r="24" spans="1:31" ht="14.25" customHeight="1">
      <c r="A24" s="570" t="s">
        <v>234</v>
      </c>
      <c r="B24" s="318">
        <v>30775</v>
      </c>
      <c r="C24" s="318">
        <v>30846</v>
      </c>
      <c r="D24" s="318">
        <v>32800</v>
      </c>
      <c r="E24" s="318">
        <v>32678</v>
      </c>
      <c r="F24" s="318">
        <v>32370</v>
      </c>
      <c r="G24" s="318">
        <v>32797</v>
      </c>
      <c r="H24" s="318">
        <v>32566</v>
      </c>
      <c r="I24" s="318">
        <v>30598</v>
      </c>
      <c r="J24" s="318">
        <v>32856</v>
      </c>
      <c r="K24" s="136"/>
      <c r="P24" s="318"/>
      <c r="Q24" s="318"/>
      <c r="R24" s="318"/>
      <c r="S24" s="318"/>
      <c r="T24" s="318"/>
      <c r="U24" s="318"/>
      <c r="V24" s="318"/>
      <c r="W24" s="318"/>
      <c r="X24" s="1851"/>
      <c r="Y24" s="1851"/>
      <c r="Z24" s="1851"/>
      <c r="AA24" s="1851"/>
      <c r="AB24" s="1851"/>
      <c r="AC24" s="1851"/>
      <c r="AD24" s="1851"/>
      <c r="AE24" s="1851"/>
    </row>
    <row r="25" spans="1:31" ht="14.25" customHeight="1">
      <c r="A25" s="571" t="s">
        <v>376</v>
      </c>
      <c r="B25" s="307">
        <v>3744</v>
      </c>
      <c r="C25" s="307">
        <v>3724</v>
      </c>
      <c r="D25" s="307">
        <v>3921</v>
      </c>
      <c r="E25" s="307">
        <v>3915</v>
      </c>
      <c r="F25" s="307">
        <v>3917</v>
      </c>
      <c r="G25" s="307">
        <v>3945</v>
      </c>
      <c r="H25" s="307">
        <v>3574</v>
      </c>
      <c r="I25" s="307">
        <v>3486</v>
      </c>
      <c r="J25" s="307">
        <v>3434</v>
      </c>
      <c r="K25" s="136"/>
      <c r="P25" s="307"/>
      <c r="Q25" s="307"/>
      <c r="R25" s="307"/>
      <c r="S25" s="307"/>
      <c r="T25" s="307"/>
      <c r="U25" s="307"/>
      <c r="V25" s="307"/>
      <c r="W25" s="307"/>
      <c r="X25" s="1851"/>
      <c r="Y25" s="1851"/>
      <c r="Z25" s="1851"/>
      <c r="AA25" s="1851"/>
      <c r="AB25" s="1851"/>
      <c r="AC25" s="1851"/>
      <c r="AD25" s="1851"/>
      <c r="AE25" s="1851"/>
    </row>
    <row r="26" spans="1:31" ht="14.25" customHeight="1">
      <c r="A26" s="570" t="s">
        <v>235</v>
      </c>
      <c r="B26" s="307">
        <v>27781</v>
      </c>
      <c r="C26" s="307">
        <v>28434</v>
      </c>
      <c r="D26" s="307">
        <v>28811</v>
      </c>
      <c r="E26" s="307">
        <v>28743</v>
      </c>
      <c r="F26" s="307">
        <v>27925</v>
      </c>
      <c r="G26" s="307">
        <v>28395</v>
      </c>
      <c r="H26" s="307">
        <v>28725</v>
      </c>
      <c r="I26" s="307">
        <v>28522</v>
      </c>
      <c r="J26" s="307">
        <v>29435</v>
      </c>
      <c r="K26" s="136"/>
      <c r="P26" s="307"/>
      <c r="Q26" s="307"/>
      <c r="R26" s="307"/>
      <c r="S26" s="307"/>
      <c r="T26" s="307"/>
      <c r="U26" s="307"/>
      <c r="V26" s="307"/>
      <c r="W26" s="307"/>
      <c r="X26" s="1851"/>
      <c r="Y26" s="1851"/>
      <c r="Z26" s="1851"/>
      <c r="AA26" s="1851"/>
      <c r="AB26" s="1851"/>
      <c r="AC26" s="1851"/>
      <c r="AD26" s="1851"/>
      <c r="AE26" s="1851"/>
    </row>
    <row r="27" spans="1:31" ht="14.25" customHeight="1">
      <c r="A27" s="571" t="s">
        <v>17</v>
      </c>
      <c r="B27" s="307">
        <v>11305</v>
      </c>
      <c r="C27" s="307">
        <v>11387</v>
      </c>
      <c r="D27" s="307">
        <v>11677</v>
      </c>
      <c r="E27" s="307">
        <v>11586</v>
      </c>
      <c r="F27" s="307">
        <v>11682</v>
      </c>
      <c r="G27" s="307">
        <v>11846</v>
      </c>
      <c r="H27" s="307">
        <v>12012</v>
      </c>
      <c r="I27" s="307">
        <v>12070</v>
      </c>
      <c r="J27" s="307">
        <v>12195</v>
      </c>
      <c r="K27" s="136"/>
      <c r="P27" s="307"/>
      <c r="Q27" s="307"/>
      <c r="R27" s="307"/>
      <c r="S27" s="307"/>
      <c r="T27" s="307"/>
      <c r="U27" s="307"/>
      <c r="V27" s="307"/>
      <c r="W27" s="307"/>
      <c r="X27" s="1851"/>
      <c r="Y27" s="1851"/>
      <c r="Z27" s="1851"/>
      <c r="AA27" s="1851"/>
      <c r="AB27" s="1851"/>
      <c r="AC27" s="1851"/>
      <c r="AD27" s="1851"/>
      <c r="AE27" s="1851"/>
    </row>
    <row r="28" spans="1:31" ht="14.25" customHeight="1">
      <c r="A28" s="570" t="s">
        <v>233</v>
      </c>
      <c r="B28" s="307">
        <v>34757</v>
      </c>
      <c r="C28" s="307">
        <v>33700</v>
      </c>
      <c r="D28" s="307">
        <v>34194</v>
      </c>
      <c r="E28" s="307">
        <v>31965</v>
      </c>
      <c r="F28" s="307">
        <v>28128</v>
      </c>
      <c r="G28" s="307">
        <v>28601</v>
      </c>
      <c r="H28" s="307">
        <v>28171</v>
      </c>
      <c r="I28" s="307">
        <v>30707</v>
      </c>
      <c r="J28" s="307">
        <v>32758</v>
      </c>
      <c r="K28" s="136"/>
      <c r="L28" s="137"/>
      <c r="O28" s="835"/>
      <c r="P28" s="307"/>
      <c r="Q28" s="307"/>
      <c r="R28" s="307"/>
      <c r="S28" s="307"/>
      <c r="T28" s="307"/>
      <c r="U28" s="307"/>
      <c r="V28" s="307"/>
      <c r="W28" s="307"/>
      <c r="X28" s="1851"/>
      <c r="Y28" s="1851"/>
      <c r="Z28" s="1851"/>
      <c r="AA28" s="1851"/>
      <c r="AB28" s="1851"/>
      <c r="AC28" s="1851"/>
      <c r="AD28" s="1851"/>
      <c r="AE28" s="1851"/>
    </row>
    <row r="29" spans="1:31" ht="14.25" customHeight="1">
      <c r="A29" s="571" t="s">
        <v>375</v>
      </c>
      <c r="B29" s="307">
        <v>6281</v>
      </c>
      <c r="C29" s="307">
        <v>6136</v>
      </c>
      <c r="D29" s="307">
        <v>6018</v>
      </c>
      <c r="E29" s="307">
        <v>5698</v>
      </c>
      <c r="F29" s="307">
        <v>5378</v>
      </c>
      <c r="G29" s="307">
        <v>5453</v>
      </c>
      <c r="H29" s="307">
        <v>4951</v>
      </c>
      <c r="I29" s="307">
        <v>5650</v>
      </c>
      <c r="J29" s="307">
        <v>5563</v>
      </c>
      <c r="K29" s="136"/>
      <c r="P29" s="307"/>
      <c r="Q29" s="307"/>
      <c r="R29" s="307"/>
      <c r="S29" s="307"/>
      <c r="T29" s="307"/>
      <c r="U29" s="307"/>
      <c r="V29" s="307"/>
      <c r="W29" s="307"/>
      <c r="X29" s="1851"/>
      <c r="Y29" s="1851"/>
      <c r="Z29" s="1851"/>
      <c r="AA29" s="1851"/>
      <c r="AB29" s="1851"/>
      <c r="AC29" s="1851"/>
      <c r="AD29" s="1851"/>
      <c r="AE29" s="1851"/>
    </row>
    <row r="30" spans="1:31" ht="14.25" customHeight="1">
      <c r="A30" s="570" t="s">
        <v>231</v>
      </c>
      <c r="B30" s="307">
        <v>123</v>
      </c>
      <c r="C30" s="307">
        <v>121</v>
      </c>
      <c r="D30" s="307">
        <v>70</v>
      </c>
      <c r="E30" s="307">
        <v>105</v>
      </c>
      <c r="F30" s="307">
        <v>238</v>
      </c>
      <c r="G30" s="307">
        <v>301</v>
      </c>
      <c r="H30" s="307">
        <v>311</v>
      </c>
      <c r="I30" s="307">
        <v>403</v>
      </c>
      <c r="J30" s="307">
        <v>491</v>
      </c>
      <c r="K30" s="136"/>
      <c r="P30" s="307"/>
      <c r="Q30" s="307"/>
      <c r="R30" s="307"/>
      <c r="S30" s="307"/>
      <c r="T30" s="307"/>
      <c r="U30" s="307"/>
      <c r="V30" s="307"/>
      <c r="W30" s="307"/>
      <c r="X30" s="1851"/>
      <c r="Y30" s="1851"/>
      <c r="Z30" s="1851"/>
      <c r="AA30" s="1851"/>
      <c r="AB30" s="1851"/>
      <c r="AC30" s="1851"/>
      <c r="AD30" s="1851"/>
      <c r="AE30" s="1851"/>
    </row>
    <row r="31" spans="1:31" ht="14.25" customHeight="1">
      <c r="A31" s="570" t="s">
        <v>374</v>
      </c>
      <c r="B31" s="307">
        <v>861</v>
      </c>
      <c r="C31" s="307">
        <v>846</v>
      </c>
      <c r="D31" s="307">
        <v>843</v>
      </c>
      <c r="E31" s="307">
        <v>840</v>
      </c>
      <c r="F31" s="307">
        <v>818</v>
      </c>
      <c r="G31" s="307">
        <v>803</v>
      </c>
      <c r="H31" s="307">
        <v>814</v>
      </c>
      <c r="I31" s="307">
        <v>817</v>
      </c>
      <c r="J31" s="307">
        <v>0</v>
      </c>
      <c r="K31" s="136"/>
      <c r="P31" s="307"/>
      <c r="Q31" s="307"/>
      <c r="R31" s="307"/>
      <c r="S31" s="307"/>
      <c r="T31" s="307"/>
      <c r="U31" s="307"/>
      <c r="V31" s="307"/>
      <c r="W31" s="307"/>
      <c r="X31" s="1851"/>
      <c r="Y31" s="1851"/>
      <c r="Z31" s="1851"/>
      <c r="AA31" s="1851"/>
      <c r="AB31" s="1851"/>
      <c r="AC31" s="1851"/>
      <c r="AD31" s="1851"/>
      <c r="AE31" s="1851"/>
    </row>
    <row r="32" spans="1:31" ht="14.25" customHeight="1">
      <c r="A32" s="570" t="s">
        <v>255</v>
      </c>
      <c r="B32" s="307">
        <v>2374</v>
      </c>
      <c r="C32" s="307">
        <v>2164</v>
      </c>
      <c r="D32" s="307">
        <v>2360</v>
      </c>
      <c r="E32" s="307">
        <v>2618</v>
      </c>
      <c r="F32" s="307">
        <v>3219</v>
      </c>
      <c r="G32" s="307">
        <v>3618</v>
      </c>
      <c r="H32" s="307">
        <v>4115</v>
      </c>
      <c r="I32" s="307">
        <v>4276</v>
      </c>
      <c r="J32" s="307">
        <v>4490</v>
      </c>
      <c r="K32" s="136"/>
      <c r="P32" s="307"/>
      <c r="Q32" s="307"/>
      <c r="R32" s="307"/>
      <c r="S32" s="307"/>
      <c r="T32" s="307"/>
      <c r="U32" s="307"/>
      <c r="V32" s="307"/>
      <c r="W32" s="307"/>
      <c r="X32" s="1851"/>
      <c r="Y32" s="1851"/>
      <c r="Z32" s="1851"/>
      <c r="AA32" s="1851"/>
      <c r="AB32" s="1851"/>
      <c r="AC32" s="1851"/>
      <c r="AD32" s="1851"/>
      <c r="AE32" s="1851"/>
    </row>
    <row r="33" spans="1:31" ht="14.25" customHeight="1">
      <c r="A33" s="569"/>
      <c r="B33" s="307"/>
      <c r="C33" s="307"/>
      <c r="D33" s="307"/>
      <c r="E33" s="307"/>
      <c r="F33" s="307"/>
      <c r="G33" s="307"/>
      <c r="H33" s="307"/>
      <c r="I33" s="307"/>
      <c r="J33" s="568"/>
      <c r="P33" s="307"/>
      <c r="Q33" s="307"/>
      <c r="R33" s="307"/>
      <c r="S33" s="307"/>
      <c r="T33" s="307"/>
      <c r="U33" s="307"/>
      <c r="V33" s="307"/>
      <c r="W33" s="307"/>
      <c r="X33" s="1851"/>
      <c r="Y33" s="1851"/>
      <c r="Z33" s="1851"/>
      <c r="AA33" s="1851"/>
      <c r="AB33" s="1851"/>
      <c r="AC33" s="1851"/>
      <c r="AD33" s="1851"/>
      <c r="AE33" s="1851"/>
    </row>
    <row r="34" spans="1:31" ht="14.25" customHeight="1">
      <c r="A34" s="564" t="s">
        <v>1190</v>
      </c>
      <c r="B34" s="547">
        <f>'REA &amp; Risk weights'!B19</f>
        <v>749</v>
      </c>
      <c r="C34" s="547">
        <v>645</v>
      </c>
      <c r="D34" s="547">
        <v>696</v>
      </c>
      <c r="E34" s="547">
        <v>648</v>
      </c>
      <c r="F34" s="547">
        <v>633</v>
      </c>
      <c r="G34" s="547">
        <v>934</v>
      </c>
      <c r="H34" s="547">
        <v>674</v>
      </c>
      <c r="I34" s="547">
        <v>795</v>
      </c>
      <c r="J34" s="547">
        <v>844</v>
      </c>
      <c r="P34" s="547"/>
      <c r="Q34" s="547"/>
      <c r="R34" s="547"/>
      <c r="S34" s="547"/>
      <c r="T34" s="547"/>
      <c r="U34" s="547"/>
      <c r="V34" s="547"/>
      <c r="W34" s="547"/>
      <c r="X34" s="1851"/>
      <c r="Y34" s="1851"/>
      <c r="Z34" s="1851"/>
      <c r="AA34" s="1851"/>
      <c r="AB34" s="1851"/>
      <c r="AC34" s="1851"/>
      <c r="AD34" s="1851"/>
      <c r="AE34" s="1851"/>
    </row>
    <row r="35" spans="1:31" ht="14.25" customHeight="1">
      <c r="A35" s="315"/>
      <c r="B35" s="307"/>
      <c r="C35" s="307"/>
      <c r="D35" s="307"/>
      <c r="E35" s="307"/>
      <c r="F35" s="307"/>
      <c r="G35" s="307"/>
      <c r="H35" s="307"/>
      <c r="I35" s="307"/>
      <c r="J35" s="307"/>
      <c r="P35" s="307"/>
      <c r="Q35" s="307"/>
      <c r="R35" s="307"/>
      <c r="S35" s="307"/>
      <c r="T35" s="307"/>
      <c r="U35" s="307"/>
      <c r="V35" s="307"/>
      <c r="W35" s="307"/>
      <c r="X35" s="1851"/>
      <c r="Y35" s="1851"/>
      <c r="Z35" s="1851"/>
      <c r="AA35" s="1851"/>
      <c r="AB35" s="1851"/>
      <c r="AC35" s="1851"/>
      <c r="AD35" s="1851"/>
      <c r="AE35" s="1851"/>
    </row>
    <row r="36" spans="1:31" ht="14.25" customHeight="1">
      <c r="A36" s="564" t="s">
        <v>284</v>
      </c>
      <c r="B36" s="547">
        <f>'REA &amp; Risk weights'!B21</f>
        <v>4171</v>
      </c>
      <c r="C36" s="547">
        <v>4409</v>
      </c>
      <c r="D36" s="547">
        <v>4720</v>
      </c>
      <c r="E36" s="547">
        <v>6616</v>
      </c>
      <c r="F36" s="547">
        <v>7537</v>
      </c>
      <c r="G36" s="547">
        <v>9597</v>
      </c>
      <c r="H36" s="547">
        <v>8594</v>
      </c>
      <c r="I36" s="547">
        <v>4934</v>
      </c>
      <c r="J36" s="547">
        <v>4257</v>
      </c>
      <c r="P36" s="547"/>
      <c r="Q36" s="547"/>
      <c r="R36" s="547"/>
      <c r="S36" s="547"/>
      <c r="T36" s="547"/>
      <c r="U36" s="547"/>
      <c r="V36" s="547"/>
      <c r="W36" s="547"/>
      <c r="X36" s="1851"/>
      <c r="Y36" s="1851"/>
      <c r="Z36" s="1851"/>
      <c r="AA36" s="1851"/>
      <c r="AB36" s="1851"/>
      <c r="AC36" s="1851"/>
      <c r="AD36" s="1851"/>
      <c r="AE36" s="1851"/>
    </row>
    <row r="37" spans="1:31" ht="14.25" customHeight="1">
      <c r="A37" s="129"/>
      <c r="B37" s="116"/>
      <c r="C37" s="116"/>
      <c r="D37" s="116"/>
      <c r="E37" s="116"/>
      <c r="F37" s="116"/>
      <c r="G37" s="116"/>
      <c r="H37" s="116"/>
      <c r="I37" s="116"/>
      <c r="J37" s="116"/>
      <c r="P37" s="116"/>
      <c r="Q37" s="116"/>
      <c r="R37" s="116"/>
      <c r="S37" s="116"/>
      <c r="T37" s="116"/>
      <c r="U37" s="116"/>
      <c r="V37" s="116"/>
      <c r="W37" s="116"/>
      <c r="X37" s="1851"/>
      <c r="Y37" s="1851"/>
      <c r="Z37" s="1851"/>
      <c r="AA37" s="1851"/>
      <c r="AB37" s="1851"/>
      <c r="AC37" s="1851"/>
      <c r="AD37" s="1851"/>
      <c r="AE37" s="1851"/>
    </row>
    <row r="38" spans="1:31" ht="14.25" customHeight="1">
      <c r="A38" s="564" t="s">
        <v>595</v>
      </c>
      <c r="B38" s="547">
        <f>'REA &amp; Risk weights'!B26</f>
        <v>2</v>
      </c>
      <c r="C38" s="547">
        <v>0</v>
      </c>
      <c r="D38" s="547">
        <v>1</v>
      </c>
      <c r="E38" s="547">
        <v>265</v>
      </c>
      <c r="F38" s="547">
        <v>106</v>
      </c>
      <c r="G38" s="547">
        <v>1</v>
      </c>
      <c r="H38" s="547">
        <v>0</v>
      </c>
      <c r="I38" s="547">
        <v>4</v>
      </c>
      <c r="J38" s="547">
        <v>2</v>
      </c>
      <c r="P38" s="547"/>
      <c r="Q38" s="547"/>
      <c r="R38" s="547"/>
      <c r="S38" s="547"/>
      <c r="T38" s="547"/>
      <c r="U38" s="547"/>
      <c r="V38" s="547"/>
      <c r="W38" s="547"/>
      <c r="X38" s="1851"/>
      <c r="Y38" s="1851"/>
      <c r="Z38" s="1851"/>
      <c r="AA38" s="1851"/>
      <c r="AB38" s="1851"/>
      <c r="AC38" s="1851"/>
      <c r="AD38" s="1851"/>
      <c r="AE38" s="1851"/>
    </row>
    <row r="39" spans="1:31" ht="14.25" customHeight="1">
      <c r="A39" s="129"/>
      <c r="B39" s="116"/>
      <c r="C39" s="116"/>
      <c r="D39" s="116"/>
      <c r="E39" s="116"/>
      <c r="F39" s="116"/>
      <c r="G39" s="116"/>
      <c r="H39" s="116"/>
      <c r="I39" s="116"/>
      <c r="J39" s="116"/>
      <c r="P39" s="116"/>
      <c r="Q39" s="116"/>
      <c r="R39" s="116"/>
      <c r="S39" s="116"/>
      <c r="T39" s="116"/>
      <c r="U39" s="116"/>
      <c r="V39" s="116"/>
      <c r="W39" s="116"/>
      <c r="X39" s="1851"/>
      <c r="Y39" s="1851"/>
      <c r="Z39" s="1851"/>
      <c r="AA39" s="1851"/>
      <c r="AB39" s="1851"/>
      <c r="AC39" s="1851"/>
      <c r="AD39" s="1851"/>
      <c r="AE39" s="1851"/>
    </row>
    <row r="40" spans="1:31" ht="14.25" customHeight="1">
      <c r="A40" s="564" t="s">
        <v>280</v>
      </c>
      <c r="B40" s="547">
        <f>'REA &amp; Risk weights'!B28</f>
        <v>14306</v>
      </c>
      <c r="C40" s="547">
        <v>14306</v>
      </c>
      <c r="D40" s="547">
        <v>14306</v>
      </c>
      <c r="E40" s="547">
        <v>14701</v>
      </c>
      <c r="F40" s="547">
        <v>14701</v>
      </c>
      <c r="G40" s="547">
        <v>14701</v>
      </c>
      <c r="H40" s="547">
        <v>14701</v>
      </c>
      <c r="I40" s="547">
        <v>15698</v>
      </c>
      <c r="J40" s="547">
        <v>15698</v>
      </c>
      <c r="P40" s="547"/>
      <c r="Q40" s="547"/>
      <c r="R40" s="547"/>
      <c r="S40" s="547"/>
      <c r="T40" s="547"/>
      <c r="U40" s="547"/>
      <c r="V40" s="547"/>
      <c r="W40" s="547"/>
      <c r="X40" s="1851"/>
      <c r="Y40" s="1851"/>
      <c r="Z40" s="1851"/>
      <c r="AA40" s="1851"/>
      <c r="AB40" s="1851"/>
      <c r="AC40" s="1851"/>
      <c r="AD40" s="1851"/>
      <c r="AE40" s="1851"/>
    </row>
    <row r="41" spans="1:31" ht="14.25" customHeight="1">
      <c r="A41" s="566"/>
      <c r="B41" s="565"/>
      <c r="C41" s="565"/>
      <c r="D41" s="565"/>
      <c r="E41" s="565"/>
      <c r="F41" s="565"/>
      <c r="G41" s="565"/>
      <c r="H41" s="565"/>
      <c r="I41" s="565"/>
      <c r="J41" s="565"/>
      <c r="P41" s="565"/>
      <c r="Q41" s="565"/>
      <c r="R41" s="565"/>
      <c r="S41" s="565"/>
      <c r="T41" s="565"/>
      <c r="U41" s="565"/>
      <c r="V41" s="565"/>
      <c r="W41" s="565"/>
      <c r="X41" s="1851"/>
      <c r="Y41" s="1851"/>
      <c r="Z41" s="1851"/>
      <c r="AA41" s="1851"/>
      <c r="AB41" s="1851"/>
      <c r="AC41" s="1851"/>
      <c r="AD41" s="1851"/>
      <c r="AE41" s="1851"/>
    </row>
    <row r="42" spans="1:31" ht="20.399999999999999">
      <c r="A42" s="567" t="s">
        <v>486</v>
      </c>
      <c r="B42" s="1933"/>
      <c r="C42" s="1933"/>
      <c r="D42" s="1933"/>
      <c r="E42" s="547">
        <v>630</v>
      </c>
      <c r="F42" s="547">
        <v>546</v>
      </c>
      <c r="G42" s="547">
        <v>452</v>
      </c>
      <c r="H42" s="547">
        <v>735</v>
      </c>
      <c r="I42" s="547">
        <v>750</v>
      </c>
      <c r="J42" s="547">
        <v>711</v>
      </c>
      <c r="P42" s="547"/>
      <c r="Q42" s="547"/>
      <c r="R42" s="547"/>
      <c r="S42" s="547"/>
      <c r="T42" s="547"/>
      <c r="U42" s="547"/>
      <c r="V42" s="547"/>
      <c r="W42" s="547"/>
      <c r="X42" s="1851"/>
      <c r="Y42" s="1851"/>
      <c r="Z42" s="1851"/>
      <c r="AA42" s="1851"/>
      <c r="AB42" s="1851"/>
      <c r="AC42" s="1851"/>
      <c r="AD42" s="1851"/>
      <c r="AE42" s="1851"/>
    </row>
    <row r="43" spans="1:31" ht="20.399999999999999">
      <c r="A43" s="567" t="s">
        <v>559</v>
      </c>
      <c r="B43" s="547">
        <f>'REA &amp; Risk weights'!B31</f>
        <v>12763</v>
      </c>
      <c r="C43" s="547">
        <v>12577</v>
      </c>
      <c r="D43" s="547">
        <v>11993</v>
      </c>
      <c r="E43" s="547">
        <v>12101</v>
      </c>
      <c r="F43" s="547">
        <v>11450</v>
      </c>
      <c r="G43" s="547">
        <v>11151</v>
      </c>
      <c r="H43" s="547">
        <v>10162</v>
      </c>
      <c r="I43" s="547">
        <v>10667</v>
      </c>
      <c r="J43" s="547">
        <v>10367</v>
      </c>
      <c r="P43" s="547"/>
      <c r="Q43" s="547"/>
      <c r="R43" s="547"/>
      <c r="S43" s="547"/>
      <c r="T43" s="547"/>
      <c r="U43" s="547"/>
      <c r="V43" s="547"/>
      <c r="W43" s="547"/>
      <c r="X43" s="1851"/>
      <c r="Y43" s="1851"/>
      <c r="Z43" s="1851"/>
      <c r="AA43" s="1851"/>
      <c r="AB43" s="1851"/>
      <c r="AC43" s="1851"/>
      <c r="AD43" s="1851"/>
      <c r="AE43" s="1851"/>
    </row>
    <row r="44" spans="1:31" ht="14.25" customHeight="1">
      <c r="A44" s="566"/>
      <c r="B44" s="565"/>
      <c r="C44" s="565"/>
      <c r="D44" s="565"/>
      <c r="E44" s="565"/>
      <c r="F44" s="565"/>
      <c r="G44" s="565"/>
      <c r="H44" s="565"/>
      <c r="I44" s="565"/>
      <c r="J44" s="565"/>
      <c r="P44" s="565"/>
      <c r="Q44" s="565"/>
      <c r="R44" s="565"/>
      <c r="S44" s="565"/>
      <c r="T44" s="565"/>
      <c r="U44" s="565"/>
      <c r="V44" s="565"/>
      <c r="W44" s="565"/>
      <c r="X44" s="1851"/>
      <c r="Y44" s="1851"/>
      <c r="Z44" s="1851"/>
      <c r="AA44" s="1851"/>
      <c r="AB44" s="1851"/>
      <c r="AC44" s="1851"/>
      <c r="AD44" s="1851"/>
      <c r="AE44" s="1851"/>
    </row>
    <row r="45" spans="1:31" ht="14.25" customHeight="1">
      <c r="A45" s="564" t="s">
        <v>279</v>
      </c>
      <c r="B45" s="1933"/>
      <c r="C45" s="1933"/>
      <c r="D45" s="1933"/>
      <c r="E45" s="1933"/>
      <c r="F45" s="1933"/>
      <c r="G45" s="1933"/>
      <c r="H45" s="1933"/>
      <c r="I45" s="1933"/>
      <c r="J45" s="1933"/>
      <c r="P45" s="547"/>
      <c r="Q45" s="547"/>
      <c r="R45" s="547"/>
      <c r="S45" s="547"/>
      <c r="T45" s="547"/>
      <c r="U45" s="547"/>
      <c r="V45" s="547"/>
      <c r="W45" s="547"/>
      <c r="X45" s="1851"/>
      <c r="Y45" s="1851"/>
      <c r="Z45" s="1851"/>
      <c r="AA45" s="1851"/>
      <c r="AB45" s="1851"/>
      <c r="AC45" s="1851"/>
      <c r="AD45" s="1851"/>
      <c r="AE45" s="1851"/>
    </row>
    <row r="46" spans="1:31" ht="14.25" customHeight="1">
      <c r="A46" s="129"/>
      <c r="B46" s="116"/>
      <c r="C46" s="116"/>
      <c r="D46" s="116"/>
      <c r="E46" s="116"/>
      <c r="F46" s="116"/>
      <c r="G46" s="116"/>
      <c r="H46" s="116"/>
      <c r="I46" s="116"/>
      <c r="J46" s="116"/>
      <c r="P46" s="116"/>
      <c r="Q46" s="116"/>
      <c r="R46" s="116"/>
      <c r="S46" s="116"/>
      <c r="T46" s="116"/>
      <c r="U46" s="116"/>
      <c r="V46" s="116"/>
      <c r="W46" s="116"/>
      <c r="X46" s="1851"/>
      <c r="Y46" s="1851"/>
      <c r="Z46" s="1851"/>
      <c r="AA46" s="1851"/>
      <c r="AB46" s="1851"/>
      <c r="AC46" s="1851"/>
      <c r="AD46" s="1851"/>
      <c r="AE46" s="1851"/>
    </row>
    <row r="47" spans="1:31" ht="14.25" customHeight="1">
      <c r="A47" s="564" t="s">
        <v>229</v>
      </c>
      <c r="B47" s="547">
        <f>'REA &amp; Risk weights'!B34</f>
        <v>152563</v>
      </c>
      <c r="C47" s="547">
        <v>152222</v>
      </c>
      <c r="D47" s="547">
        <v>154037</v>
      </c>
      <c r="E47" s="547">
        <v>155440</v>
      </c>
      <c r="F47" s="547">
        <v>150559</v>
      </c>
      <c r="G47" s="547">
        <v>154600</v>
      </c>
      <c r="H47" s="547">
        <v>152108</v>
      </c>
      <c r="I47" s="547">
        <v>150215</v>
      </c>
      <c r="J47" s="547">
        <v>156349</v>
      </c>
      <c r="P47" s="547"/>
      <c r="Q47" s="547"/>
      <c r="R47" s="547"/>
      <c r="S47" s="547"/>
      <c r="T47" s="547"/>
      <c r="U47" s="547"/>
      <c r="V47" s="547"/>
      <c r="W47" s="547"/>
      <c r="X47" s="1851"/>
      <c r="Y47" s="1851"/>
      <c r="Z47" s="1851"/>
      <c r="AA47" s="1851"/>
      <c r="AB47" s="1851"/>
      <c r="AC47" s="1851"/>
      <c r="AD47" s="1851"/>
      <c r="AE47" s="1851"/>
    </row>
    <row r="48" spans="1:31" ht="14.25" customHeight="1">
      <c r="A48" s="101"/>
      <c r="B48" s="101"/>
      <c r="C48" s="101"/>
      <c r="D48" s="101"/>
      <c r="E48" s="101"/>
      <c r="F48" s="101"/>
      <c r="G48" s="101"/>
      <c r="H48" s="101"/>
      <c r="I48" s="101"/>
      <c r="J48" s="871"/>
    </row>
    <row r="49" spans="1:10" ht="14.25" customHeight="1">
      <c r="A49" s="101"/>
      <c r="B49" s="101"/>
      <c r="C49" s="101"/>
      <c r="D49" s="101"/>
      <c r="E49" s="101"/>
      <c r="F49" s="101"/>
      <c r="G49" s="101"/>
      <c r="H49" s="101"/>
      <c r="I49" s="101"/>
      <c r="J49" s="871"/>
    </row>
    <row r="50" spans="1:10" ht="14.25" customHeight="1">
      <c r="A50" s="101"/>
      <c r="B50" s="101"/>
      <c r="C50" s="101"/>
      <c r="D50" s="101"/>
      <c r="E50" s="101"/>
      <c r="F50" s="101"/>
      <c r="G50" s="101"/>
      <c r="H50" s="101"/>
      <c r="I50" s="101"/>
      <c r="J50" s="871"/>
    </row>
    <row r="51" spans="1:10" ht="14.25" customHeight="1">
      <c r="A51" s="101"/>
      <c r="B51" s="101"/>
      <c r="C51" s="101"/>
      <c r="D51" s="101"/>
      <c r="E51" s="101"/>
      <c r="F51" s="101"/>
      <c r="G51" s="101"/>
      <c r="H51" s="101"/>
      <c r="I51" s="101"/>
      <c r="J51" s="871"/>
    </row>
    <row r="52" spans="1:10" ht="14.25" customHeight="1">
      <c r="A52" s="101"/>
      <c r="B52" s="101"/>
      <c r="C52" s="101"/>
      <c r="D52" s="101"/>
      <c r="E52" s="101"/>
      <c r="F52" s="101"/>
      <c r="G52" s="101"/>
      <c r="H52" s="101"/>
      <c r="I52" s="101"/>
      <c r="J52" s="871"/>
    </row>
    <row r="53" spans="1:10" ht="14.25" customHeight="1">
      <c r="A53" s="101"/>
      <c r="B53" s="101"/>
      <c r="C53" s="101"/>
      <c r="D53" s="101"/>
      <c r="E53" s="101"/>
      <c r="F53" s="101"/>
      <c r="G53" s="101"/>
      <c r="H53" s="101"/>
      <c r="I53" s="101"/>
      <c r="J53" s="871"/>
    </row>
    <row r="54" spans="1:10" ht="14.25" customHeight="1">
      <c r="A54" s="101"/>
      <c r="B54" s="101"/>
      <c r="C54" s="101"/>
      <c r="D54" s="101"/>
      <c r="E54" s="101"/>
      <c r="F54" s="101"/>
      <c r="G54" s="101"/>
      <c r="H54" s="101"/>
      <c r="I54" s="101"/>
      <c r="J54" s="871"/>
    </row>
    <row r="55" spans="1:10" ht="14.25" customHeight="1">
      <c r="A55" s="871"/>
      <c r="B55" s="871"/>
      <c r="C55" s="871"/>
      <c r="D55" s="871"/>
      <c r="E55" s="871"/>
      <c r="F55" s="871"/>
      <c r="G55" s="871"/>
      <c r="H55" s="871"/>
      <c r="I55" s="871"/>
      <c r="J55" s="871"/>
    </row>
    <row r="56" spans="1:10" ht="14.25" customHeight="1">
      <c r="A56" s="871"/>
      <c r="B56" s="871"/>
      <c r="C56" s="871"/>
      <c r="D56" s="871"/>
      <c r="E56" s="871"/>
      <c r="F56" s="871"/>
      <c r="G56" s="871"/>
      <c r="H56" s="871"/>
      <c r="I56" s="871"/>
      <c r="J56" s="871"/>
    </row>
    <row r="57" spans="1:10" ht="14.25" customHeight="1">
      <c r="A57" s="871"/>
      <c r="B57" s="871"/>
      <c r="C57" s="871"/>
      <c r="D57" s="871"/>
      <c r="E57" s="871"/>
      <c r="F57" s="871"/>
      <c r="G57" s="871"/>
      <c r="H57" s="871"/>
      <c r="I57" s="871"/>
      <c r="J57" s="871"/>
    </row>
    <row r="58" spans="1:10" ht="14.25" customHeight="1">
      <c r="A58" s="871"/>
      <c r="B58" s="871"/>
      <c r="C58" s="871"/>
      <c r="D58" s="871"/>
      <c r="E58" s="871"/>
      <c r="F58" s="871"/>
      <c r="G58" s="871"/>
      <c r="H58" s="871"/>
      <c r="I58" s="871"/>
      <c r="J58" s="871"/>
    </row>
    <row r="59" spans="1:10" ht="14.25" customHeight="1">
      <c r="A59" s="871"/>
      <c r="B59" s="871"/>
      <c r="C59" s="871"/>
      <c r="D59" s="871"/>
      <c r="E59" s="871"/>
      <c r="F59" s="871"/>
      <c r="G59" s="871"/>
      <c r="H59" s="871"/>
      <c r="I59" s="871"/>
      <c r="J59" s="871"/>
    </row>
    <row r="60" spans="1:10" ht="14.25" customHeight="1">
      <c r="A60" s="871"/>
      <c r="B60" s="871"/>
      <c r="C60" s="871"/>
      <c r="D60" s="871"/>
      <c r="E60" s="871"/>
      <c r="F60" s="871"/>
      <c r="G60" s="871"/>
      <c r="H60" s="871"/>
      <c r="I60" s="871"/>
      <c r="J60" s="871"/>
    </row>
    <row r="61" spans="1:10" ht="14.25" customHeight="1">
      <c r="A61" s="871"/>
      <c r="B61" s="871"/>
      <c r="C61" s="871"/>
      <c r="D61" s="871"/>
      <c r="E61" s="871"/>
      <c r="F61" s="871"/>
      <c r="G61" s="871"/>
      <c r="H61" s="871"/>
      <c r="I61" s="871"/>
      <c r="J61" s="871"/>
    </row>
    <row r="62" spans="1:10" ht="14.25" customHeight="1">
      <c r="A62" s="871"/>
      <c r="B62" s="871"/>
      <c r="C62" s="871"/>
      <c r="D62" s="871"/>
      <c r="E62" s="871"/>
      <c r="F62" s="871"/>
      <c r="G62" s="871"/>
      <c r="H62" s="871"/>
      <c r="I62" s="871"/>
      <c r="J62" s="871"/>
    </row>
    <row r="63" spans="1:10" ht="14.25" customHeight="1">
      <c r="A63" s="871"/>
      <c r="B63" s="871"/>
      <c r="C63" s="871"/>
      <c r="D63" s="871"/>
      <c r="E63" s="871"/>
      <c r="F63" s="871"/>
      <c r="G63" s="871"/>
      <c r="H63" s="871"/>
      <c r="I63" s="871"/>
      <c r="J63" s="871"/>
    </row>
    <row r="64" spans="1:10" ht="14.25" customHeight="1">
      <c r="A64" s="871"/>
      <c r="B64" s="871"/>
      <c r="C64" s="871"/>
      <c r="D64" s="871"/>
      <c r="E64" s="871"/>
      <c r="F64" s="871"/>
      <c r="G64" s="871"/>
      <c r="H64" s="871"/>
      <c r="I64" s="871"/>
      <c r="J64" s="871"/>
    </row>
    <row r="65" spans="1:10" ht="14.25" customHeight="1">
      <c r="A65" s="871"/>
      <c r="B65" s="871"/>
      <c r="C65" s="871"/>
      <c r="D65" s="871"/>
      <c r="E65" s="871"/>
      <c r="F65" s="871"/>
      <c r="G65" s="871"/>
      <c r="H65" s="871"/>
      <c r="I65" s="871"/>
      <c r="J65" s="871"/>
    </row>
    <row r="66" spans="1:10" ht="14.25" customHeight="1">
      <c r="A66" s="871"/>
      <c r="B66" s="871"/>
      <c r="C66" s="871"/>
      <c r="D66" s="871"/>
      <c r="E66" s="871"/>
      <c r="F66" s="871"/>
      <c r="G66" s="871"/>
      <c r="H66" s="871"/>
      <c r="I66" s="871"/>
      <c r="J66" s="871"/>
    </row>
  </sheetData>
  <mergeCells count="14">
    <mergeCell ref="AB1:AC1"/>
    <mergeCell ref="AD1:AE1"/>
    <mergeCell ref="AF1:AG1"/>
    <mergeCell ref="C1:D1"/>
    <mergeCell ref="E1:F1"/>
    <mergeCell ref="G1:H1"/>
    <mergeCell ref="I1:J1"/>
    <mergeCell ref="Q1:R1"/>
    <mergeCell ref="S1:T1"/>
    <mergeCell ref="A14:F14"/>
    <mergeCell ref="A18:D18"/>
    <mergeCell ref="U1:V1"/>
    <mergeCell ref="W1:X1"/>
    <mergeCell ref="Z1:AA1"/>
  </mergeCells>
  <pageMargins left="0.7" right="0.7" top="0.75" bottom="0.75" header="0.3" footer="0.3"/>
  <pageSetup paperSize="9" scale="70" orientation="portrait" r:id="rId1"/>
  <customProperties>
    <customPr name="_pios_id" r:id="rId2"/>
  </customPropertie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2E151-E1B3-40B6-8F7B-5E32A675CD8A}">
  <sheetPr>
    <tabColor rgb="FF70A8DA"/>
  </sheetPr>
  <dimension ref="A1:AI54"/>
  <sheetViews>
    <sheetView showZeros="0" view="pageLayout" topLeftCell="A61" zoomScaleNormal="100" zoomScaleSheetLayoutView="100" workbookViewId="0">
      <selection activeCell="E68" sqref="E68"/>
    </sheetView>
  </sheetViews>
  <sheetFormatPr defaultColWidth="9.109375" defaultRowHeight="14.4"/>
  <cols>
    <col min="1" max="1" width="55.21875" style="871" customWidth="1"/>
    <col min="2" max="10" width="8.109375" style="871" customWidth="1"/>
    <col min="11" max="16384" width="9.109375" style="871"/>
  </cols>
  <sheetData>
    <row r="1" spans="1:35">
      <c r="A1" s="869" t="s">
        <v>563</v>
      </c>
      <c r="B1" s="1863"/>
      <c r="C1" s="101"/>
      <c r="D1" s="112"/>
      <c r="E1" s="112"/>
      <c r="F1" s="101"/>
      <c r="G1" s="112"/>
    </row>
    <row r="2" spans="1:35">
      <c r="A2" s="74" t="s">
        <v>562</v>
      </c>
      <c r="B2" s="1863"/>
      <c r="C2" s="101"/>
      <c r="D2" s="112"/>
      <c r="E2" s="112"/>
      <c r="F2" s="101"/>
      <c r="G2" s="112"/>
      <c r="H2" s="1958"/>
    </row>
    <row r="3" spans="1:35" ht="15" thickBot="1">
      <c r="A3" s="308"/>
      <c r="B3" s="1833"/>
      <c r="C3" s="580"/>
      <c r="D3" s="580"/>
      <c r="E3" s="580"/>
      <c r="F3" s="580"/>
      <c r="G3" s="112"/>
    </row>
    <row r="4" spans="1:35" ht="15" thickBot="1">
      <c r="A4" s="1957" t="s">
        <v>105</v>
      </c>
      <c r="B4" s="1913" t="s">
        <v>1584</v>
      </c>
      <c r="C4" s="1913" t="s">
        <v>1242</v>
      </c>
      <c r="D4" s="1913" t="s">
        <v>1146</v>
      </c>
      <c r="E4" s="1912" t="s">
        <v>1044</v>
      </c>
      <c r="F4" s="1912" t="s">
        <v>1001</v>
      </c>
      <c r="G4" s="1912" t="s">
        <v>978</v>
      </c>
      <c r="H4" s="1912" t="s">
        <v>848</v>
      </c>
      <c r="I4" s="1912" t="s">
        <v>804</v>
      </c>
      <c r="J4" s="1912" t="s">
        <v>774</v>
      </c>
    </row>
    <row r="5" spans="1:35">
      <c r="A5" s="1824" t="s">
        <v>346</v>
      </c>
      <c r="B5" s="1927"/>
      <c r="C5" s="1927"/>
      <c r="D5" s="1927"/>
      <c r="E5" s="1927"/>
      <c r="F5" s="1927"/>
      <c r="G5" s="1927"/>
      <c r="H5" s="1927"/>
      <c r="I5" s="1927"/>
      <c r="J5" s="934"/>
    </row>
    <row r="6" spans="1:35">
      <c r="A6" s="1824" t="s">
        <v>345</v>
      </c>
      <c r="B6" s="318">
        <v>26276</v>
      </c>
      <c r="C6" s="318">
        <v>26176</v>
      </c>
      <c r="D6" s="318">
        <v>26127</v>
      </c>
      <c r="E6" s="318">
        <v>25657</v>
      </c>
      <c r="F6" s="318">
        <v>25436</v>
      </c>
      <c r="G6" s="318">
        <v>25417</v>
      </c>
      <c r="H6" s="318">
        <v>25513</v>
      </c>
      <c r="I6" s="318">
        <v>25841</v>
      </c>
      <c r="J6" s="931">
        <v>25664</v>
      </c>
      <c r="AB6" s="1868"/>
      <c r="AC6" s="1868"/>
      <c r="AD6" s="1868"/>
      <c r="AE6" s="1868"/>
      <c r="AF6" s="1868"/>
      <c r="AG6" s="1868"/>
      <c r="AH6" s="1868"/>
      <c r="AI6" s="1868"/>
    </row>
    <row r="7" spans="1:35">
      <c r="A7" s="1827" t="s">
        <v>344</v>
      </c>
      <c r="B7" s="1956">
        <v>0</v>
      </c>
      <c r="C7" s="1956">
        <v>0</v>
      </c>
      <c r="D7" s="1956">
        <v>0</v>
      </c>
      <c r="E7" s="1956">
        <v>0</v>
      </c>
      <c r="F7" s="1956">
        <v>0</v>
      </c>
      <c r="G7" s="1956">
        <v>0</v>
      </c>
      <c r="H7" s="1956">
        <v>0</v>
      </c>
      <c r="I7" s="1956">
        <v>0</v>
      </c>
      <c r="J7" s="932">
        <v>0</v>
      </c>
      <c r="AB7" s="1868"/>
      <c r="AC7" s="1868"/>
      <c r="AD7" s="1868"/>
      <c r="AE7" s="1868"/>
      <c r="AF7" s="1868"/>
      <c r="AG7" s="1868"/>
      <c r="AH7" s="1868"/>
      <c r="AI7" s="1868"/>
    </row>
    <row r="8" spans="1:35">
      <c r="A8" s="1824" t="s">
        <v>343</v>
      </c>
      <c r="B8" s="316">
        <v>26276</v>
      </c>
      <c r="C8" s="316">
        <v>26176</v>
      </c>
      <c r="D8" s="316">
        <v>26127</v>
      </c>
      <c r="E8" s="316">
        <v>25657</v>
      </c>
      <c r="F8" s="316">
        <v>25436</v>
      </c>
      <c r="G8" s="316">
        <v>25417</v>
      </c>
      <c r="H8" s="316">
        <v>25513</v>
      </c>
      <c r="I8" s="316">
        <v>25841</v>
      </c>
      <c r="J8" s="931">
        <v>25664</v>
      </c>
      <c r="L8" s="207"/>
      <c r="AB8" s="1868"/>
      <c r="AC8" s="1868"/>
      <c r="AD8" s="1868"/>
      <c r="AE8" s="1868"/>
      <c r="AF8" s="1868"/>
      <c r="AG8" s="1868"/>
      <c r="AH8" s="1868"/>
      <c r="AI8" s="1868"/>
    </row>
    <row r="9" spans="1:35">
      <c r="A9" s="1824" t="s">
        <v>342</v>
      </c>
      <c r="B9" s="316">
        <v>0</v>
      </c>
      <c r="C9" s="316">
        <v>0</v>
      </c>
      <c r="D9" s="316">
        <v>-170</v>
      </c>
      <c r="E9" s="316">
        <v>-249</v>
      </c>
      <c r="F9" s="316">
        <v>-170</v>
      </c>
      <c r="G9" s="316">
        <v>-237</v>
      </c>
      <c r="H9" s="316">
        <v>-143</v>
      </c>
      <c r="I9" s="316">
        <v>-136</v>
      </c>
      <c r="J9" s="931">
        <v>0</v>
      </c>
      <c r="AB9" s="1868"/>
      <c r="AC9" s="1868"/>
      <c r="AD9" s="1868"/>
      <c r="AE9" s="1868"/>
      <c r="AF9" s="1868"/>
      <c r="AG9" s="1868"/>
      <c r="AH9" s="1868"/>
      <c r="AI9" s="1868"/>
    </row>
    <row r="10" spans="1:35">
      <c r="A10" s="1824" t="s">
        <v>341</v>
      </c>
      <c r="B10" s="316">
        <v>-1019</v>
      </c>
      <c r="C10" s="316">
        <v>-945</v>
      </c>
      <c r="D10" s="316">
        <v>-909</v>
      </c>
      <c r="E10" s="316">
        <v>-916</v>
      </c>
      <c r="F10" s="316">
        <v>-1756</v>
      </c>
      <c r="G10" s="316">
        <v>-1779</v>
      </c>
      <c r="H10" s="316">
        <v>-1725</v>
      </c>
      <c r="I10" s="316">
        <v>-1749</v>
      </c>
      <c r="J10" s="931">
        <v>-1676</v>
      </c>
      <c r="AB10" s="1868"/>
      <c r="AC10" s="1868"/>
      <c r="AD10" s="1868"/>
      <c r="AE10" s="1868"/>
      <c r="AF10" s="1868"/>
      <c r="AG10" s="1868"/>
      <c r="AH10" s="1868"/>
      <c r="AI10" s="1868"/>
    </row>
    <row r="11" spans="1:35">
      <c r="A11" s="1824" t="s">
        <v>340</v>
      </c>
      <c r="B11" s="316">
        <v>0</v>
      </c>
      <c r="C11" s="316">
        <v>0</v>
      </c>
      <c r="D11" s="316">
        <v>0</v>
      </c>
      <c r="E11" s="316">
        <v>0</v>
      </c>
      <c r="F11" s="316">
        <v>0</v>
      </c>
      <c r="G11" s="316">
        <v>0</v>
      </c>
      <c r="H11" s="316">
        <v>0</v>
      </c>
      <c r="I11" s="316">
        <v>0</v>
      </c>
      <c r="J11" s="931">
        <v>0</v>
      </c>
      <c r="AB11" s="1868"/>
      <c r="AC11" s="1868"/>
      <c r="AD11" s="1868"/>
      <c r="AE11" s="1868"/>
      <c r="AF11" s="1868"/>
      <c r="AG11" s="1868"/>
      <c r="AH11" s="1868"/>
      <c r="AI11" s="1868"/>
    </row>
    <row r="12" spans="1:35">
      <c r="A12" s="1824" t="s">
        <v>331</v>
      </c>
      <c r="B12" s="316">
        <v>-200</v>
      </c>
      <c r="C12" s="316">
        <v>-172</v>
      </c>
      <c r="D12" s="316">
        <v>-162</v>
      </c>
      <c r="E12" s="316">
        <v>-113</v>
      </c>
      <c r="F12" s="316">
        <v>-59</v>
      </c>
      <c r="G12" s="316">
        <v>-73</v>
      </c>
      <c r="H12" s="316">
        <v>-131</v>
      </c>
      <c r="I12" s="316">
        <v>-134</v>
      </c>
      <c r="J12" s="931">
        <v>-122</v>
      </c>
      <c r="AB12" s="1868"/>
      <c r="AC12" s="1868"/>
      <c r="AD12" s="1868"/>
      <c r="AE12" s="1868"/>
      <c r="AF12" s="1868"/>
      <c r="AG12" s="1868"/>
      <c r="AH12" s="1868"/>
      <c r="AI12" s="1868"/>
    </row>
    <row r="13" spans="1:35">
      <c r="A13" s="2044" t="s">
        <v>1627</v>
      </c>
      <c r="B13" s="316">
        <v>-2264</v>
      </c>
      <c r="C13" s="316">
        <v>-266</v>
      </c>
      <c r="D13" s="316">
        <v>-259</v>
      </c>
      <c r="E13" s="316">
        <v>-223</v>
      </c>
      <c r="F13" s="316">
        <v>-236</v>
      </c>
      <c r="G13" s="316">
        <v>-250</v>
      </c>
      <c r="H13" s="316">
        <v>-363</v>
      </c>
      <c r="I13" s="316">
        <v>-266</v>
      </c>
      <c r="J13" s="931">
        <v>-324</v>
      </c>
      <c r="AB13" s="1868"/>
      <c r="AC13" s="1868"/>
      <c r="AD13" s="1868"/>
      <c r="AE13" s="1868"/>
      <c r="AF13" s="1868"/>
      <c r="AG13" s="1868"/>
      <c r="AH13" s="1868"/>
      <c r="AI13" s="1868"/>
    </row>
    <row r="14" spans="1:35">
      <c r="A14" s="1827" t="s">
        <v>339</v>
      </c>
      <c r="B14" s="317">
        <v>-3483</v>
      </c>
      <c r="C14" s="317">
        <v>-1383</v>
      </c>
      <c r="D14" s="317">
        <v>-1500</v>
      </c>
      <c r="E14" s="317">
        <v>-1501</v>
      </c>
      <c r="F14" s="317">
        <v>-2221</v>
      </c>
      <c r="G14" s="317">
        <v>-2339</v>
      </c>
      <c r="H14" s="317">
        <v>-2362</v>
      </c>
      <c r="I14" s="317">
        <v>-2285</v>
      </c>
      <c r="J14" s="932">
        <v>-2121</v>
      </c>
      <c r="AB14" s="1868"/>
      <c r="AC14" s="1868"/>
      <c r="AD14" s="1868"/>
      <c r="AE14" s="1868"/>
      <c r="AF14" s="1868"/>
      <c r="AG14" s="1868"/>
      <c r="AH14" s="1868"/>
      <c r="AI14" s="1868"/>
    </row>
    <row r="15" spans="1:35">
      <c r="A15" s="1951" t="s">
        <v>338</v>
      </c>
      <c r="B15" s="782">
        <v>22793</v>
      </c>
      <c r="C15" s="782">
        <v>24793</v>
      </c>
      <c r="D15" s="782">
        <v>24627</v>
      </c>
      <c r="E15" s="782">
        <v>24156</v>
      </c>
      <c r="F15" s="782">
        <v>23215</v>
      </c>
      <c r="G15" s="782">
        <v>23078</v>
      </c>
      <c r="H15" s="782">
        <v>23151</v>
      </c>
      <c r="I15" s="782">
        <v>23556</v>
      </c>
      <c r="J15" s="930">
        <v>23542</v>
      </c>
      <c r="AB15" s="1868"/>
      <c r="AC15" s="1868"/>
      <c r="AD15" s="1868"/>
      <c r="AE15" s="1868"/>
      <c r="AF15" s="1868"/>
      <c r="AG15" s="1868"/>
      <c r="AH15" s="1868"/>
      <c r="AI15" s="1868"/>
    </row>
    <row r="16" spans="1:35">
      <c r="A16" s="1955" t="s">
        <v>337</v>
      </c>
      <c r="B16" s="783">
        <v>3108</v>
      </c>
      <c r="C16" s="783">
        <v>2677</v>
      </c>
      <c r="D16" s="783">
        <v>2699</v>
      </c>
      <c r="E16" s="783">
        <v>2609</v>
      </c>
      <c r="F16" s="783">
        <v>2704</v>
      </c>
      <c r="G16" s="783">
        <v>2787</v>
      </c>
      <c r="H16" s="783">
        <v>2833</v>
      </c>
      <c r="I16" s="783">
        <v>3118</v>
      </c>
      <c r="J16" s="933">
        <v>3182</v>
      </c>
      <c r="AB16" s="1868"/>
      <c r="AC16" s="1868"/>
      <c r="AD16" s="1868"/>
      <c r="AE16" s="1868"/>
      <c r="AF16" s="1868"/>
      <c r="AG16" s="1868"/>
      <c r="AH16" s="1868"/>
      <c r="AI16" s="1868"/>
    </row>
    <row r="17" spans="1:35">
      <c r="A17" s="1884" t="s">
        <v>336</v>
      </c>
      <c r="B17" s="316">
        <v>-27</v>
      </c>
      <c r="C17" s="316">
        <v>-489</v>
      </c>
      <c r="D17" s="316">
        <v>-27</v>
      </c>
      <c r="E17" s="316">
        <v>-22</v>
      </c>
      <c r="F17" s="316">
        <v>-26</v>
      </c>
      <c r="G17" s="316">
        <v>-25</v>
      </c>
      <c r="H17" s="316">
        <v>-23</v>
      </c>
      <c r="I17" s="316">
        <v>-20</v>
      </c>
      <c r="J17" s="931">
        <v>-27</v>
      </c>
      <c r="AB17" s="1868"/>
      <c r="AC17" s="1868"/>
      <c r="AD17" s="1868"/>
      <c r="AE17" s="1868"/>
      <c r="AF17" s="1868"/>
      <c r="AG17" s="1868"/>
      <c r="AH17" s="1868"/>
      <c r="AI17" s="1868"/>
    </row>
    <row r="18" spans="1:35">
      <c r="A18" s="1954" t="s">
        <v>335</v>
      </c>
      <c r="B18" s="317">
        <v>3081</v>
      </c>
      <c r="C18" s="317">
        <v>2188</v>
      </c>
      <c r="D18" s="317">
        <v>2672</v>
      </c>
      <c r="E18" s="317">
        <v>2587</v>
      </c>
      <c r="F18" s="317">
        <v>2678</v>
      </c>
      <c r="G18" s="317">
        <v>2762</v>
      </c>
      <c r="H18" s="317">
        <v>2810</v>
      </c>
      <c r="I18" s="317">
        <v>3098</v>
      </c>
      <c r="J18" s="932">
        <v>3155</v>
      </c>
      <c r="AB18" s="1868"/>
      <c r="AC18" s="1868"/>
      <c r="AD18" s="1868"/>
      <c r="AE18" s="1868"/>
      <c r="AF18" s="1868"/>
      <c r="AG18" s="1868"/>
      <c r="AH18" s="1868"/>
      <c r="AI18" s="1868"/>
    </row>
    <row r="19" spans="1:35">
      <c r="A19" s="1951" t="s">
        <v>334</v>
      </c>
      <c r="B19" s="782">
        <v>25874</v>
      </c>
      <c r="C19" s="782">
        <v>26981</v>
      </c>
      <c r="D19" s="782">
        <v>27299</v>
      </c>
      <c r="E19" s="782">
        <v>26743</v>
      </c>
      <c r="F19" s="782">
        <v>25893</v>
      </c>
      <c r="G19" s="782">
        <v>25840</v>
      </c>
      <c r="H19" s="782">
        <v>25961</v>
      </c>
      <c r="I19" s="782">
        <v>26654</v>
      </c>
      <c r="J19" s="930">
        <v>26697</v>
      </c>
      <c r="AB19" s="1868"/>
      <c r="AC19" s="1868"/>
      <c r="AD19" s="1868"/>
      <c r="AE19" s="1868"/>
      <c r="AF19" s="1868"/>
      <c r="AG19" s="1868"/>
      <c r="AH19" s="1868"/>
      <c r="AI19" s="1868"/>
    </row>
    <row r="20" spans="1:35">
      <c r="A20" s="1953" t="s">
        <v>333</v>
      </c>
      <c r="B20" s="782">
        <v>3486</v>
      </c>
      <c r="C20" s="782">
        <v>3938</v>
      </c>
      <c r="D20" s="782">
        <v>2631</v>
      </c>
      <c r="E20" s="782">
        <v>2746</v>
      </c>
      <c r="F20" s="782">
        <v>3669</v>
      </c>
      <c r="G20" s="782">
        <v>4241</v>
      </c>
      <c r="H20" s="782">
        <v>4383</v>
      </c>
      <c r="I20" s="782">
        <v>4559</v>
      </c>
      <c r="J20" s="930">
        <v>4789</v>
      </c>
      <c r="M20" s="1952" t="s">
        <v>0</v>
      </c>
      <c r="AB20" s="1868"/>
      <c r="AC20" s="1868"/>
      <c r="AD20" s="1868"/>
      <c r="AE20" s="1868"/>
      <c r="AF20" s="1868"/>
      <c r="AG20" s="1868"/>
      <c r="AH20" s="1868"/>
      <c r="AI20" s="1868"/>
    </row>
    <row r="21" spans="1:35">
      <c r="A21" s="1824" t="s">
        <v>332</v>
      </c>
      <c r="B21" s="316">
        <v>459</v>
      </c>
      <c r="C21" s="316">
        <v>460</v>
      </c>
      <c r="D21" s="316">
        <v>477</v>
      </c>
      <c r="E21" s="316">
        <v>474</v>
      </c>
      <c r="F21" s="316">
        <v>472</v>
      </c>
      <c r="G21" s="316">
        <v>481</v>
      </c>
      <c r="H21" s="316">
        <v>282</v>
      </c>
      <c r="I21" s="316">
        <v>275</v>
      </c>
      <c r="J21" s="931">
        <v>288</v>
      </c>
      <c r="AB21" s="1868"/>
      <c r="AC21" s="1868"/>
      <c r="AD21" s="1868"/>
      <c r="AE21" s="1868"/>
      <c r="AF21" s="1868"/>
      <c r="AG21" s="1868"/>
      <c r="AH21" s="1868"/>
      <c r="AI21" s="1868"/>
    </row>
    <row r="22" spans="1:35">
      <c r="A22" s="1824" t="s">
        <v>273</v>
      </c>
      <c r="B22" s="316">
        <v>-650</v>
      </c>
      <c r="C22" s="316">
        <v>-650</v>
      </c>
      <c r="D22" s="316">
        <v>-650</v>
      </c>
      <c r="E22" s="316">
        <v>-650</v>
      </c>
      <c r="F22" s="316">
        <v>-1000</v>
      </c>
      <c r="G22" s="316">
        <v>-1000</v>
      </c>
      <c r="H22" s="316">
        <v>-1000</v>
      </c>
      <c r="I22" s="316">
        <v>-1000</v>
      </c>
      <c r="J22" s="931">
        <v>-1000</v>
      </c>
      <c r="AB22" s="1868"/>
      <c r="AC22" s="1868"/>
      <c r="AD22" s="1868"/>
      <c r="AE22" s="1868"/>
      <c r="AF22" s="1868"/>
      <c r="AG22" s="1868"/>
      <c r="AH22" s="1868"/>
      <c r="AI22" s="1868"/>
    </row>
    <row r="23" spans="1:35">
      <c r="A23" s="1824" t="s">
        <v>330</v>
      </c>
      <c r="B23" s="316">
        <v>-64</v>
      </c>
      <c r="C23" s="316">
        <v>-1064</v>
      </c>
      <c r="D23" s="316">
        <v>-63</v>
      </c>
      <c r="E23" s="316">
        <v>-63</v>
      </c>
      <c r="F23" s="316">
        <v>-812</v>
      </c>
      <c r="G23" s="316">
        <v>-63</v>
      </c>
      <c r="H23" s="316">
        <v>-63</v>
      </c>
      <c r="I23" s="316">
        <v>-62</v>
      </c>
      <c r="J23" s="931">
        <v>-62</v>
      </c>
      <c r="AB23" s="1868"/>
      <c r="AC23" s="1868"/>
      <c r="AD23" s="1868"/>
      <c r="AE23" s="1868"/>
      <c r="AF23" s="1868"/>
      <c r="AG23" s="1868"/>
      <c r="AH23" s="1868"/>
      <c r="AI23" s="1868"/>
    </row>
    <row r="24" spans="1:35">
      <c r="A24" s="1951" t="s">
        <v>329</v>
      </c>
      <c r="B24" s="782">
        <v>-255</v>
      </c>
      <c r="C24" s="782">
        <v>-1254</v>
      </c>
      <c r="D24" s="782">
        <v>-236</v>
      </c>
      <c r="E24" s="782">
        <v>-239</v>
      </c>
      <c r="F24" s="782">
        <v>-1340</v>
      </c>
      <c r="G24" s="782">
        <v>-582</v>
      </c>
      <c r="H24" s="782">
        <v>-781</v>
      </c>
      <c r="I24" s="782">
        <v>-787</v>
      </c>
      <c r="J24" s="930">
        <v>-774</v>
      </c>
      <c r="AB24" s="1868"/>
      <c r="AC24" s="1868"/>
      <c r="AD24" s="1868"/>
      <c r="AE24" s="1868"/>
      <c r="AF24" s="1868"/>
      <c r="AG24" s="1868"/>
      <c r="AH24" s="1868"/>
      <c r="AI24" s="1868"/>
    </row>
    <row r="25" spans="1:35">
      <c r="A25" s="1951" t="s">
        <v>274</v>
      </c>
      <c r="B25" s="782">
        <v>3231</v>
      </c>
      <c r="C25" s="782">
        <v>2684</v>
      </c>
      <c r="D25" s="782">
        <v>2395</v>
      </c>
      <c r="E25" s="782">
        <v>2507</v>
      </c>
      <c r="F25" s="782">
        <v>2329</v>
      </c>
      <c r="G25" s="782">
        <v>3659</v>
      </c>
      <c r="H25" s="782">
        <v>3602</v>
      </c>
      <c r="I25" s="782">
        <v>3772</v>
      </c>
      <c r="J25" s="930">
        <v>4015</v>
      </c>
      <c r="AB25" s="1868"/>
      <c r="AC25" s="1868"/>
      <c r="AD25" s="1868"/>
      <c r="AE25" s="1868"/>
      <c r="AF25" s="1868"/>
      <c r="AG25" s="1868"/>
      <c r="AH25" s="1868"/>
      <c r="AI25" s="1868"/>
    </row>
    <row r="26" spans="1:35">
      <c r="A26" s="1951" t="s">
        <v>609</v>
      </c>
      <c r="B26" s="1950">
        <v>29105</v>
      </c>
      <c r="C26" s="1950">
        <v>29665</v>
      </c>
      <c r="D26" s="1950">
        <v>29694</v>
      </c>
      <c r="E26" s="1950">
        <v>29250</v>
      </c>
      <c r="F26" s="1950">
        <v>28222</v>
      </c>
      <c r="G26" s="1950">
        <v>29499</v>
      </c>
      <c r="H26" s="1950">
        <v>29563</v>
      </c>
      <c r="I26" s="1950">
        <v>30426</v>
      </c>
      <c r="J26" s="1949">
        <v>30712</v>
      </c>
      <c r="AB26" s="1868"/>
      <c r="AC26" s="1868"/>
      <c r="AD26" s="1868"/>
      <c r="AE26" s="1868"/>
      <c r="AF26" s="1868"/>
      <c r="AG26" s="1868"/>
      <c r="AH26" s="1868"/>
      <c r="AI26" s="1868"/>
    </row>
    <row r="27" spans="1:35">
      <c r="A27" s="1948" t="s">
        <v>773</v>
      </c>
      <c r="B27" s="1822"/>
      <c r="C27" s="280"/>
      <c r="D27" s="280"/>
      <c r="E27" s="280"/>
      <c r="F27" s="280"/>
      <c r="G27" s="101"/>
      <c r="AB27" s="1868"/>
      <c r="AC27" s="1868"/>
      <c r="AD27" s="1868"/>
      <c r="AE27" s="1868"/>
      <c r="AF27" s="1868"/>
      <c r="AG27" s="1868"/>
      <c r="AH27" s="1868"/>
      <c r="AI27" s="1868"/>
    </row>
    <row r="28" spans="1:35">
      <c r="A28" s="1948"/>
      <c r="B28" s="1822"/>
      <c r="C28" s="280"/>
      <c r="D28" s="280"/>
      <c r="E28" s="280"/>
      <c r="F28" s="280"/>
      <c r="G28" s="101"/>
      <c r="AB28" s="1868"/>
      <c r="AC28" s="1868"/>
      <c r="AD28" s="1868"/>
      <c r="AE28" s="1868"/>
      <c r="AF28" s="1868"/>
      <c r="AG28" s="1868"/>
      <c r="AH28" s="1868"/>
      <c r="AI28" s="1868"/>
    </row>
    <row r="29" spans="1:35">
      <c r="B29" s="1822"/>
      <c r="C29" s="280"/>
      <c r="D29" s="280"/>
      <c r="E29" s="280"/>
      <c r="F29" s="280"/>
      <c r="G29" s="101"/>
      <c r="AB29" s="1868"/>
      <c r="AC29" s="1868"/>
      <c r="AD29" s="1868"/>
      <c r="AE29" s="1868"/>
      <c r="AF29" s="1868"/>
      <c r="AG29" s="1868"/>
      <c r="AH29" s="1868"/>
      <c r="AI29" s="1868"/>
    </row>
    <row r="30" spans="1:35" ht="15" thickBot="1">
      <c r="A30" s="1894" t="s">
        <v>561</v>
      </c>
      <c r="B30" s="1833"/>
      <c r="C30" s="580"/>
      <c r="D30" s="580"/>
      <c r="E30" s="580"/>
      <c r="F30" s="580"/>
      <c r="G30" s="101"/>
      <c r="AB30" s="1868"/>
      <c r="AC30" s="1868"/>
      <c r="AD30" s="1868"/>
      <c r="AE30" s="1868"/>
      <c r="AF30" s="1868"/>
      <c r="AG30" s="1868"/>
      <c r="AH30" s="1868"/>
      <c r="AI30" s="1868"/>
    </row>
    <row r="31" spans="1:35" ht="15" thickBot="1">
      <c r="A31" s="1830" t="s">
        <v>105</v>
      </c>
      <c r="B31" s="2002" t="s">
        <v>1317</v>
      </c>
      <c r="C31" s="103" t="s">
        <v>1191</v>
      </c>
      <c r="D31" s="103" t="s">
        <v>1111</v>
      </c>
      <c r="E31" s="106" t="s">
        <v>1041</v>
      </c>
      <c r="F31" s="106" t="s">
        <v>990</v>
      </c>
      <c r="G31" s="106" t="s">
        <v>911</v>
      </c>
      <c r="H31" s="364" t="s">
        <v>842</v>
      </c>
      <c r="I31" s="106" t="s">
        <v>799</v>
      </c>
      <c r="J31" s="106" t="s">
        <v>759</v>
      </c>
      <c r="AB31" s="1868"/>
      <c r="AC31" s="1868"/>
      <c r="AD31" s="1868"/>
      <c r="AE31" s="1868"/>
      <c r="AF31" s="1868"/>
      <c r="AG31" s="1868"/>
      <c r="AH31" s="1868"/>
      <c r="AI31" s="1868"/>
    </row>
    <row r="32" spans="1:35">
      <c r="A32" s="1834" t="s">
        <v>488</v>
      </c>
      <c r="B32" s="1947">
        <v>22787</v>
      </c>
      <c r="C32" s="1946">
        <v>24976</v>
      </c>
      <c r="D32" s="1946">
        <v>24856</v>
      </c>
      <c r="E32" s="1946">
        <v>24528</v>
      </c>
      <c r="F32" s="1946">
        <v>23093</v>
      </c>
      <c r="G32" s="1946">
        <v>23201</v>
      </c>
      <c r="H32" s="1946">
        <v>23104</v>
      </c>
      <c r="I32" s="1946">
        <v>23368</v>
      </c>
      <c r="J32" s="1946">
        <v>23529</v>
      </c>
      <c r="AB32" s="1868"/>
      <c r="AC32" s="1868"/>
      <c r="AD32" s="1868"/>
      <c r="AE32" s="1868"/>
      <c r="AF32" s="1868"/>
      <c r="AG32" s="1868"/>
      <c r="AH32" s="1868"/>
      <c r="AI32" s="1868"/>
    </row>
    <row r="33" spans="1:35">
      <c r="A33" s="1945" t="s">
        <v>487</v>
      </c>
      <c r="B33" s="1944">
        <v>29099</v>
      </c>
      <c r="C33" s="1943">
        <v>29848</v>
      </c>
      <c r="D33" s="1943">
        <v>29924</v>
      </c>
      <c r="E33" s="1943">
        <v>29622</v>
      </c>
      <c r="F33" s="1943">
        <v>28101</v>
      </c>
      <c r="G33" s="1943">
        <v>29622</v>
      </c>
      <c r="H33" s="1943">
        <v>29515</v>
      </c>
      <c r="I33" s="1943">
        <v>30238</v>
      </c>
      <c r="J33" s="1943">
        <v>30699</v>
      </c>
      <c r="AB33" s="1868"/>
      <c r="AC33" s="1868"/>
      <c r="AD33" s="1868"/>
      <c r="AE33" s="1868"/>
      <c r="AF33" s="1868"/>
      <c r="AG33" s="1868"/>
      <c r="AH33" s="1868"/>
      <c r="AI33" s="1868"/>
    </row>
    <row r="34" spans="1:35">
      <c r="B34" s="1936"/>
      <c r="AB34" s="1868"/>
      <c r="AC34" s="1868"/>
      <c r="AD34" s="1868"/>
      <c r="AE34" s="1868"/>
      <c r="AF34" s="1868"/>
      <c r="AG34" s="1868"/>
      <c r="AH34" s="1868"/>
      <c r="AI34" s="1868"/>
    </row>
    <row r="35" spans="1:35">
      <c r="A35" s="1826" t="s">
        <v>669</v>
      </c>
      <c r="B35" s="111"/>
      <c r="C35" s="540"/>
      <c r="D35" s="540"/>
      <c r="AB35" s="1868"/>
      <c r="AC35" s="1868"/>
      <c r="AD35" s="1868"/>
      <c r="AE35" s="1868"/>
      <c r="AF35" s="1868"/>
      <c r="AG35" s="1868"/>
      <c r="AH35" s="1868"/>
      <c r="AI35" s="1868"/>
    </row>
    <row r="36" spans="1:35" ht="15" thickBot="1">
      <c r="A36" s="1834"/>
      <c r="B36" s="1833"/>
      <c r="C36" s="1832"/>
      <c r="D36" s="1832"/>
      <c r="AB36" s="1868"/>
      <c r="AC36" s="1868"/>
      <c r="AD36" s="1868"/>
      <c r="AE36" s="1868"/>
      <c r="AF36" s="1868"/>
      <c r="AG36" s="1868"/>
      <c r="AH36" s="1868"/>
      <c r="AI36" s="1868"/>
    </row>
    <row r="37" spans="1:35" ht="15" thickBot="1">
      <c r="A37" s="1830" t="s">
        <v>236</v>
      </c>
      <c r="B37" s="108" t="s">
        <v>1317</v>
      </c>
      <c r="C37" s="103" t="s">
        <v>1191</v>
      </c>
      <c r="D37" s="103" t="s">
        <v>1111</v>
      </c>
      <c r="E37" s="102" t="s">
        <v>1041</v>
      </c>
      <c r="F37" s="102" t="s">
        <v>990</v>
      </c>
      <c r="G37" s="102" t="s">
        <v>911</v>
      </c>
      <c r="H37" s="102" t="s">
        <v>842</v>
      </c>
      <c r="I37" s="102" t="s">
        <v>799</v>
      </c>
      <c r="J37" s="102" t="s">
        <v>759</v>
      </c>
      <c r="AB37" s="1868"/>
      <c r="AC37" s="1868"/>
      <c r="AD37" s="1868"/>
      <c r="AE37" s="1868"/>
      <c r="AF37" s="1868"/>
      <c r="AG37" s="1868"/>
      <c r="AH37" s="1868"/>
      <c r="AI37" s="1868"/>
    </row>
    <row r="38" spans="1:35">
      <c r="A38" s="1824" t="s">
        <v>573</v>
      </c>
      <c r="B38" s="538">
        <v>17.5</v>
      </c>
      <c r="C38" s="537">
        <v>19.100000000000001</v>
      </c>
      <c r="D38" s="537">
        <v>18.8</v>
      </c>
      <c r="E38" s="537">
        <v>18.399999999999999</v>
      </c>
      <c r="F38" s="537">
        <v>17.5</v>
      </c>
      <c r="G38" s="537">
        <v>17</v>
      </c>
      <c r="H38" s="537">
        <v>17.2</v>
      </c>
      <c r="I38" s="537">
        <v>17.100000000000001</v>
      </c>
      <c r="J38" s="537">
        <v>15.8</v>
      </c>
      <c r="AB38" s="1868"/>
      <c r="AC38" s="1868"/>
      <c r="AD38" s="1868"/>
      <c r="AE38" s="1868"/>
      <c r="AF38" s="1868"/>
      <c r="AG38" s="1868"/>
      <c r="AH38" s="1868"/>
      <c r="AI38" s="1868"/>
    </row>
    <row r="39" spans="1:35">
      <c r="A39" s="1824" t="s">
        <v>572</v>
      </c>
      <c r="B39" s="538">
        <v>19.8</v>
      </c>
      <c r="C39" s="537">
        <v>20.8</v>
      </c>
      <c r="D39" s="537">
        <v>20.8</v>
      </c>
      <c r="E39" s="537">
        <v>20.399999999999999</v>
      </c>
      <c r="F39" s="537">
        <v>19.5</v>
      </c>
      <c r="G39" s="537">
        <v>19</v>
      </c>
      <c r="H39" s="537">
        <v>19.2</v>
      </c>
      <c r="I39" s="537">
        <v>19.3</v>
      </c>
      <c r="J39" s="537">
        <v>18</v>
      </c>
      <c r="AB39" s="1868"/>
      <c r="AC39" s="1868"/>
      <c r="AD39" s="1868"/>
      <c r="AE39" s="1868"/>
      <c r="AF39" s="1868"/>
      <c r="AG39" s="1868"/>
      <c r="AH39" s="1868"/>
      <c r="AI39" s="1868"/>
    </row>
    <row r="40" spans="1:35">
      <c r="A40" s="1824" t="s">
        <v>571</v>
      </c>
      <c r="B40" s="538">
        <v>22.3</v>
      </c>
      <c r="C40" s="537">
        <v>22.8</v>
      </c>
      <c r="D40" s="537">
        <v>22.6</v>
      </c>
      <c r="E40" s="537">
        <v>22.3</v>
      </c>
      <c r="F40" s="537">
        <v>21.3</v>
      </c>
      <c r="G40" s="537">
        <v>21.7</v>
      </c>
      <c r="H40" s="537">
        <v>21.9</v>
      </c>
      <c r="I40" s="537">
        <v>22.1</v>
      </c>
      <c r="J40" s="537">
        <v>20.7</v>
      </c>
      <c r="AB40" s="1868"/>
      <c r="AC40" s="1868"/>
      <c r="AD40" s="1868"/>
      <c r="AE40" s="1868"/>
      <c r="AF40" s="1868"/>
      <c r="AG40" s="1868"/>
      <c r="AH40" s="1868"/>
      <c r="AI40" s="1868"/>
    </row>
    <row r="41" spans="1:35">
      <c r="A41" s="1824" t="s">
        <v>570</v>
      </c>
      <c r="B41" s="538">
        <v>17.5</v>
      </c>
      <c r="C41" s="537">
        <v>18.899999999999999</v>
      </c>
      <c r="D41" s="537">
        <v>18.600000000000001</v>
      </c>
      <c r="E41" s="537">
        <v>18.2</v>
      </c>
      <c r="F41" s="537">
        <v>17.600000000000001</v>
      </c>
      <c r="G41" s="537">
        <v>16.899999999999999</v>
      </c>
      <c r="H41" s="537">
        <v>17.2</v>
      </c>
      <c r="I41" s="537">
        <v>17.2</v>
      </c>
      <c r="J41" s="537">
        <v>15.9</v>
      </c>
      <c r="AB41" s="1868"/>
      <c r="AC41" s="1868"/>
      <c r="AD41" s="1868"/>
      <c r="AE41" s="1868"/>
      <c r="AF41" s="1868"/>
      <c r="AG41" s="1868"/>
      <c r="AH41" s="1868"/>
      <c r="AI41" s="1868"/>
    </row>
    <row r="42" spans="1:35">
      <c r="A42" s="1824" t="s">
        <v>569</v>
      </c>
      <c r="B42" s="538">
        <v>19.8</v>
      </c>
      <c r="C42" s="537">
        <v>20.6</v>
      </c>
      <c r="D42" s="537">
        <v>20.6</v>
      </c>
      <c r="E42" s="537">
        <v>20.100000000000001</v>
      </c>
      <c r="F42" s="537">
        <v>19.600000000000001</v>
      </c>
      <c r="G42" s="537">
        <v>18.899999999999999</v>
      </c>
      <c r="H42" s="537">
        <v>19.3</v>
      </c>
      <c r="I42" s="537">
        <v>19.5</v>
      </c>
      <c r="J42" s="537">
        <v>18</v>
      </c>
      <c r="AB42" s="1868"/>
      <c r="AC42" s="1868"/>
      <c r="AD42" s="1868"/>
      <c r="AE42" s="1868"/>
      <c r="AF42" s="1868"/>
      <c r="AG42" s="1868"/>
      <c r="AH42" s="1868"/>
      <c r="AI42" s="1868"/>
    </row>
    <row r="43" spans="1:35">
      <c r="A43" s="1824" t="s">
        <v>568</v>
      </c>
      <c r="B43" s="538">
        <v>22.3</v>
      </c>
      <c r="C43" s="537">
        <v>22.7</v>
      </c>
      <c r="D43" s="537">
        <v>22.5</v>
      </c>
      <c r="E43" s="537">
        <v>22</v>
      </c>
      <c r="F43" s="537">
        <v>21.4</v>
      </c>
      <c r="G43" s="537">
        <v>21.6</v>
      </c>
      <c r="H43" s="537">
        <v>21.9</v>
      </c>
      <c r="I43" s="537">
        <v>22.2</v>
      </c>
      <c r="J43" s="537">
        <v>20.7</v>
      </c>
      <c r="AB43" s="1868"/>
      <c r="AC43" s="1868"/>
      <c r="AD43" s="1868"/>
      <c r="AE43" s="1868"/>
      <c r="AF43" s="1868"/>
      <c r="AG43" s="1868"/>
      <c r="AH43" s="1868"/>
      <c r="AI43" s="1868"/>
    </row>
    <row r="44" spans="1:35">
      <c r="A44" s="73"/>
      <c r="B44" s="1936"/>
      <c r="AB44" s="1868"/>
      <c r="AC44" s="1868"/>
      <c r="AD44" s="1868"/>
      <c r="AE44" s="1868"/>
      <c r="AF44" s="1868"/>
      <c r="AG44" s="1868"/>
      <c r="AH44" s="1868"/>
      <c r="AI44" s="1868"/>
    </row>
    <row r="45" spans="1:35" ht="15" thickBot="1">
      <c r="A45" s="1942" t="s">
        <v>272</v>
      </c>
      <c r="B45" s="1833"/>
      <c r="C45" s="580"/>
      <c r="D45" s="580"/>
      <c r="E45" s="580"/>
      <c r="F45" s="580"/>
      <c r="AB45" s="1868"/>
      <c r="AC45" s="1868"/>
      <c r="AD45" s="1868"/>
      <c r="AE45" s="1868"/>
      <c r="AF45" s="1868"/>
      <c r="AG45" s="1868"/>
      <c r="AH45" s="1868"/>
      <c r="AI45" s="1868"/>
    </row>
    <row r="46" spans="1:35" ht="15" thickBot="1">
      <c r="A46" s="1825"/>
      <c r="B46" s="2002" t="s">
        <v>1584</v>
      </c>
      <c r="C46" s="103" t="s">
        <v>1242</v>
      </c>
      <c r="D46" s="103" t="s">
        <v>1146</v>
      </c>
      <c r="E46" s="102" t="s">
        <v>1044</v>
      </c>
      <c r="F46" s="102" t="s">
        <v>1001</v>
      </c>
      <c r="G46" s="102" t="s">
        <v>978</v>
      </c>
      <c r="H46" s="102" t="s">
        <v>848</v>
      </c>
      <c r="I46" s="102" t="s">
        <v>804</v>
      </c>
      <c r="J46" s="102" t="s">
        <v>774</v>
      </c>
      <c r="AB46" s="1868"/>
      <c r="AC46" s="1868"/>
      <c r="AD46" s="1868"/>
      <c r="AE46" s="1868"/>
      <c r="AF46" s="1868"/>
      <c r="AG46" s="1868"/>
      <c r="AH46" s="1868"/>
      <c r="AI46" s="1868"/>
    </row>
    <row r="47" spans="1:35">
      <c r="A47" s="1882" t="s">
        <v>1002</v>
      </c>
      <c r="B47" s="591">
        <v>25874</v>
      </c>
      <c r="C47" s="591">
        <v>26981</v>
      </c>
      <c r="D47" s="591">
        <v>27299</v>
      </c>
      <c r="E47" s="591">
        <v>26743</v>
      </c>
      <c r="F47" s="591">
        <v>25893</v>
      </c>
      <c r="G47" s="591">
        <v>25840</v>
      </c>
      <c r="H47" s="591">
        <v>25961</v>
      </c>
      <c r="I47" s="591">
        <v>26654</v>
      </c>
      <c r="J47" s="1941">
        <v>26697</v>
      </c>
      <c r="AB47" s="1868"/>
      <c r="AC47" s="1868"/>
      <c r="AD47" s="1868"/>
      <c r="AE47" s="1868"/>
      <c r="AF47" s="1868"/>
      <c r="AG47" s="1868"/>
      <c r="AH47" s="1868"/>
      <c r="AI47" s="1868"/>
    </row>
    <row r="48" spans="1:35">
      <c r="A48" s="1824" t="s">
        <v>1588</v>
      </c>
      <c r="B48" s="591">
        <v>503837</v>
      </c>
      <c r="C48" s="591">
        <v>480703</v>
      </c>
      <c r="D48" s="591">
        <v>485430</v>
      </c>
      <c r="E48" s="591">
        <v>438868</v>
      </c>
      <c r="F48" s="591">
        <v>466892</v>
      </c>
      <c r="G48" s="591">
        <v>477943</v>
      </c>
      <c r="H48" s="591">
        <v>474867</v>
      </c>
      <c r="I48" s="591">
        <v>444959</v>
      </c>
      <c r="J48" s="1941">
        <v>464831</v>
      </c>
      <c r="AB48" s="1868"/>
      <c r="AC48" s="1868"/>
      <c r="AD48" s="1868"/>
      <c r="AE48" s="1868"/>
      <c r="AF48" s="1868"/>
      <c r="AG48" s="1868"/>
      <c r="AH48" s="1868"/>
      <c r="AI48" s="1868"/>
    </row>
    <row r="49" spans="1:35">
      <c r="A49" s="1824" t="s">
        <v>271</v>
      </c>
      <c r="B49" s="808">
        <v>5.0999999999999996</v>
      </c>
      <c r="C49" s="808">
        <v>5.6</v>
      </c>
      <c r="D49" s="808">
        <v>5.6</v>
      </c>
      <c r="E49" s="808">
        <v>6.1</v>
      </c>
      <c r="F49" s="808">
        <v>5.5</v>
      </c>
      <c r="G49" s="808">
        <v>5.4</v>
      </c>
      <c r="H49" s="808">
        <v>5.5</v>
      </c>
      <c r="I49" s="808">
        <v>6</v>
      </c>
      <c r="J49" s="1940">
        <v>5.7</v>
      </c>
      <c r="AB49" s="1868"/>
      <c r="AC49" s="1868"/>
      <c r="AD49" s="1868"/>
      <c r="AE49" s="1868"/>
      <c r="AF49" s="1868"/>
      <c r="AG49" s="1868"/>
      <c r="AH49" s="1868"/>
      <c r="AI49" s="1868"/>
    </row>
    <row r="50" spans="1:35">
      <c r="A50" s="1939" t="s">
        <v>999</v>
      </c>
      <c r="B50" s="118">
        <v>0</v>
      </c>
      <c r="C50" s="118">
        <v>0</v>
      </c>
      <c r="D50" s="118">
        <v>6</v>
      </c>
      <c r="E50" s="118">
        <v>6.5</v>
      </c>
      <c r="F50" s="118">
        <v>5.9</v>
      </c>
      <c r="G50" s="118"/>
      <c r="H50" s="118"/>
      <c r="I50" s="118"/>
      <c r="J50" s="1938"/>
      <c r="AB50" s="1868"/>
      <c r="AC50" s="1868"/>
      <c r="AD50" s="1868"/>
      <c r="AE50" s="1868"/>
      <c r="AF50" s="1868"/>
      <c r="AG50" s="1868"/>
      <c r="AH50" s="1868"/>
      <c r="AI50" s="1868"/>
    </row>
    <row r="51" spans="1:35">
      <c r="A51" s="73" t="s">
        <v>773</v>
      </c>
      <c r="B51" s="1936"/>
      <c r="C51" s="808"/>
      <c r="D51" s="808"/>
      <c r="E51" s="808"/>
      <c r="F51" s="808"/>
      <c r="G51" s="808"/>
      <c r="H51" s="808"/>
      <c r="I51" s="808"/>
      <c r="J51" s="1937"/>
      <c r="AB51" s="1868"/>
      <c r="AC51" s="1868"/>
      <c r="AD51" s="1868"/>
      <c r="AE51" s="1868"/>
      <c r="AF51" s="1868"/>
      <c r="AG51" s="1868"/>
      <c r="AH51" s="1868"/>
      <c r="AI51" s="1868"/>
    </row>
    <row r="52" spans="1:35" ht="22.5" customHeight="1">
      <c r="A52" s="2217" t="s">
        <v>1587</v>
      </c>
      <c r="B52" s="2217"/>
      <c r="C52" s="2217"/>
      <c r="D52" s="2217"/>
      <c r="E52" s="2217"/>
      <c r="F52" s="2217"/>
      <c r="G52" s="2217"/>
      <c r="H52" s="2217"/>
      <c r="I52" s="2217"/>
      <c r="J52" s="2217"/>
    </row>
    <row r="53" spans="1:35">
      <c r="A53" s="104" t="s">
        <v>1586</v>
      </c>
      <c r="B53" s="1936"/>
    </row>
    <row r="54" spans="1:35">
      <c r="A54" s="73"/>
      <c r="B54" s="1936"/>
    </row>
  </sheetData>
  <mergeCells count="1">
    <mergeCell ref="A52:J52"/>
  </mergeCells>
  <pageMargins left="0.7" right="0.7" top="0.75" bottom="0.75" header="0.3" footer="0.3"/>
  <pageSetup paperSize="9" scale="70" orientation="portrait" r:id="rId1"/>
  <customProperties>
    <customPr name="_pios_id" r:id="rId2"/>
  </customPropertie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A22D3-C351-492B-A6A7-4854E1D2A07A}">
  <sheetPr>
    <tabColor rgb="FF70A8DA"/>
  </sheetPr>
  <dimension ref="A1:V66"/>
  <sheetViews>
    <sheetView showGridLines="0" showZeros="0" view="pageLayout" topLeftCell="A69" zoomScaleNormal="100" zoomScaleSheetLayoutView="100" workbookViewId="0">
      <selection activeCell="B76" sqref="B76"/>
    </sheetView>
  </sheetViews>
  <sheetFormatPr defaultColWidth="9.109375" defaultRowHeight="14.4"/>
  <cols>
    <col min="1" max="1" width="47" style="101" customWidth="1"/>
    <col min="2" max="9" width="11.6640625" style="871" customWidth="1"/>
    <col min="10" max="16384" width="9.109375" style="871"/>
  </cols>
  <sheetData>
    <row r="1" spans="1:22">
      <c r="A1" s="72" t="s">
        <v>566</v>
      </c>
      <c r="B1" s="71"/>
      <c r="C1" s="70"/>
      <c r="D1" s="69"/>
      <c r="E1" s="69"/>
      <c r="F1" s="71"/>
      <c r="G1" s="70"/>
    </row>
    <row r="2" spans="1:22">
      <c r="A2" s="72"/>
      <c r="B2" s="71"/>
      <c r="C2" s="70"/>
      <c r="D2" s="69"/>
      <c r="E2" s="69"/>
      <c r="F2" s="71"/>
      <c r="G2" s="70"/>
    </row>
    <row r="3" spans="1:22">
      <c r="A3" s="114" t="s">
        <v>0</v>
      </c>
      <c r="B3" s="2203" t="s">
        <v>1579</v>
      </c>
      <c r="C3" s="2203"/>
      <c r="D3" s="2203" t="s">
        <v>1578</v>
      </c>
      <c r="E3" s="2203"/>
      <c r="F3" s="2203" t="s">
        <v>1577</v>
      </c>
      <c r="G3" s="2203"/>
      <c r="K3" s="2203"/>
      <c r="L3" s="2203"/>
      <c r="M3" s="2203"/>
      <c r="N3" s="2203"/>
      <c r="O3" s="2203"/>
      <c r="P3" s="2203"/>
      <c r="Q3" s="2203"/>
      <c r="R3" s="2203"/>
      <c r="S3" s="2203"/>
      <c r="T3" s="2203"/>
      <c r="U3" s="2203"/>
      <c r="V3" s="2203"/>
    </row>
    <row r="4" spans="1:22" ht="15" customHeight="1">
      <c r="A4" s="308"/>
      <c r="B4" s="2204" t="s">
        <v>316</v>
      </c>
      <c r="C4" s="2204" t="s">
        <v>315</v>
      </c>
      <c r="D4" s="2206" t="s">
        <v>316</v>
      </c>
      <c r="E4" s="2206" t="s">
        <v>315</v>
      </c>
      <c r="F4" s="2204" t="s">
        <v>316</v>
      </c>
      <c r="G4" s="2204" t="s">
        <v>315</v>
      </c>
      <c r="K4" s="2204"/>
      <c r="L4" s="2204"/>
      <c r="M4" s="2206"/>
      <c r="N4" s="2206"/>
      <c r="O4" s="2204"/>
      <c r="P4" s="2204"/>
      <c r="Q4" s="2204"/>
      <c r="R4" s="2204"/>
      <c r="S4" s="2206"/>
      <c r="T4" s="2206"/>
      <c r="U4" s="2204"/>
      <c r="V4" s="2204"/>
    </row>
    <row r="5" spans="1:22" ht="15" thickBot="1">
      <c r="A5" s="1825" t="s">
        <v>105</v>
      </c>
      <c r="B5" s="2205"/>
      <c r="C5" s="2205"/>
      <c r="D5" s="2207"/>
      <c r="E5" s="2207"/>
      <c r="F5" s="2205"/>
      <c r="G5" s="2205"/>
      <c r="K5" s="2204"/>
      <c r="L5" s="2204"/>
      <c r="M5" s="2206"/>
      <c r="N5" s="2206"/>
      <c r="O5" s="2204"/>
      <c r="P5" s="2204"/>
      <c r="Q5" s="2204"/>
      <c r="R5" s="2204"/>
      <c r="S5" s="2206"/>
      <c r="T5" s="2206"/>
      <c r="U5" s="2204"/>
      <c r="V5" s="2204"/>
    </row>
    <row r="6" spans="1:22">
      <c r="A6" s="122" t="s">
        <v>314</v>
      </c>
      <c r="B6" s="551">
        <v>9270</v>
      </c>
      <c r="C6" s="551">
        <v>115870</v>
      </c>
      <c r="D6" s="551">
        <v>9224</v>
      </c>
      <c r="E6" s="551">
        <v>115302</v>
      </c>
      <c r="F6" s="551">
        <v>9079</v>
      </c>
      <c r="G6" s="551">
        <v>113486</v>
      </c>
      <c r="H6" s="823"/>
      <c r="I6" s="823"/>
      <c r="K6" s="551"/>
      <c r="L6" s="551"/>
      <c r="M6" s="551"/>
      <c r="N6" s="551"/>
      <c r="O6" s="551"/>
      <c r="P6" s="551"/>
      <c r="Q6" s="1868"/>
      <c r="R6" s="1868"/>
      <c r="S6" s="1868"/>
      <c r="T6" s="1868"/>
      <c r="U6" s="1868"/>
      <c r="V6" s="1868"/>
    </row>
    <row r="7" spans="1:22">
      <c r="A7" s="121" t="s">
        <v>313</v>
      </c>
      <c r="B7" s="534">
        <v>453</v>
      </c>
      <c r="C7" s="534">
        <v>5667</v>
      </c>
      <c r="D7" s="534">
        <v>454</v>
      </c>
      <c r="E7" s="534">
        <v>5673</v>
      </c>
      <c r="F7" s="534">
        <v>523</v>
      </c>
      <c r="G7" s="534">
        <v>6537</v>
      </c>
      <c r="H7" s="823"/>
      <c r="I7" s="823"/>
      <c r="K7" s="534"/>
      <c r="L7" s="534"/>
      <c r="M7" s="534"/>
      <c r="N7" s="534"/>
      <c r="O7" s="534"/>
      <c r="P7" s="534"/>
      <c r="Q7" s="1868"/>
      <c r="R7" s="1868"/>
      <c r="S7" s="1868"/>
      <c r="T7" s="1868"/>
      <c r="U7" s="1868"/>
      <c r="V7" s="1868"/>
    </row>
    <row r="8" spans="1:22">
      <c r="A8" s="121"/>
      <c r="B8" s="534" t="s">
        <v>48</v>
      </c>
      <c r="C8" s="534" t="s">
        <v>48</v>
      </c>
      <c r="D8" s="534" t="s">
        <v>48</v>
      </c>
      <c r="E8" s="534" t="s">
        <v>48</v>
      </c>
      <c r="F8" s="534" t="s">
        <v>48</v>
      </c>
      <c r="G8" s="534" t="s">
        <v>48</v>
      </c>
      <c r="K8" s="534"/>
      <c r="L8" s="534"/>
      <c r="M8" s="534"/>
      <c r="N8" s="534"/>
      <c r="O8" s="534"/>
      <c r="P8" s="534"/>
      <c r="Q8" s="1868"/>
      <c r="R8" s="1868"/>
      <c r="S8" s="1868"/>
      <c r="T8" s="1868"/>
      <c r="U8" s="1868"/>
      <c r="V8" s="1868"/>
    </row>
    <row r="9" spans="1:22">
      <c r="A9" s="121" t="s">
        <v>312</v>
      </c>
      <c r="B9" s="534">
        <v>6122</v>
      </c>
      <c r="C9" s="534">
        <v>76526</v>
      </c>
      <c r="D9" s="534">
        <v>6326</v>
      </c>
      <c r="E9" s="534">
        <v>79071</v>
      </c>
      <c r="F9" s="534">
        <v>6295</v>
      </c>
      <c r="G9" s="534">
        <v>78683</v>
      </c>
      <c r="K9" s="534"/>
      <c r="L9" s="534"/>
      <c r="M9" s="534"/>
      <c r="N9" s="534"/>
      <c r="O9" s="534"/>
      <c r="P9" s="534"/>
      <c r="Q9" s="1868"/>
      <c r="R9" s="1868"/>
      <c r="S9" s="1868"/>
      <c r="T9" s="1868"/>
      <c r="U9" s="1868"/>
      <c r="V9" s="1868"/>
    </row>
    <row r="10" spans="1:22">
      <c r="A10" s="121" t="s">
        <v>287</v>
      </c>
      <c r="B10" s="534">
        <v>0</v>
      </c>
      <c r="C10" s="534">
        <v>0</v>
      </c>
      <c r="D10" s="534">
        <v>0</v>
      </c>
      <c r="E10" s="534">
        <v>0</v>
      </c>
      <c r="F10" s="534">
        <v>0</v>
      </c>
      <c r="G10" s="534">
        <v>0</v>
      </c>
      <c r="I10" s="207"/>
      <c r="K10" s="534"/>
      <c r="L10" s="534"/>
      <c r="M10" s="534"/>
      <c r="N10" s="534"/>
      <c r="O10" s="534"/>
      <c r="P10" s="534"/>
      <c r="Q10" s="1868"/>
      <c r="R10" s="1868"/>
      <c r="S10" s="1868"/>
      <c r="T10" s="1868"/>
      <c r="U10" s="1868"/>
      <c r="V10" s="1868"/>
    </row>
    <row r="11" spans="1:22">
      <c r="A11" s="121" t="s">
        <v>291</v>
      </c>
      <c r="B11" s="534">
        <v>4741</v>
      </c>
      <c r="C11" s="534">
        <v>59267</v>
      </c>
      <c r="D11" s="534">
        <v>4789</v>
      </c>
      <c r="E11" s="534">
        <v>59856</v>
      </c>
      <c r="F11" s="534">
        <v>4822</v>
      </c>
      <c r="G11" s="534">
        <v>60271</v>
      </c>
      <c r="K11" s="534"/>
      <c r="L11" s="534"/>
      <c r="M11" s="534"/>
      <c r="N11" s="534"/>
      <c r="O11" s="534"/>
      <c r="P11" s="534"/>
      <c r="Q11" s="1868"/>
      <c r="R11" s="1868"/>
      <c r="S11" s="1868"/>
      <c r="T11" s="1868"/>
      <c r="U11" s="1868"/>
      <c r="V11" s="1868"/>
    </row>
    <row r="12" spans="1:22">
      <c r="A12" s="1961" t="s">
        <v>311</v>
      </c>
      <c r="B12" s="534">
        <v>4341</v>
      </c>
      <c r="C12" s="534">
        <v>54270</v>
      </c>
      <c r="D12" s="534">
        <v>4384</v>
      </c>
      <c r="E12" s="534">
        <v>54792</v>
      </c>
      <c r="F12" s="534">
        <v>4368</v>
      </c>
      <c r="G12" s="534">
        <v>54599</v>
      </c>
      <c r="K12" s="534"/>
      <c r="L12" s="534"/>
      <c r="M12" s="534"/>
      <c r="N12" s="534"/>
      <c r="O12" s="534"/>
      <c r="P12" s="534"/>
      <c r="Q12" s="1868"/>
      <c r="R12" s="1868"/>
      <c r="S12" s="1868"/>
      <c r="T12" s="1868"/>
      <c r="U12" s="1868"/>
      <c r="V12" s="1868"/>
    </row>
    <row r="13" spans="1:22">
      <c r="A13" s="1961" t="s">
        <v>310</v>
      </c>
      <c r="B13" s="534">
        <v>400</v>
      </c>
      <c r="C13" s="534">
        <v>4997</v>
      </c>
      <c r="D13" s="534">
        <v>405</v>
      </c>
      <c r="E13" s="534">
        <v>5064</v>
      </c>
      <c r="F13" s="534">
        <v>454</v>
      </c>
      <c r="G13" s="534">
        <v>5672</v>
      </c>
      <c r="K13" s="534"/>
      <c r="L13" s="534"/>
      <c r="M13" s="534"/>
      <c r="N13" s="534"/>
      <c r="O13" s="534"/>
      <c r="P13" s="534"/>
      <c r="Q13" s="1868"/>
      <c r="R13" s="1868"/>
      <c r="S13" s="1868"/>
      <c r="T13" s="1868"/>
      <c r="U13" s="1868"/>
      <c r="V13" s="1868"/>
    </row>
    <row r="14" spans="1:22">
      <c r="A14" s="121" t="s">
        <v>290</v>
      </c>
      <c r="B14" s="534">
        <v>317</v>
      </c>
      <c r="C14" s="534">
        <v>3956</v>
      </c>
      <c r="D14" s="534">
        <v>391</v>
      </c>
      <c r="E14" s="534">
        <v>4887</v>
      </c>
      <c r="F14" s="534">
        <v>440</v>
      </c>
      <c r="G14" s="534">
        <v>5504</v>
      </c>
      <c r="K14" s="534"/>
      <c r="L14" s="534"/>
      <c r="M14" s="534"/>
      <c r="N14" s="534"/>
      <c r="O14" s="534"/>
      <c r="P14" s="534"/>
      <c r="Q14" s="1868"/>
      <c r="R14" s="1868"/>
      <c r="S14" s="1868"/>
      <c r="T14" s="1868"/>
      <c r="U14" s="1868"/>
      <c r="V14" s="1868"/>
    </row>
    <row r="15" spans="1:22">
      <c r="A15" s="121" t="s">
        <v>286</v>
      </c>
      <c r="B15" s="534">
        <v>840</v>
      </c>
      <c r="C15" s="534">
        <v>10504</v>
      </c>
      <c r="D15" s="534">
        <v>863</v>
      </c>
      <c r="E15" s="534">
        <v>10782</v>
      </c>
      <c r="F15" s="534">
        <v>863</v>
      </c>
      <c r="G15" s="534">
        <v>10790</v>
      </c>
      <c r="K15" s="534"/>
      <c r="L15" s="534"/>
      <c r="M15" s="534"/>
      <c r="N15" s="534"/>
      <c r="O15" s="534"/>
      <c r="P15" s="534"/>
      <c r="Q15" s="1868"/>
      <c r="R15" s="1868"/>
      <c r="S15" s="1868"/>
      <c r="T15" s="1868"/>
      <c r="U15" s="1868"/>
      <c r="V15" s="1868"/>
    </row>
    <row r="16" spans="1:22">
      <c r="A16" s="121" t="s">
        <v>285</v>
      </c>
      <c r="B16" s="534">
        <v>224</v>
      </c>
      <c r="C16" s="534">
        <v>2799</v>
      </c>
      <c r="D16" s="534">
        <v>283</v>
      </c>
      <c r="E16" s="534">
        <v>3546</v>
      </c>
      <c r="F16" s="534">
        <v>170</v>
      </c>
      <c r="G16" s="534">
        <v>2118</v>
      </c>
      <c r="K16" s="534"/>
      <c r="L16" s="534"/>
      <c r="M16" s="534"/>
      <c r="N16" s="534"/>
      <c r="O16" s="534"/>
      <c r="P16" s="534"/>
      <c r="Q16" s="1868"/>
      <c r="R16" s="1868"/>
      <c r="S16" s="1868"/>
      <c r="T16" s="1868"/>
      <c r="U16" s="1868"/>
      <c r="V16" s="1868"/>
    </row>
    <row r="17" spans="1:22">
      <c r="A17" s="121"/>
      <c r="B17" s="534"/>
      <c r="C17" s="534" t="s">
        <v>48</v>
      </c>
      <c r="D17" s="534"/>
      <c r="E17" s="572" t="s">
        <v>48</v>
      </c>
      <c r="F17" s="572"/>
      <c r="G17" s="572" t="s">
        <v>48</v>
      </c>
      <c r="K17" s="534"/>
      <c r="L17" s="534"/>
      <c r="M17" s="534"/>
      <c r="N17" s="572"/>
      <c r="O17" s="572"/>
      <c r="P17" s="572"/>
      <c r="Q17" s="1868"/>
      <c r="R17" s="1868"/>
      <c r="S17" s="1868"/>
      <c r="T17" s="1868"/>
      <c r="U17" s="1868"/>
      <c r="V17" s="1868"/>
    </row>
    <row r="18" spans="1:22">
      <c r="A18" s="121" t="s">
        <v>288</v>
      </c>
      <c r="B18" s="534">
        <v>3148</v>
      </c>
      <c r="C18" s="534">
        <v>39344</v>
      </c>
      <c r="D18" s="534">
        <v>2898</v>
      </c>
      <c r="E18" s="534">
        <v>36231</v>
      </c>
      <c r="F18" s="534">
        <v>2784</v>
      </c>
      <c r="G18" s="534">
        <v>34803</v>
      </c>
      <c r="K18" s="534"/>
      <c r="L18" s="534"/>
      <c r="M18" s="534"/>
      <c r="N18" s="534"/>
      <c r="O18" s="534"/>
      <c r="P18" s="534"/>
      <c r="Q18" s="1868"/>
      <c r="R18" s="1868"/>
      <c r="S18" s="1868"/>
      <c r="T18" s="1868"/>
      <c r="U18" s="1868"/>
      <c r="V18" s="1868"/>
    </row>
    <row r="19" spans="1:22">
      <c r="A19" s="121" t="s">
        <v>309</v>
      </c>
      <c r="B19" s="534">
        <v>68</v>
      </c>
      <c r="C19" s="534">
        <v>853</v>
      </c>
      <c r="D19" s="534">
        <v>31</v>
      </c>
      <c r="E19" s="534">
        <v>384</v>
      </c>
      <c r="F19" s="534">
        <v>41</v>
      </c>
      <c r="G19" s="534">
        <v>506</v>
      </c>
      <c r="K19" s="534"/>
      <c r="L19" s="534"/>
      <c r="M19" s="534"/>
      <c r="N19" s="534"/>
      <c r="O19" s="534"/>
      <c r="P19" s="534"/>
      <c r="Q19" s="1868"/>
      <c r="R19" s="1868"/>
      <c r="S19" s="1868"/>
      <c r="T19" s="1868"/>
      <c r="U19" s="1868"/>
      <c r="V19" s="1868"/>
    </row>
    <row r="20" spans="1:22">
      <c r="A20" s="121" t="s">
        <v>308</v>
      </c>
      <c r="B20" s="534">
        <v>5</v>
      </c>
      <c r="C20" s="534">
        <v>65</v>
      </c>
      <c r="D20" s="534">
        <v>5</v>
      </c>
      <c r="E20" s="534">
        <v>66</v>
      </c>
      <c r="F20" s="534">
        <v>6</v>
      </c>
      <c r="G20" s="534">
        <v>76</v>
      </c>
      <c r="K20" s="534"/>
      <c r="L20" s="534"/>
      <c r="M20" s="534"/>
      <c r="N20" s="534"/>
      <c r="O20" s="534"/>
      <c r="P20" s="534"/>
      <c r="Q20" s="1868"/>
      <c r="R20" s="1868"/>
      <c r="S20" s="1868"/>
      <c r="T20" s="1868"/>
      <c r="U20" s="1868"/>
      <c r="V20" s="1868"/>
    </row>
    <row r="21" spans="1:22">
      <c r="A21" s="121" t="s">
        <v>307</v>
      </c>
      <c r="B21" s="534">
        <v>0</v>
      </c>
      <c r="C21" s="534">
        <v>0</v>
      </c>
      <c r="D21" s="534">
        <v>0</v>
      </c>
      <c r="E21" s="534">
        <v>0</v>
      </c>
      <c r="F21" s="534">
        <v>0</v>
      </c>
      <c r="G21" s="534">
        <v>0</v>
      </c>
      <c r="K21" s="534"/>
      <c r="L21" s="534"/>
      <c r="M21" s="534"/>
      <c r="N21" s="534"/>
      <c r="O21" s="534"/>
      <c r="P21" s="534"/>
      <c r="Q21" s="1868"/>
      <c r="R21" s="1868"/>
      <c r="S21" s="1868"/>
      <c r="T21" s="1868"/>
      <c r="U21" s="1868"/>
      <c r="V21" s="1868"/>
    </row>
    <row r="22" spans="1:22">
      <c r="A22" s="121" t="s">
        <v>306</v>
      </c>
      <c r="B22" s="534">
        <v>0</v>
      </c>
      <c r="C22" s="534">
        <v>0</v>
      </c>
      <c r="D22" s="534">
        <v>0</v>
      </c>
      <c r="E22" s="534">
        <v>0</v>
      </c>
      <c r="F22" s="534">
        <v>0</v>
      </c>
      <c r="G22" s="534">
        <v>0</v>
      </c>
      <c r="K22" s="534"/>
      <c r="L22" s="534"/>
      <c r="M22" s="534"/>
      <c r="N22" s="534"/>
      <c r="O22" s="534"/>
      <c r="P22" s="534"/>
      <c r="Q22" s="1868"/>
      <c r="R22" s="1868"/>
      <c r="S22" s="1868"/>
      <c r="T22" s="1868"/>
      <c r="U22" s="1868"/>
      <c r="V22" s="1868"/>
    </row>
    <row r="23" spans="1:22">
      <c r="A23" s="121" t="s">
        <v>305</v>
      </c>
      <c r="B23" s="534">
        <v>0</v>
      </c>
      <c r="C23" s="534">
        <v>0</v>
      </c>
      <c r="D23" s="534">
        <v>0</v>
      </c>
      <c r="E23" s="534">
        <v>0</v>
      </c>
      <c r="F23" s="534">
        <v>0</v>
      </c>
      <c r="G23" s="534">
        <v>0</v>
      </c>
      <c r="K23" s="534"/>
      <c r="L23" s="534"/>
      <c r="M23" s="534"/>
      <c r="N23" s="534"/>
      <c r="O23" s="534"/>
      <c r="P23" s="534"/>
      <c r="Q23" s="1868"/>
      <c r="R23" s="1868"/>
      <c r="S23" s="1868"/>
      <c r="T23" s="1868"/>
      <c r="U23" s="1868"/>
      <c r="V23" s="1868"/>
    </row>
    <row r="24" spans="1:22">
      <c r="A24" s="121" t="s">
        <v>304</v>
      </c>
      <c r="B24" s="2043">
        <v>1100</v>
      </c>
      <c r="C24" s="2043">
        <v>13747</v>
      </c>
      <c r="D24" s="534">
        <v>856</v>
      </c>
      <c r="E24" s="534">
        <v>10699</v>
      </c>
      <c r="F24" s="534">
        <v>799</v>
      </c>
      <c r="G24" s="534">
        <v>9988</v>
      </c>
      <c r="K24" s="534"/>
      <c r="L24" s="534"/>
      <c r="M24" s="534"/>
      <c r="N24" s="534"/>
      <c r="O24" s="534"/>
      <c r="P24" s="534"/>
      <c r="Q24" s="1868"/>
      <c r="R24" s="1868"/>
      <c r="S24" s="1868"/>
      <c r="T24" s="1868"/>
      <c r="U24" s="1868"/>
      <c r="V24" s="1868"/>
    </row>
    <row r="25" spans="1:22">
      <c r="A25" s="121" t="s">
        <v>303</v>
      </c>
      <c r="B25" s="2043">
        <v>322</v>
      </c>
      <c r="C25" s="2043">
        <v>4019</v>
      </c>
      <c r="D25" s="534">
        <v>361</v>
      </c>
      <c r="E25" s="534">
        <v>4509</v>
      </c>
      <c r="F25" s="534">
        <v>384</v>
      </c>
      <c r="G25" s="534">
        <v>4798</v>
      </c>
      <c r="K25" s="534"/>
      <c r="L25" s="534"/>
      <c r="M25" s="534"/>
      <c r="N25" s="534"/>
      <c r="O25" s="534"/>
      <c r="P25" s="534"/>
      <c r="Q25" s="1868"/>
      <c r="R25" s="1868"/>
      <c r="S25" s="1868"/>
      <c r="T25" s="1868"/>
      <c r="U25" s="1868"/>
      <c r="V25" s="1868"/>
    </row>
    <row r="26" spans="1:22">
      <c r="A26" s="121" t="s">
        <v>302</v>
      </c>
      <c r="B26" s="2043">
        <v>13</v>
      </c>
      <c r="C26" s="2043">
        <v>161</v>
      </c>
      <c r="D26" s="534">
        <v>11</v>
      </c>
      <c r="E26" s="534">
        <v>137</v>
      </c>
      <c r="F26" s="534">
        <v>11</v>
      </c>
      <c r="G26" s="534">
        <v>143</v>
      </c>
      <c r="K26" s="534"/>
      <c r="L26" s="534"/>
      <c r="M26" s="534"/>
      <c r="N26" s="534"/>
      <c r="O26" s="534"/>
      <c r="P26" s="534"/>
      <c r="Q26" s="1868"/>
      <c r="R26" s="1868"/>
      <c r="S26" s="1868"/>
      <c r="T26" s="1868"/>
      <c r="U26" s="1868"/>
      <c r="V26" s="1868"/>
    </row>
    <row r="27" spans="1:22">
      <c r="A27" s="121" t="s">
        <v>301</v>
      </c>
      <c r="B27" s="2043">
        <v>0</v>
      </c>
      <c r="C27" s="2043">
        <v>2</v>
      </c>
      <c r="D27" s="534">
        <v>0</v>
      </c>
      <c r="E27" s="534">
        <v>3</v>
      </c>
      <c r="F27" s="534">
        <v>0</v>
      </c>
      <c r="G27" s="534">
        <v>3</v>
      </c>
      <c r="K27" s="534"/>
      <c r="L27" s="534"/>
      <c r="M27" s="534"/>
      <c r="N27" s="534"/>
      <c r="O27" s="534"/>
      <c r="P27" s="534"/>
      <c r="Q27" s="1868"/>
      <c r="R27" s="1868"/>
      <c r="S27" s="1868"/>
      <c r="T27" s="1868"/>
      <c r="U27" s="1868"/>
      <c r="V27" s="1868"/>
    </row>
    <row r="28" spans="1:22">
      <c r="A28" s="121" t="s">
        <v>300</v>
      </c>
      <c r="B28" s="2043">
        <v>0</v>
      </c>
      <c r="C28" s="2043">
        <v>0</v>
      </c>
      <c r="D28" s="534">
        <v>0</v>
      </c>
      <c r="E28" s="534">
        <v>0</v>
      </c>
      <c r="F28" s="534">
        <v>0</v>
      </c>
      <c r="G28" s="534">
        <v>0</v>
      </c>
      <c r="K28" s="534"/>
      <c r="L28" s="534"/>
      <c r="M28" s="534"/>
      <c r="N28" s="534"/>
      <c r="O28" s="534"/>
      <c r="P28" s="534"/>
      <c r="Q28" s="1868"/>
      <c r="R28" s="1868"/>
      <c r="S28" s="1868"/>
      <c r="T28" s="1868"/>
      <c r="U28" s="1868"/>
      <c r="V28" s="1868"/>
    </row>
    <row r="29" spans="1:22">
      <c r="A29" s="121" t="s">
        <v>299</v>
      </c>
      <c r="B29" s="2043">
        <v>0</v>
      </c>
      <c r="C29" s="2043">
        <v>0</v>
      </c>
      <c r="D29" s="534">
        <v>91</v>
      </c>
      <c r="E29" s="534">
        <v>1145</v>
      </c>
      <c r="F29" s="534">
        <v>82</v>
      </c>
      <c r="G29" s="534">
        <v>1030</v>
      </c>
      <c r="K29" s="534"/>
      <c r="L29" s="534"/>
      <c r="M29" s="534"/>
      <c r="N29" s="534"/>
      <c r="O29" s="534"/>
      <c r="P29" s="534"/>
      <c r="Q29" s="1868"/>
      <c r="R29" s="1868"/>
      <c r="S29" s="1868"/>
      <c r="T29" s="1868"/>
      <c r="U29" s="1868"/>
      <c r="V29" s="1868"/>
    </row>
    <row r="30" spans="1:22">
      <c r="A30" s="121" t="s">
        <v>298</v>
      </c>
      <c r="B30" s="2043">
        <v>63</v>
      </c>
      <c r="C30" s="2043">
        <v>783</v>
      </c>
      <c r="D30" s="534">
        <v>110</v>
      </c>
      <c r="E30" s="534">
        <v>1371</v>
      </c>
      <c r="F30" s="534">
        <v>79</v>
      </c>
      <c r="G30" s="534">
        <v>983</v>
      </c>
      <c r="K30" s="534"/>
      <c r="L30" s="534"/>
      <c r="M30" s="534"/>
      <c r="N30" s="534"/>
      <c r="O30" s="534"/>
      <c r="P30" s="534"/>
      <c r="Q30" s="1868"/>
      <c r="R30" s="1868"/>
      <c r="S30" s="1868"/>
      <c r="T30" s="1868"/>
      <c r="U30" s="1868"/>
      <c r="V30" s="1868"/>
    </row>
    <row r="31" spans="1:22">
      <c r="A31" s="1960" t="s">
        <v>297</v>
      </c>
      <c r="B31" s="534">
        <v>0</v>
      </c>
      <c r="C31" s="534">
        <v>0</v>
      </c>
      <c r="D31" s="534">
        <v>0</v>
      </c>
      <c r="E31" s="534">
        <v>0</v>
      </c>
      <c r="F31" s="534">
        <v>0</v>
      </c>
      <c r="G31" s="534">
        <v>0</v>
      </c>
      <c r="K31" s="534"/>
      <c r="L31" s="534"/>
      <c r="M31" s="534"/>
      <c r="N31" s="534"/>
      <c r="O31" s="534"/>
      <c r="P31" s="534"/>
      <c r="Q31" s="1868"/>
      <c r="R31" s="1868"/>
      <c r="S31" s="1868"/>
      <c r="T31" s="1868"/>
      <c r="U31" s="1868"/>
      <c r="V31" s="1868"/>
    </row>
    <row r="32" spans="1:22">
      <c r="A32" s="121" t="s">
        <v>296</v>
      </c>
      <c r="B32" s="534">
        <v>176</v>
      </c>
      <c r="C32" s="534">
        <v>2202</v>
      </c>
      <c r="D32" s="534">
        <v>26</v>
      </c>
      <c r="E32" s="534">
        <v>333</v>
      </c>
      <c r="F32" s="534">
        <v>26</v>
      </c>
      <c r="G32" s="534">
        <v>327</v>
      </c>
      <c r="K32" s="534"/>
      <c r="L32" s="534"/>
      <c r="M32" s="534"/>
      <c r="N32" s="534"/>
      <c r="O32" s="534"/>
      <c r="P32" s="534"/>
      <c r="Q32" s="1868"/>
      <c r="R32" s="1868"/>
      <c r="S32" s="1868"/>
      <c r="T32" s="1868"/>
      <c r="U32" s="1868"/>
      <c r="V32" s="1868"/>
    </row>
    <row r="33" spans="1:22">
      <c r="A33" s="121" t="s">
        <v>295</v>
      </c>
      <c r="B33" s="534">
        <v>1401</v>
      </c>
      <c r="C33" s="534">
        <v>17508</v>
      </c>
      <c r="D33" s="534">
        <v>1399</v>
      </c>
      <c r="E33" s="534">
        <v>17486</v>
      </c>
      <c r="F33" s="534">
        <v>1348</v>
      </c>
      <c r="G33" s="534">
        <v>16849</v>
      </c>
      <c r="K33" s="534"/>
      <c r="L33" s="534"/>
      <c r="M33" s="534"/>
      <c r="N33" s="534"/>
      <c r="O33" s="534"/>
      <c r="P33" s="534"/>
      <c r="Q33" s="1868"/>
      <c r="R33" s="1868"/>
      <c r="S33" s="1868"/>
      <c r="T33" s="1868"/>
      <c r="U33" s="1868"/>
      <c r="V33" s="1868"/>
    </row>
    <row r="34" spans="1:22">
      <c r="A34" s="121" t="s">
        <v>294</v>
      </c>
      <c r="B34" s="534">
        <v>0</v>
      </c>
      <c r="C34" s="534">
        <v>4</v>
      </c>
      <c r="D34" s="534">
        <v>8</v>
      </c>
      <c r="E34" s="534">
        <v>98</v>
      </c>
      <c r="F34" s="534">
        <v>8</v>
      </c>
      <c r="G34" s="534">
        <v>100</v>
      </c>
      <c r="K34" s="534"/>
      <c r="L34" s="534"/>
      <c r="M34" s="534"/>
      <c r="N34" s="534"/>
      <c r="O34" s="534"/>
      <c r="P34" s="534"/>
      <c r="Q34" s="1868"/>
      <c r="R34" s="1868"/>
      <c r="S34" s="1868"/>
      <c r="T34" s="1868"/>
      <c r="U34" s="1868"/>
      <c r="V34" s="1868"/>
    </row>
    <row r="35" spans="1:22">
      <c r="A35" s="121"/>
      <c r="B35" s="534" t="s">
        <v>48</v>
      </c>
      <c r="C35" s="534" t="s">
        <v>48</v>
      </c>
      <c r="D35" s="534" t="s">
        <v>48</v>
      </c>
      <c r="E35" s="534" t="s">
        <v>48</v>
      </c>
      <c r="F35" s="534" t="s">
        <v>48</v>
      </c>
      <c r="G35" s="534" t="s">
        <v>48</v>
      </c>
      <c r="K35" s="534"/>
      <c r="L35" s="534"/>
      <c r="M35" s="534"/>
      <c r="N35" s="534"/>
      <c r="O35" s="534"/>
      <c r="P35" s="534"/>
      <c r="Q35" s="1868"/>
      <c r="R35" s="1868"/>
      <c r="S35" s="1868"/>
      <c r="T35" s="1868"/>
      <c r="U35" s="1868"/>
      <c r="V35" s="1868"/>
    </row>
    <row r="36" spans="1:22">
      <c r="A36" s="1875" t="s">
        <v>1241</v>
      </c>
      <c r="B36" s="551">
        <v>59</v>
      </c>
      <c r="C36" s="551">
        <v>745</v>
      </c>
      <c r="D36" s="551">
        <v>51</v>
      </c>
      <c r="E36" s="551">
        <v>637</v>
      </c>
      <c r="F36" s="551">
        <v>50</v>
      </c>
      <c r="G36" s="551">
        <v>622</v>
      </c>
      <c r="K36" s="551"/>
      <c r="L36" s="551"/>
      <c r="M36" s="551"/>
      <c r="N36" s="551"/>
      <c r="O36" s="551"/>
      <c r="P36" s="551"/>
      <c r="Q36" s="1868"/>
      <c r="R36" s="1868"/>
      <c r="S36" s="1868"/>
      <c r="T36" s="1868"/>
      <c r="U36" s="1868"/>
      <c r="V36" s="1868"/>
    </row>
    <row r="37" spans="1:22">
      <c r="A37" s="121"/>
      <c r="B37" s="551" t="s">
        <v>48</v>
      </c>
      <c r="C37" s="551" t="s">
        <v>48</v>
      </c>
      <c r="D37" s="551" t="s">
        <v>48</v>
      </c>
      <c r="E37" s="551" t="s">
        <v>48</v>
      </c>
      <c r="F37" s="551" t="s">
        <v>48</v>
      </c>
      <c r="G37" s="551" t="s">
        <v>48</v>
      </c>
      <c r="K37" s="551"/>
      <c r="L37" s="551"/>
      <c r="M37" s="551"/>
      <c r="N37" s="551"/>
      <c r="O37" s="551"/>
      <c r="P37" s="551"/>
      <c r="Q37" s="1868"/>
      <c r="R37" s="1868"/>
      <c r="S37" s="1868"/>
      <c r="T37" s="1868"/>
      <c r="U37" s="1868"/>
      <c r="V37" s="1868"/>
    </row>
    <row r="38" spans="1:22">
      <c r="A38" s="122" t="s">
        <v>284</v>
      </c>
      <c r="B38" s="551">
        <v>305</v>
      </c>
      <c r="C38" s="551">
        <v>3820</v>
      </c>
      <c r="D38" s="551">
        <v>503</v>
      </c>
      <c r="E38" s="551">
        <v>6287</v>
      </c>
      <c r="F38" s="551">
        <v>601</v>
      </c>
      <c r="G38" s="551">
        <v>7510</v>
      </c>
      <c r="K38" s="551"/>
      <c r="L38" s="551"/>
      <c r="M38" s="551"/>
      <c r="N38" s="551"/>
      <c r="O38" s="551"/>
      <c r="P38" s="551"/>
      <c r="Q38" s="1868"/>
      <c r="R38" s="1868"/>
      <c r="S38" s="1868"/>
      <c r="T38" s="1868"/>
      <c r="U38" s="1868"/>
      <c r="V38" s="1868"/>
    </row>
    <row r="39" spans="1:22">
      <c r="A39" s="121" t="s">
        <v>283</v>
      </c>
      <c r="B39" s="534">
        <v>241</v>
      </c>
      <c r="C39" s="534">
        <v>3016</v>
      </c>
      <c r="D39" s="534">
        <v>294</v>
      </c>
      <c r="E39" s="534">
        <v>3671</v>
      </c>
      <c r="F39" s="534">
        <v>383</v>
      </c>
      <c r="G39" s="534">
        <v>4781</v>
      </c>
      <c r="K39" s="534"/>
      <c r="L39" s="534"/>
      <c r="M39" s="534"/>
      <c r="N39" s="534"/>
      <c r="O39" s="534"/>
      <c r="P39" s="534"/>
      <c r="Q39" s="1868"/>
      <c r="R39" s="1868"/>
      <c r="S39" s="1868"/>
      <c r="T39" s="1868"/>
      <c r="U39" s="1868"/>
      <c r="V39" s="1868"/>
    </row>
    <row r="40" spans="1:22">
      <c r="A40" s="121" t="s">
        <v>282</v>
      </c>
      <c r="B40" s="534">
        <v>64</v>
      </c>
      <c r="C40" s="534">
        <v>804</v>
      </c>
      <c r="D40" s="534">
        <v>54</v>
      </c>
      <c r="E40" s="534">
        <v>676</v>
      </c>
      <c r="F40" s="534">
        <v>52</v>
      </c>
      <c r="G40" s="534">
        <v>653</v>
      </c>
      <c r="K40" s="534"/>
      <c r="L40" s="534"/>
      <c r="M40" s="534"/>
      <c r="N40" s="534"/>
      <c r="O40" s="534"/>
      <c r="P40" s="534"/>
      <c r="Q40" s="1868"/>
      <c r="R40" s="1868"/>
      <c r="S40" s="1868"/>
      <c r="T40" s="1868"/>
      <c r="U40" s="1868"/>
      <c r="V40" s="1868"/>
    </row>
    <row r="41" spans="1:22">
      <c r="A41" s="121" t="s">
        <v>281</v>
      </c>
      <c r="B41" s="534">
        <v>0</v>
      </c>
      <c r="C41" s="534">
        <v>0</v>
      </c>
      <c r="D41" s="534">
        <v>155</v>
      </c>
      <c r="E41" s="534">
        <v>1940</v>
      </c>
      <c r="F41" s="534">
        <v>166</v>
      </c>
      <c r="G41" s="534">
        <v>2076</v>
      </c>
      <c r="K41" s="534"/>
      <c r="L41" s="534"/>
      <c r="M41" s="534"/>
      <c r="N41" s="534"/>
      <c r="O41" s="534"/>
      <c r="P41" s="534"/>
      <c r="Q41" s="1868"/>
      <c r="R41" s="1868"/>
      <c r="S41" s="1868"/>
      <c r="T41" s="1868"/>
      <c r="U41" s="1868"/>
      <c r="V41" s="1868"/>
    </row>
    <row r="42" spans="1:22">
      <c r="A42" s="121"/>
      <c r="B42" s="534"/>
      <c r="C42" s="534"/>
      <c r="D42" s="534"/>
      <c r="E42" s="534"/>
      <c r="F42" s="534"/>
      <c r="G42" s="534"/>
      <c r="K42" s="534"/>
      <c r="L42" s="534"/>
      <c r="M42" s="534"/>
      <c r="N42" s="534"/>
      <c r="O42" s="534"/>
      <c r="P42" s="534"/>
      <c r="Q42" s="1868"/>
      <c r="R42" s="1868"/>
      <c r="S42" s="1868"/>
      <c r="T42" s="1868"/>
      <c r="U42" s="1868"/>
      <c r="V42" s="1868"/>
    </row>
    <row r="43" spans="1:22">
      <c r="A43" s="122" t="s">
        <v>595</v>
      </c>
      <c r="B43" s="551">
        <v>0</v>
      </c>
      <c r="C43" s="551">
        <v>1</v>
      </c>
      <c r="D43" s="551">
        <v>21</v>
      </c>
      <c r="E43" s="551">
        <v>264</v>
      </c>
      <c r="F43" s="551">
        <v>8</v>
      </c>
      <c r="G43" s="551">
        <v>106</v>
      </c>
      <c r="K43" s="551"/>
      <c r="L43" s="551"/>
      <c r="M43" s="551"/>
      <c r="N43" s="551"/>
      <c r="O43" s="551"/>
      <c r="P43" s="551"/>
      <c r="Q43" s="1868"/>
      <c r="R43" s="1868"/>
      <c r="S43" s="1868"/>
      <c r="T43" s="1868"/>
      <c r="U43" s="1868"/>
      <c r="V43" s="1868"/>
    </row>
    <row r="44" spans="1:22">
      <c r="A44" s="121"/>
      <c r="B44" s="534" t="s">
        <v>48</v>
      </c>
      <c r="C44" s="534" t="s">
        <v>48</v>
      </c>
      <c r="D44" s="534" t="s">
        <v>48</v>
      </c>
      <c r="E44" s="534" t="s">
        <v>48</v>
      </c>
      <c r="F44" s="534" t="s">
        <v>48</v>
      </c>
      <c r="G44" s="534" t="s">
        <v>48</v>
      </c>
      <c r="K44" s="534"/>
      <c r="L44" s="534"/>
      <c r="M44" s="534"/>
      <c r="N44" s="534"/>
      <c r="O44" s="534"/>
      <c r="P44" s="534"/>
      <c r="Q44" s="1868"/>
      <c r="R44" s="1868"/>
      <c r="S44" s="1868"/>
      <c r="T44" s="1868"/>
      <c r="U44" s="1868"/>
      <c r="V44" s="1868"/>
    </row>
    <row r="45" spans="1:22">
      <c r="A45" s="122" t="s">
        <v>280</v>
      </c>
      <c r="B45" s="551">
        <v>802</v>
      </c>
      <c r="C45" s="551">
        <v>10020</v>
      </c>
      <c r="D45" s="551">
        <v>831</v>
      </c>
      <c r="E45" s="551">
        <v>10386</v>
      </c>
      <c r="F45" s="551">
        <v>831</v>
      </c>
      <c r="G45" s="551">
        <v>10386</v>
      </c>
      <c r="K45" s="551"/>
      <c r="L45" s="551"/>
      <c r="M45" s="551"/>
      <c r="N45" s="551"/>
      <c r="O45" s="551"/>
      <c r="P45" s="551"/>
      <c r="Q45" s="1868"/>
      <c r="R45" s="1868"/>
      <c r="S45" s="1868"/>
      <c r="T45" s="1868"/>
      <c r="U45" s="1868"/>
      <c r="V45" s="1868"/>
    </row>
    <row r="46" spans="1:22">
      <c r="A46" s="121" t="s">
        <v>447</v>
      </c>
      <c r="B46" s="534">
        <v>802</v>
      </c>
      <c r="C46" s="534">
        <v>10020</v>
      </c>
      <c r="D46" s="534">
        <v>831</v>
      </c>
      <c r="E46" s="534">
        <v>10386</v>
      </c>
      <c r="F46" s="534">
        <v>831</v>
      </c>
      <c r="G46" s="534">
        <v>10386</v>
      </c>
      <c r="K46" s="534"/>
      <c r="L46" s="534"/>
      <c r="M46" s="534"/>
      <c r="N46" s="534"/>
      <c r="O46" s="534"/>
      <c r="P46" s="534"/>
      <c r="Q46" s="1868"/>
      <c r="R46" s="1868"/>
      <c r="S46" s="1868"/>
      <c r="T46" s="1868"/>
      <c r="U46" s="1868"/>
      <c r="V46" s="1868"/>
    </row>
    <row r="47" spans="1:22">
      <c r="A47" s="121"/>
      <c r="B47" s="534" t="s">
        <v>48</v>
      </c>
      <c r="C47" s="534" t="s">
        <v>48</v>
      </c>
      <c r="D47" s="534" t="s">
        <v>48</v>
      </c>
      <c r="E47" s="534" t="s">
        <v>48</v>
      </c>
      <c r="F47" s="534" t="s">
        <v>48</v>
      </c>
      <c r="G47" s="534" t="s">
        <v>48</v>
      </c>
      <c r="K47" s="534"/>
      <c r="L47" s="534"/>
      <c r="M47" s="534"/>
      <c r="N47" s="534"/>
      <c r="O47" s="534"/>
      <c r="P47" s="534"/>
      <c r="Q47" s="1868"/>
      <c r="R47" s="1868"/>
      <c r="S47" s="1868"/>
      <c r="T47" s="1868"/>
      <c r="U47" s="1868"/>
      <c r="V47" s="1868"/>
    </row>
    <row r="48" spans="1:22" ht="20.399999999999999">
      <c r="A48" s="1959" t="s">
        <v>486</v>
      </c>
      <c r="B48" s="551">
        <v>0</v>
      </c>
      <c r="C48" s="551">
        <v>0</v>
      </c>
      <c r="D48" s="871">
        <v>0</v>
      </c>
      <c r="E48" s="871">
        <v>0</v>
      </c>
      <c r="F48" s="871">
        <v>0</v>
      </c>
      <c r="G48" s="871">
        <v>0</v>
      </c>
      <c r="K48" s="551"/>
      <c r="L48" s="551"/>
      <c r="Q48" s="1868"/>
      <c r="R48" s="1868"/>
      <c r="S48" s="1868"/>
      <c r="T48" s="1868"/>
      <c r="U48" s="1868"/>
      <c r="V48" s="1868"/>
    </row>
    <row r="49" spans="1:22" ht="20.399999999999999">
      <c r="A49" s="1959" t="s">
        <v>559</v>
      </c>
      <c r="B49" s="551">
        <v>5</v>
      </c>
      <c r="C49" s="551">
        <v>62</v>
      </c>
      <c r="D49" s="551">
        <v>6</v>
      </c>
      <c r="E49" s="551">
        <v>74</v>
      </c>
      <c r="F49" s="551">
        <v>6</v>
      </c>
      <c r="G49" s="551">
        <v>74</v>
      </c>
      <c r="K49" s="551"/>
      <c r="L49" s="551"/>
      <c r="M49" s="551"/>
      <c r="N49" s="551"/>
      <c r="O49" s="551"/>
      <c r="P49" s="551"/>
      <c r="Q49" s="1868"/>
      <c r="R49" s="1868"/>
      <c r="S49" s="1868"/>
      <c r="T49" s="1868"/>
      <c r="U49" s="1868"/>
      <c r="V49" s="1868"/>
    </row>
    <row r="50" spans="1:22">
      <c r="A50" s="1959"/>
      <c r="B50" s="551"/>
      <c r="C50" s="551"/>
      <c r="D50" s="551"/>
      <c r="E50" s="551"/>
      <c r="F50" s="551"/>
      <c r="G50" s="551"/>
      <c r="K50" s="551"/>
      <c r="L50" s="551"/>
      <c r="M50" s="551"/>
      <c r="N50" s="551"/>
      <c r="O50" s="551"/>
      <c r="P50" s="551"/>
      <c r="Q50" s="1868"/>
      <c r="R50" s="1868"/>
      <c r="S50" s="1868"/>
      <c r="T50" s="1868"/>
      <c r="U50" s="1868"/>
      <c r="V50" s="1868"/>
    </row>
    <row r="51" spans="1:22">
      <c r="A51" s="1959" t="str">
        <f>'[105]Note NBAB'!A91</f>
        <v>Additional risk exposure amount due to Article 3 CRR</v>
      </c>
      <c r="B51" s="551">
        <v>0</v>
      </c>
      <c r="C51" s="551">
        <v>0</v>
      </c>
      <c r="D51" s="551">
        <v>0</v>
      </c>
      <c r="E51" s="551">
        <v>0</v>
      </c>
      <c r="F51" s="551">
        <v>0</v>
      </c>
      <c r="G51" s="551">
        <v>0</v>
      </c>
      <c r="K51" s="551"/>
      <c r="L51" s="551"/>
      <c r="M51" s="551"/>
      <c r="N51" s="551"/>
      <c r="O51" s="551"/>
      <c r="P51" s="551"/>
      <c r="Q51" s="1868"/>
      <c r="R51" s="1868"/>
      <c r="S51" s="1868"/>
      <c r="T51" s="1868"/>
      <c r="U51" s="1868"/>
      <c r="V51" s="1868"/>
    </row>
    <row r="52" spans="1:22" ht="15" hidden="1" customHeight="1">
      <c r="A52" s="121"/>
      <c r="B52" s="551" t="s">
        <v>48</v>
      </c>
      <c r="C52" s="551" t="s">
        <v>48</v>
      </c>
      <c r="D52" s="551" t="s">
        <v>48</v>
      </c>
      <c r="E52" s="551" t="s">
        <v>48</v>
      </c>
      <c r="F52" s="551" t="s">
        <v>48</v>
      </c>
      <c r="G52" s="551" t="s">
        <v>48</v>
      </c>
      <c r="K52" s="551"/>
      <c r="L52" s="551"/>
      <c r="M52" s="551"/>
      <c r="N52" s="551"/>
      <c r="O52" s="551"/>
      <c r="P52" s="551"/>
      <c r="Q52" s="1868"/>
      <c r="R52" s="1868"/>
      <c r="S52" s="1868"/>
      <c r="T52" s="1868"/>
      <c r="U52" s="1868"/>
      <c r="V52" s="1868"/>
    </row>
    <row r="53" spans="1:22" ht="15" hidden="1" customHeight="1">
      <c r="A53" s="122" t="s">
        <v>1591</v>
      </c>
      <c r="B53" s="551" t="e">
        <v>#N/A</v>
      </c>
      <c r="C53" s="551" t="e">
        <v>#N/A</v>
      </c>
      <c r="D53" s="551" t="e">
        <v>#N/A</v>
      </c>
      <c r="E53" s="551" t="e">
        <v>#N/A</v>
      </c>
      <c r="F53" s="551" t="e">
        <v>#N/A</v>
      </c>
      <c r="G53" s="551" t="e">
        <v>#N/A</v>
      </c>
      <c r="K53" s="551"/>
      <c r="L53" s="551"/>
      <c r="M53" s="551"/>
      <c r="N53" s="551"/>
      <c r="O53" s="551"/>
      <c r="P53" s="551"/>
      <c r="Q53" s="1868"/>
      <c r="R53" s="1868"/>
      <c r="S53" s="1868"/>
      <c r="T53" s="1868"/>
      <c r="U53" s="1868"/>
      <c r="V53" s="1868"/>
    </row>
    <row r="54" spans="1:22" ht="15" hidden="1" customHeight="1">
      <c r="A54" s="308"/>
      <c r="B54" s="551" t="s">
        <v>48</v>
      </c>
      <c r="C54" s="551"/>
      <c r="D54" s="551" t="s">
        <v>48</v>
      </c>
      <c r="E54" s="551"/>
      <c r="F54" s="551" t="s">
        <v>48</v>
      </c>
      <c r="G54" s="551"/>
      <c r="K54" s="551"/>
      <c r="L54" s="551"/>
      <c r="M54" s="551"/>
      <c r="N54" s="551"/>
      <c r="O54" s="551"/>
      <c r="P54" s="551"/>
      <c r="Q54" s="1868"/>
      <c r="R54" s="1868"/>
      <c r="S54" s="1868"/>
      <c r="T54" s="1868"/>
      <c r="U54" s="1868"/>
      <c r="V54" s="1868"/>
    </row>
    <row r="55" spans="1:22" ht="15" hidden="1" customHeight="1">
      <c r="A55" s="122" t="s">
        <v>1590</v>
      </c>
      <c r="B55" s="551"/>
      <c r="C55" s="551"/>
      <c r="D55" s="551"/>
      <c r="E55" s="551"/>
      <c r="F55" s="551"/>
      <c r="G55" s="551"/>
      <c r="K55" s="551"/>
      <c r="L55" s="551"/>
      <c r="M55" s="551"/>
      <c r="N55" s="551"/>
      <c r="O55" s="551"/>
      <c r="P55" s="551"/>
      <c r="Q55" s="1868"/>
      <c r="R55" s="1868"/>
      <c r="S55" s="1868"/>
      <c r="T55" s="1868"/>
      <c r="U55" s="1868"/>
      <c r="V55" s="1868"/>
    </row>
    <row r="56" spans="1:22" ht="15" hidden="1" customHeight="1">
      <c r="A56" s="121" t="s">
        <v>1589</v>
      </c>
      <c r="B56" s="534" t="e">
        <v>#N/A</v>
      </c>
      <c r="C56" s="534" t="e">
        <v>#N/A</v>
      </c>
      <c r="D56" s="551" t="e">
        <v>#N/A</v>
      </c>
      <c r="E56" s="551" t="e">
        <v>#N/A</v>
      </c>
      <c r="F56" s="551" t="e">
        <v>#N/A</v>
      </c>
      <c r="G56" s="551" t="e">
        <v>#N/A</v>
      </c>
      <c r="K56" s="534"/>
      <c r="L56" s="534"/>
      <c r="M56" s="551"/>
      <c r="N56" s="551"/>
      <c r="O56" s="551"/>
      <c r="P56" s="551"/>
      <c r="Q56" s="1868"/>
      <c r="R56" s="1868"/>
      <c r="S56" s="1868"/>
      <c r="T56" s="1868"/>
      <c r="U56" s="1868"/>
      <c r="V56" s="1868"/>
    </row>
    <row r="57" spans="1:22">
      <c r="A57" s="1951" t="s">
        <v>229</v>
      </c>
      <c r="B57" s="784">
        <v>10441</v>
      </c>
      <c r="C57" s="784">
        <v>130518</v>
      </c>
      <c r="D57" s="784">
        <v>10636</v>
      </c>
      <c r="E57" s="784">
        <v>132950</v>
      </c>
      <c r="F57" s="784">
        <v>10575</v>
      </c>
      <c r="G57" s="784">
        <v>132184</v>
      </c>
      <c r="K57" s="551"/>
      <c r="L57" s="551"/>
      <c r="M57" s="551"/>
      <c r="N57" s="551"/>
      <c r="O57" s="551"/>
      <c r="P57" s="551"/>
      <c r="Q57" s="1868"/>
      <c r="R57" s="1868"/>
      <c r="S57" s="1868"/>
      <c r="T57" s="1868"/>
      <c r="U57" s="1868"/>
      <c r="V57" s="1868"/>
    </row>
    <row r="58" spans="1:22">
      <c r="A58" s="105"/>
      <c r="B58" s="2003"/>
      <c r="C58" s="2003"/>
      <c r="D58" s="2003"/>
      <c r="E58" s="2003"/>
      <c r="F58" s="2003"/>
      <c r="G58" s="2003"/>
    </row>
    <row r="59" spans="1:22">
      <c r="B59" s="1822"/>
      <c r="C59" s="1822"/>
      <c r="D59" s="280"/>
      <c r="E59" s="280"/>
      <c r="F59" s="1822"/>
      <c r="G59" s="1822"/>
    </row>
    <row r="60" spans="1:22">
      <c r="B60" s="101"/>
      <c r="C60" s="101"/>
      <c r="D60" s="101"/>
      <c r="E60" s="101"/>
      <c r="F60" s="101"/>
      <c r="G60" s="101"/>
    </row>
    <row r="61" spans="1:22">
      <c r="B61" s="101"/>
      <c r="C61" s="101"/>
      <c r="D61" s="101"/>
      <c r="E61" s="101"/>
      <c r="F61" s="101"/>
      <c r="G61" s="101"/>
    </row>
    <row r="62" spans="1:22">
      <c r="B62" s="101"/>
      <c r="C62" s="101"/>
      <c r="D62" s="101"/>
      <c r="E62" s="101"/>
      <c r="F62" s="101"/>
      <c r="G62" s="101"/>
    </row>
    <row r="63" spans="1:22">
      <c r="B63" s="101"/>
      <c r="C63" s="101"/>
      <c r="D63" s="101"/>
      <c r="E63" s="101"/>
      <c r="F63" s="101"/>
      <c r="G63" s="101"/>
    </row>
    <row r="64" spans="1:22">
      <c r="B64" s="101"/>
      <c r="C64" s="101"/>
      <c r="D64" s="101"/>
      <c r="E64" s="101"/>
      <c r="F64" s="101"/>
      <c r="G64" s="101"/>
    </row>
    <row r="65" spans="2:7">
      <c r="B65" s="101"/>
      <c r="C65" s="101"/>
      <c r="D65" s="101"/>
      <c r="E65" s="101"/>
      <c r="F65" s="101"/>
      <c r="G65" s="101"/>
    </row>
    <row r="66" spans="2:7">
      <c r="B66" s="101"/>
      <c r="C66" s="101"/>
      <c r="D66" s="101"/>
      <c r="E66" s="101"/>
      <c r="F66" s="101"/>
      <c r="G66" s="101"/>
    </row>
  </sheetData>
  <mergeCells count="27">
    <mergeCell ref="Q4:Q5"/>
    <mergeCell ref="Q3:R3"/>
    <mergeCell ref="S3:T3"/>
    <mergeCell ref="U3:V3"/>
    <mergeCell ref="P4:P5"/>
    <mergeCell ref="R4:R5"/>
    <mergeCell ref="S4:S5"/>
    <mergeCell ref="T4:T5"/>
    <mergeCell ref="U4:U5"/>
    <mergeCell ref="V4:V5"/>
    <mergeCell ref="B3:C3"/>
    <mergeCell ref="D3:E3"/>
    <mergeCell ref="F3:G3"/>
    <mergeCell ref="K3:L3"/>
    <mergeCell ref="B4:B5"/>
    <mergeCell ref="C4:C5"/>
    <mergeCell ref="D4:D5"/>
    <mergeCell ref="E4:E5"/>
    <mergeCell ref="F4:F5"/>
    <mergeCell ref="L4:L5"/>
    <mergeCell ref="N4:N5"/>
    <mergeCell ref="O4:O5"/>
    <mergeCell ref="O3:P3"/>
    <mergeCell ref="G4:G5"/>
    <mergeCell ref="K4:K5"/>
    <mergeCell ref="M3:N3"/>
    <mergeCell ref="M4:M5"/>
  </mergeCells>
  <pageMargins left="0.7" right="0.7" top="0.75" bottom="0.75" header="0.3" footer="0.3"/>
  <pageSetup paperSize="9" scale="70" orientation="portrait" r:id="rId1"/>
  <customProperties>
    <customPr name="_pios_id" r:id="rId2"/>
  </customPropertie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ABB70-43BE-4839-87A7-14F62DF2F770}">
  <sheetPr>
    <tabColor rgb="FF70A8DA"/>
  </sheetPr>
  <dimension ref="A1:AD80"/>
  <sheetViews>
    <sheetView showGridLines="0" view="pageLayout" topLeftCell="A61" zoomScaleNormal="100" zoomScaleSheetLayoutView="100" workbookViewId="0">
      <selection activeCell="E68" sqref="E68"/>
    </sheetView>
  </sheetViews>
  <sheetFormatPr defaultRowHeight="14.4"/>
  <cols>
    <col min="1" max="1" width="41" style="100" customWidth="1"/>
    <col min="2" max="2" width="10.5546875" style="100" customWidth="1"/>
    <col min="3" max="3" width="9.44140625" style="100" customWidth="1"/>
    <col min="4" max="4" width="9.6640625" style="100" customWidth="1"/>
    <col min="5" max="5" width="9.109375" style="100" customWidth="1"/>
    <col min="6" max="6" width="9.33203125" style="100" customWidth="1"/>
    <col min="7" max="7" width="9.109375" style="100" customWidth="1"/>
    <col min="8" max="8" width="11.6640625" style="100" customWidth="1"/>
    <col min="9" max="9" width="10.109375" style="870" customWidth="1"/>
    <col min="10" max="10" width="7.77734375" style="870" customWidth="1"/>
    <col min="11" max="16384" width="8.88671875" style="870"/>
  </cols>
  <sheetData>
    <row r="1" spans="1:26" ht="16.2">
      <c r="A1" s="72" t="s">
        <v>1592</v>
      </c>
      <c r="B1" s="101"/>
      <c r="C1" s="101"/>
      <c r="D1" s="101"/>
      <c r="E1" s="101"/>
      <c r="F1" s="101"/>
      <c r="G1" s="101"/>
      <c r="H1" s="69"/>
      <c r="I1" s="871"/>
      <c r="J1" s="871"/>
    </row>
    <row r="2" spans="1:26">
      <c r="A2" s="171" t="str">
        <f>'[105]Manual Input &amp; Status'!B3</f>
        <v>Q3 2021</v>
      </c>
      <c r="B2" s="101"/>
      <c r="C2" s="101"/>
      <c r="D2" s="101"/>
      <c r="E2" s="101"/>
      <c r="F2" s="101"/>
      <c r="G2" s="101"/>
      <c r="H2" s="69"/>
      <c r="I2" s="871"/>
      <c r="J2" s="871"/>
    </row>
    <row r="3" spans="1:26">
      <c r="A3" s="101"/>
      <c r="B3" s="2208" t="s">
        <v>606</v>
      </c>
      <c r="C3" s="2208"/>
      <c r="D3" s="2208" t="s">
        <v>527</v>
      </c>
      <c r="E3" s="2220"/>
      <c r="F3" s="2208" t="s">
        <v>229</v>
      </c>
      <c r="G3" s="2220"/>
      <c r="H3" s="69"/>
      <c r="I3" s="871"/>
      <c r="J3" s="871"/>
    </row>
    <row r="4" spans="1:26">
      <c r="A4" s="280"/>
      <c r="B4" s="2209"/>
      <c r="C4" s="2209"/>
      <c r="D4" s="2225"/>
      <c r="E4" s="2225"/>
      <c r="F4" s="2225"/>
      <c r="G4" s="2225"/>
      <c r="H4" s="69"/>
      <c r="I4" s="871"/>
      <c r="J4" s="871"/>
      <c r="O4" s="2208"/>
      <c r="P4" s="2208"/>
      <c r="Q4" s="2208"/>
      <c r="R4" s="2220"/>
      <c r="S4" s="2208"/>
      <c r="T4" s="2220"/>
      <c r="U4" s="2208"/>
      <c r="V4" s="2208"/>
      <c r="W4" s="2208"/>
      <c r="X4" s="2220"/>
      <c r="Y4" s="2208"/>
      <c r="Z4" s="2220"/>
    </row>
    <row r="5" spans="1:26" ht="15" customHeight="1">
      <c r="A5" s="553"/>
      <c r="B5" s="2210" t="s">
        <v>315</v>
      </c>
      <c r="C5" s="2210" t="s">
        <v>319</v>
      </c>
      <c r="D5" s="2210" t="s">
        <v>315</v>
      </c>
      <c r="E5" s="2210" t="s">
        <v>319</v>
      </c>
      <c r="F5" s="2210" t="s">
        <v>315</v>
      </c>
      <c r="G5" s="2210" t="s">
        <v>319</v>
      </c>
      <c r="H5" s="69"/>
      <c r="I5" s="871"/>
      <c r="J5" s="871"/>
      <c r="O5" s="2208"/>
      <c r="P5" s="2208"/>
      <c r="Q5" s="2220"/>
      <c r="R5" s="2220"/>
      <c r="S5" s="2220"/>
      <c r="T5" s="2220"/>
      <c r="U5" s="2208"/>
      <c r="V5" s="2208"/>
      <c r="W5" s="2220"/>
      <c r="X5" s="2220"/>
      <c r="Y5" s="2220"/>
      <c r="Z5" s="2220"/>
    </row>
    <row r="6" spans="1:26" ht="15" thickBot="1">
      <c r="A6" s="1879" t="s">
        <v>105</v>
      </c>
      <c r="B6" s="2224"/>
      <c r="C6" s="2224"/>
      <c r="D6" s="2224"/>
      <c r="E6" s="2224"/>
      <c r="F6" s="2224"/>
      <c r="G6" s="2224"/>
      <c r="H6" s="69"/>
      <c r="I6" s="871"/>
      <c r="J6" s="871"/>
      <c r="O6" s="2218"/>
      <c r="P6" s="2218"/>
      <c r="Q6" s="2218"/>
      <c r="R6" s="2218"/>
      <c r="S6" s="2218"/>
      <c r="T6" s="2218"/>
      <c r="U6" s="2218"/>
      <c r="V6" s="2218"/>
      <c r="W6" s="2218"/>
      <c r="X6" s="2218"/>
      <c r="Y6" s="2218"/>
      <c r="Z6" s="2218"/>
    </row>
    <row r="7" spans="1:26">
      <c r="A7" s="314" t="s">
        <v>605</v>
      </c>
      <c r="B7" s="309">
        <f>'[105]Note NBAB'!B197</f>
        <v>827.24066879828047</v>
      </c>
      <c r="C7" s="309">
        <f>'[105]Note NBAB'!C197</f>
        <v>66.179253503862441</v>
      </c>
      <c r="D7" s="309" t="str">
        <f>IF(ABS('[105]Note NBAB'!D197)&gt;0,'[105]Note NBAB'!D197,"")</f>
        <v/>
      </c>
      <c r="E7" s="309" t="str">
        <f>IF(ABS('[105]Note NBAB'!E197)&gt;0,'[105]Note NBAB'!E197,"")</f>
        <v/>
      </c>
      <c r="F7" s="309">
        <f>'[105]Note NBAB'!F197</f>
        <v>827.24066879828047</v>
      </c>
      <c r="G7" s="309">
        <f>'[105]Note NBAB'!G197</f>
        <v>66.179253503862441</v>
      </c>
      <c r="H7" s="69"/>
      <c r="I7" s="871"/>
      <c r="J7" s="871"/>
      <c r="O7" s="2219"/>
      <c r="P7" s="2219"/>
      <c r="Q7" s="2219"/>
      <c r="R7" s="2219"/>
      <c r="S7" s="2219"/>
      <c r="T7" s="2219"/>
      <c r="U7" s="2219"/>
      <c r="V7" s="2219"/>
      <c r="W7" s="2219"/>
      <c r="X7" s="2219"/>
      <c r="Y7" s="2219"/>
      <c r="Z7" s="2219"/>
    </row>
    <row r="8" spans="1:26">
      <c r="A8" s="310" t="s">
        <v>598</v>
      </c>
      <c r="B8" s="115">
        <f>'[105]Note NBAB'!B198</f>
        <v>863.30171501095163</v>
      </c>
      <c r="C8" s="115">
        <f>'[105]Note NBAB'!C198</f>
        <v>69.064137200876132</v>
      </c>
      <c r="D8" s="115" t="str">
        <f>IF(ABS('[105]Note NBAB'!D198)&gt;0,'[105]Note NBAB'!D198,"")</f>
        <v/>
      </c>
      <c r="E8" s="115" t="str">
        <f>IF(ABS('[105]Note NBAB'!E198)&gt;0,'[105]Note NBAB'!E198,"")</f>
        <v/>
      </c>
      <c r="F8" s="115">
        <f>'[105]Note NBAB'!F198</f>
        <v>863.30171501095163</v>
      </c>
      <c r="G8" s="115">
        <f>'[105]Note NBAB'!G198</f>
        <v>69.064137200876132</v>
      </c>
      <c r="H8" s="69"/>
      <c r="I8" s="871"/>
      <c r="J8" s="871"/>
      <c r="O8" s="309"/>
      <c r="P8" s="309"/>
      <c r="Q8" s="309"/>
      <c r="R8" s="309"/>
      <c r="S8" s="309"/>
      <c r="T8" s="309"/>
      <c r="U8" s="1851"/>
      <c r="V8" s="1851"/>
      <c r="W8" s="1851"/>
      <c r="X8" s="1851"/>
      <c r="Y8" s="1851"/>
      <c r="Z8" s="1851"/>
    </row>
    <row r="9" spans="1:26">
      <c r="A9" s="310" t="s">
        <v>318</v>
      </c>
      <c r="B9" s="115">
        <f>'[105]Note NBAB'!B199</f>
        <v>289.17841249999998</v>
      </c>
      <c r="C9" s="115">
        <f>'[105]Note NBAB'!C199</f>
        <v>23.134273</v>
      </c>
      <c r="D9" s="115" t="str">
        <f>IF(ABS('[105]Note NBAB'!D199)&gt;0,'[105]Note NBAB'!D199,"")</f>
        <v/>
      </c>
      <c r="E9" s="115" t="str">
        <f>IF(ABS('[105]Note NBAB'!E199)&gt;0,'[105]Note NBAB'!E199,"")</f>
        <v/>
      </c>
      <c r="F9" s="115">
        <f>'[105]Note NBAB'!F199</f>
        <v>289.17841249999998</v>
      </c>
      <c r="G9" s="115">
        <f>'[105]Note NBAB'!G199</f>
        <v>23.134273</v>
      </c>
      <c r="H9" s="69"/>
      <c r="I9" s="871"/>
      <c r="J9" s="871"/>
      <c r="O9" s="115"/>
      <c r="P9" s="115"/>
      <c r="Q9" s="115"/>
      <c r="R9" s="115"/>
      <c r="S9" s="115"/>
      <c r="T9" s="115"/>
      <c r="U9" s="1851"/>
      <c r="V9" s="1851"/>
      <c r="W9" s="1851"/>
      <c r="X9" s="1851"/>
      <c r="Y9" s="1851"/>
      <c r="Z9" s="1851"/>
    </row>
    <row r="10" spans="1:26">
      <c r="A10" s="310" t="s">
        <v>603</v>
      </c>
      <c r="B10" s="115">
        <f>'[105]Note NBAB'!B200</f>
        <v>306.32971250000003</v>
      </c>
      <c r="C10" s="115">
        <f>'[105]Note NBAB'!C200</f>
        <v>24.506377000000001</v>
      </c>
      <c r="D10" s="115" t="str">
        <f>IF(ABS('[105]Note NBAB'!D200)&gt;0,'[105]Note NBAB'!D200,"")</f>
        <v/>
      </c>
      <c r="E10" s="115" t="str">
        <f>IF(ABS('[105]Note NBAB'!E200)&gt;0,'[105]Note NBAB'!E200,"")</f>
        <v/>
      </c>
      <c r="F10" s="115">
        <f>'[105]Note NBAB'!F200</f>
        <v>306.32971250000003</v>
      </c>
      <c r="G10" s="115">
        <f>'[105]Note NBAB'!G200</f>
        <v>24.506377000000001</v>
      </c>
      <c r="H10" s="69"/>
      <c r="I10" s="871"/>
      <c r="J10" s="871"/>
      <c r="O10" s="115"/>
      <c r="P10" s="115"/>
      <c r="Q10" s="115"/>
      <c r="R10" s="115"/>
      <c r="S10" s="115"/>
      <c r="T10" s="115"/>
      <c r="U10" s="1851"/>
      <c r="V10" s="1851"/>
      <c r="W10" s="1851"/>
      <c r="X10" s="1851"/>
      <c r="Y10" s="1851"/>
      <c r="Z10" s="1851"/>
    </row>
    <row r="11" spans="1:26">
      <c r="A11" s="310" t="s">
        <v>317</v>
      </c>
      <c r="B11" s="115">
        <f>'[105]Note NBAB'!B201</f>
        <v>52.699924999999993</v>
      </c>
      <c r="C11" s="115">
        <f>'[105]Note NBAB'!C201</f>
        <v>4.2159939999999994</v>
      </c>
      <c r="D11" s="115" t="str">
        <f>IF(ABS('[105]Note NBAB'!D201)&gt;0,'[105]Note NBAB'!D201,"")</f>
        <v/>
      </c>
      <c r="E11" s="115" t="str">
        <f>IF(ABS('[105]Note NBAB'!E201)&gt;0,'[105]Note NBAB'!E201,"")</f>
        <v/>
      </c>
      <c r="F11" s="115">
        <f>'[105]Note NBAB'!F201</f>
        <v>52.699924999999993</v>
      </c>
      <c r="G11" s="115">
        <f>'[105]Note NBAB'!G201</f>
        <v>4.2159939999999994</v>
      </c>
      <c r="H11" s="69"/>
      <c r="I11" s="871"/>
      <c r="J11" s="871"/>
      <c r="O11" s="115"/>
      <c r="P11" s="115"/>
      <c r="Q11" s="115"/>
      <c r="R11" s="115"/>
      <c r="S11" s="115"/>
      <c r="T11" s="115"/>
      <c r="U11" s="1851"/>
      <c r="V11" s="1851"/>
      <c r="W11" s="1851"/>
      <c r="X11" s="1851"/>
      <c r="Y11" s="1851"/>
      <c r="Z11" s="1851"/>
    </row>
    <row r="12" spans="1:26">
      <c r="A12" s="310" t="s">
        <v>528</v>
      </c>
      <c r="B12" s="115">
        <f>'[105]Note NBAB'!B202</f>
        <v>72.581551145151735</v>
      </c>
      <c r="C12" s="115">
        <f>'[105]Note NBAB'!C202</f>
        <v>5.8065240916121388</v>
      </c>
      <c r="D12" s="115" t="str">
        <f>IF(ABS('[105]Note NBAB'!D202)&gt;0,'[105]Note NBAB'!D202,"")</f>
        <v/>
      </c>
      <c r="E12" s="115" t="str">
        <f>IF(ABS('[105]Note NBAB'!E202)&gt;0,'[105]Note NBAB'!E202,"")</f>
        <v/>
      </c>
      <c r="F12" s="115">
        <f>'[105]Note NBAB'!F202</f>
        <v>72.581551145151735</v>
      </c>
      <c r="G12" s="115">
        <f>'[105]Note NBAB'!G202</f>
        <v>5.8065240916121388</v>
      </c>
      <c r="H12" s="69"/>
      <c r="I12" s="871"/>
      <c r="J12" s="871"/>
      <c r="L12" s="207"/>
      <c r="O12" s="115"/>
      <c r="P12" s="115"/>
      <c r="Q12" s="115"/>
      <c r="R12" s="115"/>
      <c r="S12" s="115"/>
      <c r="T12" s="115"/>
      <c r="U12" s="1851"/>
      <c r="V12" s="1851"/>
      <c r="W12" s="1851"/>
      <c r="X12" s="1851"/>
      <c r="Y12" s="1851"/>
      <c r="Z12" s="1851"/>
    </row>
    <row r="13" spans="1:26">
      <c r="A13" s="310" t="s">
        <v>260</v>
      </c>
      <c r="B13" s="115">
        <f>'[105]Note NBAB'!B203</f>
        <v>-756.85064735782271</v>
      </c>
      <c r="C13" s="115">
        <f>'[105]Note NBAB'!C203</f>
        <v>-60.54805178862582</v>
      </c>
      <c r="D13" s="115" t="str">
        <f>IF(ABS('[105]Note NBAB'!D203)&gt;0,'[105]Note NBAB'!D203,"")</f>
        <v/>
      </c>
      <c r="E13" s="115" t="str">
        <f>IF(ABS('[105]Note NBAB'!E203)&gt;0,'[105]Note NBAB'!E203,"")</f>
        <v/>
      </c>
      <c r="F13" s="115">
        <f>'[105]Note NBAB'!F203</f>
        <v>-756.85064735782271</v>
      </c>
      <c r="G13" s="115">
        <f>'[105]Note NBAB'!G203</f>
        <v>-60.54805178862582</v>
      </c>
      <c r="H13" s="69"/>
      <c r="I13" s="871"/>
      <c r="J13" s="871"/>
      <c r="O13" s="115"/>
      <c r="P13" s="115"/>
      <c r="Q13" s="115"/>
      <c r="R13" s="115"/>
      <c r="S13" s="115"/>
      <c r="T13" s="115"/>
      <c r="U13" s="1851"/>
      <c r="V13" s="1851"/>
      <c r="W13" s="1851"/>
      <c r="X13" s="1851"/>
      <c r="Y13" s="1851"/>
      <c r="Z13" s="1851"/>
    </row>
    <row r="14" spans="1:26">
      <c r="A14" s="313" t="s">
        <v>604</v>
      </c>
      <c r="B14" s="309">
        <f>'[105]Note NBAB'!B204</f>
        <v>1305.1587500000001</v>
      </c>
      <c r="C14" s="309">
        <f>'[105]Note NBAB'!C204</f>
        <v>104.4127</v>
      </c>
      <c r="D14" s="309" t="str">
        <f>IF(ABS('[105]Note NBAB'!D204)&gt;0,'[105]Note NBAB'!D204,"")</f>
        <v/>
      </c>
      <c r="E14" s="309" t="str">
        <f>IF(ABS('[105]Note NBAB'!E204)&gt;0,'[105]Note NBAB'!E204,"")</f>
        <v/>
      </c>
      <c r="F14" s="309">
        <f>'[105]Note NBAB'!F204</f>
        <v>1305.1587500000001</v>
      </c>
      <c r="G14" s="309">
        <f>'[105]Note NBAB'!G204</f>
        <v>104.4127</v>
      </c>
      <c r="H14" s="69"/>
      <c r="I14" s="871"/>
      <c r="J14" s="871"/>
      <c r="O14" s="115"/>
      <c r="P14" s="115"/>
      <c r="Q14" s="115"/>
      <c r="R14" s="115"/>
      <c r="S14" s="115"/>
      <c r="T14" s="115"/>
      <c r="U14" s="1851"/>
      <c r="V14" s="1851"/>
      <c r="W14" s="1851"/>
      <c r="X14" s="1851"/>
      <c r="Y14" s="1851"/>
      <c r="Z14" s="1851"/>
    </row>
    <row r="15" spans="1:26">
      <c r="A15" s="310" t="s">
        <v>598</v>
      </c>
      <c r="B15" s="115">
        <f>'[105]Note NBAB'!B205</f>
        <v>1270.8206786568812</v>
      </c>
      <c r="C15" s="115">
        <f>'[105]Note NBAB'!C205</f>
        <v>101.6656542925505</v>
      </c>
      <c r="D15" s="115" t="str">
        <f>IF(ABS('[105]Note NBAB'!D205)&gt;0,'[105]Note NBAB'!D205,"")</f>
        <v/>
      </c>
      <c r="E15" s="115" t="str">
        <f>IF(ABS('[105]Note NBAB'!E205)&gt;0,'[105]Note NBAB'!E205,"")</f>
        <v/>
      </c>
      <c r="F15" s="115">
        <f>'[105]Note NBAB'!F205</f>
        <v>1270.8206786568812</v>
      </c>
      <c r="G15" s="115">
        <f>'[105]Note NBAB'!G205</f>
        <v>101.6656542925505</v>
      </c>
      <c r="H15" s="69"/>
      <c r="I15" s="871"/>
      <c r="J15" s="871"/>
      <c r="O15" s="309"/>
      <c r="P15" s="309"/>
      <c r="Q15" s="309"/>
      <c r="R15" s="309"/>
      <c r="S15" s="309"/>
      <c r="T15" s="309"/>
      <c r="U15" s="1851"/>
      <c r="V15" s="1851"/>
      <c r="W15" s="1851"/>
      <c r="X15" s="1851"/>
      <c r="Y15" s="1851"/>
      <c r="Z15" s="1851"/>
    </row>
    <row r="16" spans="1:26">
      <c r="A16" s="310" t="s">
        <v>318</v>
      </c>
      <c r="B16" s="115">
        <f>'[105]Note NBAB'!B206</f>
        <v>467.40612499999992</v>
      </c>
      <c r="C16" s="115">
        <f>'[105]Note NBAB'!C206</f>
        <v>37.392489999999995</v>
      </c>
      <c r="D16" s="115" t="str">
        <f>IF(ABS('[105]Note NBAB'!D206)&gt;0,'[105]Note NBAB'!D206,"")</f>
        <v/>
      </c>
      <c r="E16" s="115" t="str">
        <f>IF(ABS('[105]Note NBAB'!E206)&gt;0,'[105]Note NBAB'!E206,"")</f>
        <v/>
      </c>
      <c r="F16" s="115">
        <f>'[105]Note NBAB'!F206</f>
        <v>467.40612499999992</v>
      </c>
      <c r="G16" s="115">
        <f>'[105]Note NBAB'!G206</f>
        <v>37.392489999999995</v>
      </c>
      <c r="H16" s="69"/>
      <c r="I16" s="871"/>
      <c r="J16" s="871"/>
      <c r="O16" s="115"/>
      <c r="P16" s="115"/>
      <c r="Q16" s="115"/>
      <c r="R16" s="115"/>
      <c r="S16" s="115"/>
      <c r="T16" s="115"/>
      <c r="U16" s="1851"/>
      <c r="V16" s="1851"/>
      <c r="W16" s="1851"/>
      <c r="X16" s="1851"/>
      <c r="Y16" s="1851"/>
      <c r="Z16" s="1851"/>
    </row>
    <row r="17" spans="1:26">
      <c r="A17" s="310" t="s">
        <v>603</v>
      </c>
      <c r="B17" s="115">
        <f>'[105]Note NBAB'!B207</f>
        <v>852.47792500000003</v>
      </c>
      <c r="C17" s="115">
        <f>'[105]Note NBAB'!C207</f>
        <v>68.198233999999999</v>
      </c>
      <c r="D17" s="115" t="str">
        <f>IF(ABS('[105]Note NBAB'!D207)&gt;0,'[105]Note NBAB'!D207,"")</f>
        <v/>
      </c>
      <c r="E17" s="115" t="str">
        <f>IF(ABS('[105]Note NBAB'!E207)&gt;0,'[105]Note NBAB'!E207,"")</f>
        <v/>
      </c>
      <c r="F17" s="115">
        <f>'[105]Note NBAB'!F207</f>
        <v>852.47792500000003</v>
      </c>
      <c r="G17" s="115">
        <f>'[105]Note NBAB'!G207</f>
        <v>68.198233999999999</v>
      </c>
      <c r="H17" s="69"/>
      <c r="I17" s="871"/>
      <c r="J17" s="871"/>
      <c r="O17" s="115"/>
      <c r="P17" s="115"/>
      <c r="Q17" s="115"/>
      <c r="R17" s="115"/>
      <c r="S17" s="115"/>
      <c r="T17" s="115"/>
      <c r="U17" s="1851"/>
      <c r="V17" s="1851"/>
      <c r="W17" s="1851"/>
      <c r="X17" s="1851"/>
      <c r="Y17" s="1851"/>
      <c r="Z17" s="1851"/>
    </row>
    <row r="18" spans="1:26">
      <c r="A18" s="310" t="s">
        <v>317</v>
      </c>
      <c r="B18" s="115">
        <f>'[105]Note NBAB'!B208</f>
        <v>89.746787499999996</v>
      </c>
      <c r="C18" s="115">
        <f>'[105]Note NBAB'!C208</f>
        <v>7.1797430000000002</v>
      </c>
      <c r="D18" s="115" t="str">
        <f>IF(ABS('[105]Note NBAB'!D208)&gt;0,'[105]Note NBAB'!D208,"")</f>
        <v/>
      </c>
      <c r="E18" s="115" t="str">
        <f>IF(ABS('[105]Note NBAB'!E208)&gt;0,'[105]Note NBAB'!E208,"")</f>
        <v/>
      </c>
      <c r="F18" s="115">
        <f>'[105]Note NBAB'!F208</f>
        <v>89.746787499999996</v>
      </c>
      <c r="G18" s="115">
        <f>'[105]Note NBAB'!G208</f>
        <v>7.1797430000000002</v>
      </c>
      <c r="H18" s="69"/>
      <c r="I18" s="871"/>
      <c r="J18" s="871"/>
      <c r="O18" s="115"/>
      <c r="P18" s="115"/>
      <c r="Q18" s="115"/>
      <c r="R18" s="115"/>
      <c r="S18" s="115"/>
      <c r="T18" s="115"/>
      <c r="U18" s="1851"/>
      <c r="V18" s="1851"/>
      <c r="W18" s="1851"/>
      <c r="X18" s="1851"/>
      <c r="Y18" s="1851"/>
      <c r="Z18" s="1851"/>
    </row>
    <row r="19" spans="1:26">
      <c r="A19" s="310" t="s">
        <v>528</v>
      </c>
      <c r="B19" s="115">
        <f>'[105]Note NBAB'!B209</f>
        <v>209.5734951147347</v>
      </c>
      <c r="C19" s="115">
        <f>'[105]Note NBAB'!C209</f>
        <v>16.765879609178775</v>
      </c>
      <c r="D19" s="115" t="str">
        <f>IF(ABS('[105]Note NBAB'!D209)&gt;0,'[105]Note NBAB'!D209,"")</f>
        <v/>
      </c>
      <c r="E19" s="115" t="str">
        <f>IF(ABS('[105]Note NBAB'!E209)&gt;0,'[105]Note NBAB'!E209,"")</f>
        <v/>
      </c>
      <c r="F19" s="115">
        <f>'[105]Note NBAB'!F209</f>
        <v>209.5734951147347</v>
      </c>
      <c r="G19" s="115">
        <f>'[105]Note NBAB'!G209</f>
        <v>16.765879609178775</v>
      </c>
      <c r="H19" s="69"/>
      <c r="I19" s="871"/>
      <c r="J19" s="871"/>
      <c r="O19" s="115"/>
      <c r="P19" s="115"/>
      <c r="Q19" s="115"/>
      <c r="R19" s="115"/>
      <c r="S19" s="115"/>
      <c r="T19" s="115"/>
      <c r="U19" s="1851"/>
      <c r="V19" s="1851"/>
      <c r="W19" s="1851"/>
      <c r="X19" s="1851"/>
      <c r="Y19" s="1851"/>
      <c r="Z19" s="1851"/>
    </row>
    <row r="20" spans="1:26">
      <c r="A20" s="310" t="s">
        <v>260</v>
      </c>
      <c r="B20" s="115">
        <f>'[105]Note NBAB'!B210</f>
        <v>-1584.8662612716162</v>
      </c>
      <c r="C20" s="115">
        <f>'[105]Note NBAB'!C210</f>
        <v>-126.78930090172929</v>
      </c>
      <c r="D20" s="115" t="str">
        <f>IF(ABS('[105]Note NBAB'!D210)&gt;0,'[105]Note NBAB'!D210,"")</f>
        <v/>
      </c>
      <c r="E20" s="115" t="str">
        <f>IF(ABS('[105]Note NBAB'!E210)&gt;0,'[105]Note NBAB'!E210,"")</f>
        <v/>
      </c>
      <c r="F20" s="115">
        <f>'[105]Note NBAB'!F210</f>
        <v>-1584.8662612716162</v>
      </c>
      <c r="G20" s="115">
        <f>'[105]Note NBAB'!G210</f>
        <v>-126.78930090172929</v>
      </c>
      <c r="H20" s="69"/>
      <c r="I20" s="871"/>
      <c r="J20" s="871"/>
      <c r="O20" s="115"/>
      <c r="P20" s="115"/>
      <c r="Q20" s="115"/>
      <c r="R20" s="115"/>
      <c r="S20" s="115"/>
      <c r="T20" s="115"/>
      <c r="U20" s="1851"/>
      <c r="V20" s="1851"/>
      <c r="W20" s="1851"/>
      <c r="X20" s="1851"/>
      <c r="Y20" s="1851"/>
      <c r="Z20" s="1851"/>
    </row>
    <row r="21" spans="1:26">
      <c r="A21" s="313" t="s">
        <v>602</v>
      </c>
      <c r="B21" s="309">
        <f>'[105]Note NBAB'!B211</f>
        <v>574.10272499999996</v>
      </c>
      <c r="C21" s="309">
        <f>'[105]Note NBAB'!C211</f>
        <v>45.928218000000001</v>
      </c>
      <c r="D21" s="309" t="str">
        <f>IF(ABS('[105]Note NBAB'!D211)&gt;0,'[105]Note NBAB'!D211,"")</f>
        <v/>
      </c>
      <c r="E21" s="309" t="str">
        <f>IF(ABS('[105]Note NBAB'!E211)&gt;0,'[105]Note NBAB'!E211,"")</f>
        <v/>
      </c>
      <c r="F21" s="309">
        <f>'[105]Note NBAB'!F211</f>
        <v>574.10272499999996</v>
      </c>
      <c r="G21" s="309">
        <f>'[105]Note NBAB'!G211</f>
        <v>45.928218000000001</v>
      </c>
      <c r="H21" s="69"/>
      <c r="I21" s="871"/>
      <c r="J21" s="871"/>
      <c r="O21" s="115"/>
      <c r="P21" s="115"/>
      <c r="Q21" s="115"/>
      <c r="R21" s="115"/>
      <c r="S21" s="115"/>
      <c r="T21" s="115"/>
      <c r="U21" s="1851"/>
      <c r="V21" s="1851"/>
      <c r="W21" s="1851"/>
      <c r="X21" s="1851"/>
      <c r="Y21" s="1851"/>
      <c r="Z21" s="1851"/>
    </row>
    <row r="22" spans="1:26">
      <c r="A22" s="313" t="s">
        <v>601</v>
      </c>
      <c r="B22" s="309">
        <f>'[105]Note NBAB'!B212</f>
        <v>305.66462499999994</v>
      </c>
      <c r="C22" s="309">
        <f>'[105]Note NBAB'!C212</f>
        <v>24.453169999999997</v>
      </c>
      <c r="D22" s="309" t="str">
        <f>IF(ABS('[105]Note NBAB'!D212)&gt;0,'[105]Note NBAB'!D212,"")</f>
        <v/>
      </c>
      <c r="E22" s="309" t="str">
        <f>IF(ABS('[105]Note NBAB'!E212)&gt;0,'[105]Note NBAB'!E212,"")</f>
        <v/>
      </c>
      <c r="F22" s="309">
        <f>'[105]Note NBAB'!F212</f>
        <v>305.66462499999994</v>
      </c>
      <c r="G22" s="309">
        <f>'[105]Note NBAB'!G212</f>
        <v>24.453169999999997</v>
      </c>
      <c r="H22" s="69"/>
      <c r="I22" s="871"/>
      <c r="J22" s="871"/>
      <c r="O22" s="309"/>
      <c r="P22" s="309"/>
      <c r="Q22" s="309"/>
      <c r="R22" s="309"/>
      <c r="S22" s="309"/>
      <c r="T22" s="309"/>
      <c r="U22" s="1851"/>
      <c r="V22" s="1851"/>
      <c r="W22" s="1851"/>
      <c r="X22" s="1851"/>
      <c r="Y22" s="1851"/>
      <c r="Z22" s="1851"/>
    </row>
    <row r="23" spans="1:26">
      <c r="A23" s="312" t="s">
        <v>600</v>
      </c>
      <c r="B23" s="309">
        <f>'[105]Note NBAB'!B213</f>
        <v>4.0782812017194132</v>
      </c>
      <c r="C23" s="309">
        <f>'[105]Note NBAB'!C213</f>
        <v>0.32626249613755304</v>
      </c>
      <c r="D23" s="309" t="str">
        <f>IF(ABS('[105]Note NBAB'!D213)&gt;0,'[105]Note NBAB'!D213,"")</f>
        <v/>
      </c>
      <c r="E23" s="309" t="str">
        <f>IF(ABS('[105]Note NBAB'!E213)&gt;0,'[105]Note NBAB'!E213,"")</f>
        <v/>
      </c>
      <c r="F23" s="309">
        <f>'[105]Note NBAB'!F213</f>
        <v>4.0782812017194132</v>
      </c>
      <c r="G23" s="309">
        <f>'[105]Note NBAB'!G213</f>
        <v>0.32626249613755304</v>
      </c>
      <c r="H23" s="69"/>
      <c r="I23" s="871"/>
      <c r="J23" s="871"/>
      <c r="O23" s="309"/>
      <c r="P23" s="309"/>
      <c r="Q23" s="309"/>
      <c r="R23" s="309"/>
      <c r="S23" s="309"/>
      <c r="T23" s="309"/>
      <c r="U23" s="1851"/>
      <c r="V23" s="1851"/>
      <c r="W23" s="1851"/>
      <c r="X23" s="1851"/>
      <c r="Y23" s="1851"/>
      <c r="Z23" s="1851"/>
    </row>
    <row r="24" spans="1:26">
      <c r="A24" s="312" t="s">
        <v>599</v>
      </c>
      <c r="B24" s="309">
        <f>'[105]Note NBAB'!B214</f>
        <v>803.35434208909385</v>
      </c>
      <c r="C24" s="309">
        <f>'[105]Note NBAB'!C214</f>
        <v>64.268347367127504</v>
      </c>
      <c r="D24" s="309" t="str">
        <f>IF(ABS('[105]Note NBAB'!D214)&gt;0,'[105]Note NBAB'!D214,"")</f>
        <v/>
      </c>
      <c r="E24" s="309" t="str">
        <f>IF(ABS('[105]Note NBAB'!E214)&gt;0,'[105]Note NBAB'!E214,"")</f>
        <v/>
      </c>
      <c r="F24" s="309">
        <f>'[105]Note NBAB'!F214</f>
        <v>803.35434208909385</v>
      </c>
      <c r="G24" s="309">
        <f>'[105]Note NBAB'!G214</f>
        <v>64.268347367127504</v>
      </c>
      <c r="H24" s="69"/>
      <c r="I24" s="871"/>
      <c r="J24" s="871"/>
      <c r="O24" s="309"/>
      <c r="P24" s="309"/>
      <c r="Q24" s="309"/>
      <c r="R24" s="309"/>
      <c r="S24" s="309"/>
      <c r="T24" s="309"/>
      <c r="U24" s="1851"/>
      <c r="V24" s="1851"/>
      <c r="W24" s="1851"/>
      <c r="X24" s="1851"/>
      <c r="Y24" s="1851"/>
      <c r="Z24" s="1851"/>
    </row>
    <row r="25" spans="1:26">
      <c r="A25" s="310" t="s">
        <v>598</v>
      </c>
      <c r="B25" s="115">
        <f>'[105]Note NBAB'!B215</f>
        <v>285.46557363409374</v>
      </c>
      <c r="C25" s="115">
        <f>'[105]Note NBAB'!C215</f>
        <v>22.837245890727498</v>
      </c>
      <c r="D25" s="115" t="str">
        <f>IF(ABS('[105]Note NBAB'!D215)&gt;0,'[105]Note NBAB'!D215,"")</f>
        <v/>
      </c>
      <c r="E25" s="115" t="str">
        <f>IF(ABS('[105]Note NBAB'!E215)&gt;0,'[105]Note NBAB'!E215,"")</f>
        <v/>
      </c>
      <c r="F25" s="115">
        <f>'[105]Note NBAB'!F215</f>
        <v>285.46557363409374</v>
      </c>
      <c r="G25" s="115">
        <f>'[105]Note NBAB'!G215</f>
        <v>22.837245890727498</v>
      </c>
      <c r="H25" s="69"/>
      <c r="I25" s="871"/>
      <c r="J25" s="871"/>
      <c r="O25" s="309"/>
      <c r="P25" s="309"/>
      <c r="Q25" s="309"/>
      <c r="R25" s="309"/>
      <c r="S25" s="309"/>
      <c r="T25" s="309"/>
      <c r="U25" s="1851"/>
      <c r="V25" s="1851"/>
      <c r="W25" s="1851"/>
      <c r="X25" s="1851"/>
      <c r="Y25" s="1851"/>
      <c r="Z25" s="1851"/>
    </row>
    <row r="26" spans="1:26">
      <c r="A26" s="310" t="s">
        <v>318</v>
      </c>
      <c r="B26" s="115">
        <f>'[105]Note NBAB'!B216</f>
        <v>444.20764345500004</v>
      </c>
      <c r="C26" s="115">
        <f>'[105]Note NBAB'!C216</f>
        <v>35.536611476400005</v>
      </c>
      <c r="D26" s="115" t="str">
        <f>IF(ABS('[105]Note NBAB'!D216)&gt;0,'[105]Note NBAB'!D216,"")</f>
        <v/>
      </c>
      <c r="E26" s="115" t="str">
        <f>IF(ABS('[105]Note NBAB'!E216)&gt;0,'[105]Note NBAB'!E216,"")</f>
        <v/>
      </c>
      <c r="F26" s="115">
        <f>'[105]Note NBAB'!F216</f>
        <v>444.20764345500004</v>
      </c>
      <c r="G26" s="115">
        <f>'[105]Note NBAB'!G216</f>
        <v>35.536611476400005</v>
      </c>
      <c r="H26" s="69"/>
      <c r="I26" s="871"/>
      <c r="J26" s="871"/>
      <c r="O26" s="115"/>
      <c r="P26" s="115"/>
      <c r="Q26" s="115"/>
      <c r="R26" s="115"/>
      <c r="S26" s="115"/>
      <c r="T26" s="115"/>
      <c r="U26" s="1851"/>
      <c r="V26" s="1851"/>
      <c r="W26" s="1851"/>
      <c r="X26" s="1851"/>
      <c r="Y26" s="1851"/>
      <c r="Z26" s="1851"/>
    </row>
    <row r="27" spans="1:26">
      <c r="A27" s="310" t="s">
        <v>597</v>
      </c>
      <c r="B27" s="115">
        <f>'[105]Note NBAB'!B217</f>
        <v>73.681124999999994</v>
      </c>
      <c r="C27" s="115">
        <f>'[105]Note NBAB'!C217</f>
        <v>5.8944899999999993</v>
      </c>
      <c r="D27" s="115" t="str">
        <f>IF(ABS('[105]Note NBAB'!D217)&gt;0,'[105]Note NBAB'!D217,"")</f>
        <v/>
      </c>
      <c r="E27" s="115" t="str">
        <f>IF(ABS('[105]Note NBAB'!E217)&gt;0,'[105]Note NBAB'!E217,"")</f>
        <v/>
      </c>
      <c r="F27" s="115">
        <f>'[105]Note NBAB'!F217</f>
        <v>73.681124999999994</v>
      </c>
      <c r="G27" s="115">
        <f>'[105]Note NBAB'!G217</f>
        <v>5.8944899999999993</v>
      </c>
      <c r="H27" s="69"/>
      <c r="I27" s="871"/>
      <c r="J27" s="871"/>
      <c r="O27" s="115"/>
      <c r="P27" s="115"/>
      <c r="Q27" s="115"/>
      <c r="R27" s="115"/>
      <c r="S27" s="115"/>
      <c r="T27" s="115"/>
      <c r="U27" s="1851"/>
      <c r="V27" s="1851"/>
      <c r="W27" s="1851"/>
      <c r="X27" s="1851"/>
      <c r="Y27" s="1851"/>
      <c r="Z27" s="1851"/>
    </row>
    <row r="28" spans="1:26">
      <c r="A28" s="310" t="s">
        <v>317</v>
      </c>
      <c r="B28" s="115" t="str">
        <f>IF(ABS('[105]Note NBAB'!B218)&gt;0,'[105]Note NBAB'!B218,"")</f>
        <v/>
      </c>
      <c r="C28" s="115" t="str">
        <f>IF(ABS('[105]Note NBAB'!C218)&gt;0,'[105]Note NBAB'!C218,"")</f>
        <v/>
      </c>
      <c r="D28" s="115" t="str">
        <f>IF(ABS('[105]Note NBAB'!D218)&gt;0,'[105]Note NBAB'!D218,"")</f>
        <v/>
      </c>
      <c r="E28" s="115" t="str">
        <f>IF(ABS('[105]Note NBAB'!E218)&gt;0,'[105]Note NBAB'!E218,"")</f>
        <v/>
      </c>
      <c r="F28" s="1284">
        <f>'[105]Note NBAB'!F218</f>
        <v>0</v>
      </c>
      <c r="G28" s="1284">
        <f>'[105]Note NBAB'!G218</f>
        <v>0</v>
      </c>
      <c r="H28" s="69"/>
      <c r="I28" s="871"/>
      <c r="J28" s="871"/>
      <c r="O28" s="115"/>
      <c r="P28" s="115"/>
      <c r="Q28" s="115"/>
      <c r="R28" s="115"/>
      <c r="S28" s="115"/>
      <c r="T28" s="115"/>
      <c r="U28" s="1851"/>
      <c r="V28" s="1851"/>
      <c r="W28" s="1851"/>
      <c r="X28" s="1851"/>
      <c r="Y28" s="1851"/>
      <c r="Z28" s="1851"/>
    </row>
    <row r="29" spans="1:26">
      <c r="A29" s="780" t="s">
        <v>229</v>
      </c>
      <c r="B29" s="779">
        <f>'[105]Note NBAB'!B219</f>
        <v>3819.5993920890942</v>
      </c>
      <c r="C29" s="779">
        <f>'[105]Note NBAB'!C219</f>
        <v>305.56795136712748</v>
      </c>
      <c r="D29" s="779"/>
      <c r="E29" s="779"/>
      <c r="F29" s="779">
        <f>'[105]Note NBAB'!F219</f>
        <v>3819.5993920890942</v>
      </c>
      <c r="G29" s="779">
        <f>'[105]Note NBAB'!G219</f>
        <v>305.56795136712748</v>
      </c>
      <c r="H29" s="69"/>
      <c r="I29" s="871"/>
      <c r="J29" s="871"/>
      <c r="O29" s="115"/>
      <c r="P29" s="115"/>
      <c r="Q29" s="115"/>
      <c r="R29" s="115"/>
      <c r="S29" s="1281"/>
      <c r="T29" s="1281"/>
      <c r="U29" s="1851"/>
      <c r="V29" s="1851"/>
      <c r="W29" s="1851"/>
      <c r="X29" s="1851"/>
      <c r="Y29" s="1851"/>
      <c r="Z29" s="1851"/>
    </row>
    <row r="30" spans="1:26">
      <c r="A30" s="73" t="s">
        <v>1580</v>
      </c>
      <c r="B30" s="69"/>
      <c r="C30" s="69"/>
      <c r="D30" s="69"/>
      <c r="E30" s="69"/>
      <c r="F30" s="69"/>
      <c r="G30" s="69"/>
      <c r="H30" s="69"/>
      <c r="I30" s="871"/>
      <c r="J30" s="871"/>
      <c r="O30" s="1966"/>
      <c r="P30" s="1966"/>
      <c r="Q30" s="1966"/>
      <c r="R30" s="1966"/>
      <c r="S30" s="1966"/>
      <c r="T30" s="1966"/>
      <c r="U30" s="1851"/>
      <c r="V30" s="1851"/>
      <c r="W30" s="1851"/>
      <c r="X30" s="1851"/>
      <c r="Y30" s="1851"/>
      <c r="Z30" s="1851"/>
    </row>
    <row r="31" spans="1:26">
      <c r="A31" s="72"/>
      <c r="B31" s="583"/>
      <c r="C31" s="69"/>
      <c r="D31" s="69"/>
      <c r="E31" s="555"/>
      <c r="F31" s="555"/>
      <c r="G31" s="555"/>
      <c r="H31" s="69"/>
      <c r="I31" s="871"/>
      <c r="J31" s="871"/>
    </row>
    <row r="32" spans="1:26">
      <c r="A32" s="72" t="s">
        <v>565</v>
      </c>
      <c r="B32" s="583"/>
      <c r="C32" s="69"/>
      <c r="D32" s="69"/>
      <c r="E32" s="555"/>
      <c r="F32" s="555"/>
      <c r="G32" s="555"/>
      <c r="H32" s="69"/>
      <c r="I32" s="871"/>
      <c r="J32" s="871"/>
    </row>
    <row r="33" spans="1:30" ht="15" customHeight="1">
      <c r="A33" s="563"/>
      <c r="B33" s="2221" t="s">
        <v>564</v>
      </c>
      <c r="C33" s="2221" t="s">
        <v>1000</v>
      </c>
      <c r="D33" s="2223" t="s">
        <v>328</v>
      </c>
      <c r="E33" s="2223"/>
      <c r="F33" s="2223"/>
      <c r="G33" s="2223"/>
      <c r="H33" s="1819"/>
      <c r="I33" s="871"/>
      <c r="J33" s="871"/>
    </row>
    <row r="34" spans="1:30" ht="26.25" customHeight="1" thickBot="1">
      <c r="A34" s="1957" t="s">
        <v>236</v>
      </c>
      <c r="B34" s="2222"/>
      <c r="C34" s="2222"/>
      <c r="D34" s="868" t="s">
        <v>327</v>
      </c>
      <c r="E34" s="868" t="s">
        <v>326</v>
      </c>
      <c r="F34" s="868" t="s">
        <v>325</v>
      </c>
      <c r="G34" s="868" t="s">
        <v>324</v>
      </c>
      <c r="H34" s="1820" t="s">
        <v>378</v>
      </c>
      <c r="I34" s="133" t="s">
        <v>229</v>
      </c>
      <c r="J34" s="871"/>
      <c r="K34" s="871"/>
    </row>
    <row r="35" spans="1:30">
      <c r="A35" s="1965" t="s">
        <v>320</v>
      </c>
      <c r="B35" s="582">
        <v>4.5</v>
      </c>
      <c r="C35" s="867">
        <v>1</v>
      </c>
      <c r="D35" s="582">
        <v>2.5</v>
      </c>
      <c r="E35" s="582">
        <v>0.2</v>
      </c>
      <c r="F35" s="582"/>
      <c r="G35" s="582"/>
      <c r="H35" s="582">
        <v>2.7</v>
      </c>
      <c r="I35" s="582">
        <v>8.1999999999999993</v>
      </c>
      <c r="J35" s="871"/>
      <c r="K35" s="871"/>
      <c r="W35" s="1963"/>
      <c r="X35" s="1963"/>
      <c r="Y35" s="1963"/>
      <c r="Z35" s="1963"/>
      <c r="AA35" s="1963"/>
      <c r="AB35" s="1963"/>
      <c r="AC35" s="1963"/>
      <c r="AD35" s="1963"/>
    </row>
    <row r="36" spans="1:30">
      <c r="A36" s="1965" t="s">
        <v>275</v>
      </c>
      <c r="B36" s="582">
        <v>6</v>
      </c>
      <c r="C36" s="867">
        <v>1.3</v>
      </c>
      <c r="D36" s="582">
        <v>2.5</v>
      </c>
      <c r="E36" s="582">
        <v>0.2</v>
      </c>
      <c r="F36" s="582"/>
      <c r="G36" s="582"/>
      <c r="H36" s="582">
        <v>2.7</v>
      </c>
      <c r="I36" s="582">
        <v>10</v>
      </c>
      <c r="J36" s="823"/>
      <c r="K36" s="871"/>
      <c r="M36" s="207"/>
      <c r="W36" s="1963"/>
      <c r="X36" s="1963"/>
      <c r="Y36" s="1963"/>
      <c r="Z36" s="1963"/>
      <c r="AA36" s="1963"/>
      <c r="AB36" s="1963"/>
      <c r="AC36" s="1963"/>
      <c r="AD36" s="1963"/>
    </row>
    <row r="37" spans="1:30">
      <c r="A37" s="1965" t="s">
        <v>323</v>
      </c>
      <c r="B37" s="582">
        <v>8</v>
      </c>
      <c r="C37" s="867">
        <v>1.8</v>
      </c>
      <c r="D37" s="582">
        <v>2.5</v>
      </c>
      <c r="E37" s="582">
        <v>0.2</v>
      </c>
      <c r="F37" s="582"/>
      <c r="G37" s="582"/>
      <c r="H37" s="582">
        <v>2.7</v>
      </c>
      <c r="I37" s="582">
        <v>12.5</v>
      </c>
      <c r="J37" s="823"/>
      <c r="K37" s="871"/>
      <c r="W37" s="1963"/>
      <c r="X37" s="1963"/>
      <c r="Y37" s="1963"/>
      <c r="Z37" s="1963"/>
      <c r="AA37" s="1963"/>
      <c r="AB37" s="1963"/>
      <c r="AC37" s="1963"/>
      <c r="AD37" s="1963"/>
    </row>
    <row r="38" spans="1:30">
      <c r="A38" s="1870" t="s">
        <v>105</v>
      </c>
      <c r="B38" s="785"/>
      <c r="C38" s="785"/>
      <c r="D38" s="785"/>
      <c r="E38" s="785"/>
      <c r="F38" s="785"/>
      <c r="G38" s="785"/>
      <c r="H38" s="785"/>
      <c r="I38" s="785"/>
      <c r="J38" s="871"/>
      <c r="K38" s="871"/>
      <c r="W38" s="1963"/>
      <c r="X38" s="1963"/>
      <c r="Y38" s="1963"/>
      <c r="Z38" s="1963"/>
      <c r="AA38" s="1963"/>
      <c r="AB38" s="1963"/>
      <c r="AC38" s="1963"/>
      <c r="AD38" s="1963"/>
    </row>
    <row r="39" spans="1:30">
      <c r="A39" s="1965" t="s">
        <v>320</v>
      </c>
      <c r="B39" s="556">
        <v>5873</v>
      </c>
      <c r="C39" s="866">
        <v>1285</v>
      </c>
      <c r="D39" s="556">
        <v>3263</v>
      </c>
      <c r="E39" s="556">
        <v>274</v>
      </c>
      <c r="F39" s="556"/>
      <c r="G39" s="556"/>
      <c r="H39" s="556">
        <v>3537</v>
      </c>
      <c r="I39" s="556">
        <v>10695</v>
      </c>
      <c r="J39" s="871"/>
      <c r="K39" s="871"/>
      <c r="W39" s="1963"/>
      <c r="X39" s="1963"/>
      <c r="Y39" s="1963"/>
      <c r="Z39" s="1963"/>
      <c r="AA39" s="1963"/>
      <c r="AB39" s="1963"/>
      <c r="AC39" s="1963"/>
      <c r="AD39" s="1963"/>
    </row>
    <row r="40" spans="1:30">
      <c r="A40" s="1965" t="s">
        <v>275</v>
      </c>
      <c r="B40" s="556">
        <v>7831</v>
      </c>
      <c r="C40" s="866">
        <v>1713</v>
      </c>
      <c r="D40" s="556">
        <v>3263</v>
      </c>
      <c r="E40" s="556">
        <v>274</v>
      </c>
      <c r="F40" s="556"/>
      <c r="G40" s="556"/>
      <c r="H40" s="556">
        <v>3537</v>
      </c>
      <c r="I40" s="556">
        <v>13081</v>
      </c>
      <c r="J40" s="871"/>
      <c r="K40" s="871"/>
      <c r="W40" s="1963"/>
      <c r="X40" s="1963"/>
      <c r="Y40" s="1963"/>
      <c r="Z40" s="1963"/>
      <c r="AA40" s="1963"/>
      <c r="AB40" s="1963"/>
      <c r="AC40" s="1963"/>
      <c r="AD40" s="1963"/>
    </row>
    <row r="41" spans="1:30">
      <c r="A41" s="1964" t="s">
        <v>323</v>
      </c>
      <c r="B41" s="119">
        <v>10441</v>
      </c>
      <c r="C41" s="865">
        <v>2284</v>
      </c>
      <c r="D41" s="119">
        <v>3263</v>
      </c>
      <c r="E41" s="119">
        <v>274</v>
      </c>
      <c r="F41" s="119"/>
      <c r="G41" s="119"/>
      <c r="H41" s="119">
        <v>3537</v>
      </c>
      <c r="I41" s="119">
        <v>16262</v>
      </c>
      <c r="J41" s="871"/>
      <c r="K41" s="871"/>
      <c r="W41" s="1963"/>
      <c r="X41" s="1963"/>
      <c r="Y41" s="1963"/>
      <c r="Z41" s="1963"/>
      <c r="AA41" s="1963"/>
      <c r="AB41" s="1963"/>
      <c r="AC41" s="1963"/>
      <c r="AD41" s="1963"/>
    </row>
    <row r="42" spans="1:30">
      <c r="A42" s="105"/>
      <c r="B42" s="101"/>
      <c r="C42" s="101"/>
      <c r="D42" s="101"/>
      <c r="E42" s="101"/>
      <c r="F42" s="101"/>
      <c r="G42" s="101"/>
      <c r="H42" s="581"/>
      <c r="I42" s="871"/>
      <c r="J42" s="871"/>
    </row>
    <row r="43" spans="1:30">
      <c r="A43" s="101"/>
      <c r="B43" s="101"/>
      <c r="C43" s="101"/>
      <c r="D43" s="101"/>
      <c r="E43" s="101"/>
      <c r="F43" s="101"/>
      <c r="G43" s="101"/>
      <c r="H43" s="101"/>
      <c r="I43" s="871"/>
      <c r="J43" s="871"/>
    </row>
    <row r="44" spans="1:30" ht="15" thickBot="1">
      <c r="A44" s="1875" t="s">
        <v>322</v>
      </c>
      <c r="B44" s="580"/>
      <c r="C44" s="563"/>
      <c r="D44" s="563"/>
      <c r="E44" s="579"/>
      <c r="F44" s="579"/>
      <c r="G44" s="871"/>
      <c r="H44" s="871"/>
      <c r="I44" s="871"/>
      <c r="J44" s="871"/>
    </row>
    <row r="45" spans="1:30" ht="15" thickBot="1">
      <c r="A45" s="1825" t="s">
        <v>321</v>
      </c>
      <c r="B45" s="106" t="str">
        <f>IF('[105]Manual Input &amp; Status'!C22=0,'[105]Manual Input &amp; Status'!B4&amp;"¹",'[105]Manual Input &amp; Status'!B4)</f>
        <v>Q3/21¹</v>
      </c>
      <c r="C45" s="106" t="s">
        <v>1242</v>
      </c>
      <c r="D45" s="106" t="s">
        <v>1146</v>
      </c>
      <c r="E45" s="102" t="s">
        <v>1044</v>
      </c>
      <c r="F45" s="102" t="s">
        <v>1001</v>
      </c>
      <c r="G45" s="102" t="s">
        <v>978</v>
      </c>
      <c r="H45" s="102" t="s">
        <v>848</v>
      </c>
      <c r="I45" s="364" t="s">
        <v>804</v>
      </c>
      <c r="J45" s="364" t="s">
        <v>774</v>
      </c>
    </row>
    <row r="46" spans="1:30">
      <c r="A46" s="1964" t="s">
        <v>320</v>
      </c>
      <c r="B46" s="578">
        <v>12</v>
      </c>
      <c r="C46" s="578">
        <v>12.9</v>
      </c>
      <c r="D46" s="578">
        <v>12.7</v>
      </c>
      <c r="E46" s="578">
        <v>12.3</v>
      </c>
      <c r="F46" s="578">
        <v>11.6</v>
      </c>
      <c r="G46" s="578">
        <v>11.4</v>
      </c>
      <c r="H46" s="578">
        <v>11.7</v>
      </c>
      <c r="I46" s="578">
        <v>12.7</v>
      </c>
      <c r="J46" s="578">
        <v>11.4</v>
      </c>
      <c r="W46" s="1963"/>
      <c r="X46" s="1963"/>
      <c r="Y46" s="1963"/>
      <c r="Z46" s="1963"/>
      <c r="AA46" s="1963"/>
      <c r="AB46" s="1963"/>
      <c r="AC46" s="1963"/>
      <c r="AD46" s="1963"/>
    </row>
    <row r="47" spans="1:30">
      <c r="A47" s="1962" t="s">
        <v>775</v>
      </c>
      <c r="B47" s="101"/>
      <c r="C47" s="101"/>
      <c r="D47" s="101"/>
      <c r="E47" s="101"/>
      <c r="F47" s="101"/>
      <c r="G47" s="101"/>
      <c r="H47" s="101"/>
      <c r="I47" s="871"/>
      <c r="J47" s="871"/>
      <c r="K47" s="871"/>
    </row>
    <row r="48" spans="1:30">
      <c r="A48" s="535"/>
      <c r="B48" s="111"/>
      <c r="C48" s="540"/>
      <c r="D48" s="540"/>
      <c r="E48" s="539"/>
      <c r="F48" s="539"/>
      <c r="G48" s="536"/>
      <c r="H48" s="536"/>
      <c r="I48" s="536"/>
      <c r="J48" s="536"/>
      <c r="K48" s="871"/>
    </row>
    <row r="49" spans="8:10">
      <c r="H49" s="101"/>
      <c r="I49" s="101"/>
      <c r="J49" s="871"/>
    </row>
    <row r="50" spans="8:10">
      <c r="H50" s="101"/>
      <c r="I50" s="101"/>
      <c r="J50" s="871"/>
    </row>
    <row r="51" spans="8:10">
      <c r="H51" s="577"/>
      <c r="I51" s="577"/>
      <c r="J51" s="871"/>
    </row>
    <row r="52" spans="8:10">
      <c r="H52" s="577"/>
      <c r="I52" s="577"/>
      <c r="J52" s="871"/>
    </row>
    <row r="53" spans="8:10">
      <c r="H53" s="577"/>
      <c r="I53" s="577"/>
      <c r="J53" s="871"/>
    </row>
    <row r="54" spans="8:10">
      <c r="H54" s="577"/>
      <c r="I54" s="577"/>
      <c r="J54" s="871"/>
    </row>
    <row r="55" spans="8:10">
      <c r="H55" s="577"/>
      <c r="I55" s="577"/>
      <c r="J55" s="871"/>
    </row>
    <row r="56" spans="8:10">
      <c r="H56" s="577"/>
      <c r="I56" s="577"/>
      <c r="J56" s="871"/>
    </row>
    <row r="57" spans="8:10">
      <c r="H57" s="577"/>
      <c r="I57" s="577"/>
      <c r="J57" s="871"/>
    </row>
    <row r="58" spans="8:10">
      <c r="H58" s="577"/>
      <c r="I58" s="577"/>
      <c r="J58" s="871"/>
    </row>
    <row r="59" spans="8:10">
      <c r="H59" s="577"/>
      <c r="I59" s="577"/>
      <c r="J59" s="871"/>
    </row>
    <row r="60" spans="8:10">
      <c r="H60" s="577"/>
      <c r="I60" s="577"/>
      <c r="J60" s="871"/>
    </row>
    <row r="61" spans="8:10">
      <c r="H61" s="577"/>
      <c r="I61" s="577"/>
      <c r="J61" s="871"/>
    </row>
    <row r="62" spans="8:10">
      <c r="H62" s="577"/>
      <c r="I62" s="577"/>
      <c r="J62" s="871"/>
    </row>
    <row r="63" spans="8:10">
      <c r="H63" s="577"/>
      <c r="I63" s="577"/>
      <c r="J63" s="871"/>
    </row>
    <row r="64" spans="8:10">
      <c r="H64" s="577"/>
      <c r="I64" s="577"/>
      <c r="J64" s="871"/>
    </row>
    <row r="65" spans="1:10">
      <c r="H65" s="577"/>
      <c r="I65" s="577"/>
      <c r="J65" s="871"/>
    </row>
    <row r="66" spans="1:10">
      <c r="H66" s="577"/>
      <c r="I66" s="577"/>
      <c r="J66" s="871"/>
    </row>
    <row r="67" spans="1:10">
      <c r="H67" s="577"/>
      <c r="I67" s="577"/>
      <c r="J67" s="871"/>
    </row>
    <row r="68" spans="1:10">
      <c r="H68" s="577"/>
      <c r="I68" s="577"/>
      <c r="J68" s="871"/>
    </row>
    <row r="69" spans="1:10">
      <c r="H69" s="577"/>
      <c r="I69" s="577"/>
      <c r="J69" s="871"/>
    </row>
    <row r="70" spans="1:10">
      <c r="H70" s="577"/>
      <c r="I70" s="577"/>
      <c r="J70" s="871"/>
    </row>
    <row r="71" spans="1:10">
      <c r="H71" s="577"/>
      <c r="I71" s="577"/>
      <c r="J71" s="871"/>
    </row>
    <row r="72" spans="1:10">
      <c r="H72" s="577"/>
      <c r="I72" s="577"/>
      <c r="J72" s="871"/>
    </row>
    <row r="73" spans="1:10">
      <c r="H73" s="577"/>
      <c r="I73" s="577"/>
      <c r="J73" s="871"/>
    </row>
    <row r="74" spans="1:10">
      <c r="H74" s="577"/>
      <c r="I74" s="577"/>
      <c r="J74" s="871"/>
    </row>
    <row r="75" spans="1:10">
      <c r="H75" s="577"/>
      <c r="I75" s="577"/>
      <c r="J75" s="871"/>
    </row>
    <row r="76" spans="1:10">
      <c r="H76" s="577"/>
      <c r="I76" s="577"/>
      <c r="J76" s="871"/>
    </row>
    <row r="77" spans="1:10">
      <c r="H77" s="577"/>
      <c r="I77" s="577"/>
      <c r="J77" s="871"/>
    </row>
    <row r="78" spans="1:10">
      <c r="A78" s="73"/>
      <c r="B78" s="69"/>
      <c r="C78" s="69"/>
      <c r="D78" s="69"/>
      <c r="E78" s="69"/>
      <c r="F78" s="69"/>
      <c r="G78" s="69"/>
      <c r="H78" s="577"/>
      <c r="I78" s="577"/>
      <c r="J78" s="871"/>
    </row>
    <row r="79" spans="1:10">
      <c r="A79" s="73"/>
      <c r="B79" s="69"/>
      <c r="C79" s="69"/>
      <c r="D79" s="69"/>
      <c r="E79" s="69"/>
      <c r="F79" s="69"/>
      <c r="G79" s="69"/>
      <c r="H79" s="69"/>
      <c r="I79" s="69"/>
      <c r="J79" s="871"/>
    </row>
    <row r="80" spans="1:10">
      <c r="C80" s="576"/>
      <c r="D80" s="575"/>
      <c r="E80" s="575"/>
      <c r="F80" s="574"/>
      <c r="G80" s="573"/>
    </row>
  </sheetData>
  <mergeCells count="30">
    <mergeCell ref="B3:C4"/>
    <mergeCell ref="U4:V5"/>
    <mergeCell ref="V6:V7"/>
    <mergeCell ref="D3:E4"/>
    <mergeCell ref="F3:G4"/>
    <mergeCell ref="O4:P5"/>
    <mergeCell ref="Q4:R5"/>
    <mergeCell ref="R6:R7"/>
    <mergeCell ref="B33:B34"/>
    <mergeCell ref="C33:C34"/>
    <mergeCell ref="D33:G33"/>
    <mergeCell ref="P6:P7"/>
    <mergeCell ref="Q6:Q7"/>
    <mergeCell ref="B5:B6"/>
    <mergeCell ref="C5:C6"/>
    <mergeCell ref="D5:D6"/>
    <mergeCell ref="E5:E6"/>
    <mergeCell ref="F5:F6"/>
    <mergeCell ref="G5:G6"/>
    <mergeCell ref="O6:O7"/>
    <mergeCell ref="Z6:Z7"/>
    <mergeCell ref="S6:S7"/>
    <mergeCell ref="T6:T7"/>
    <mergeCell ref="U6:U7"/>
    <mergeCell ref="S4:T5"/>
    <mergeCell ref="W4:X5"/>
    <mergeCell ref="Y4:Z5"/>
    <mergeCell ref="W6:W7"/>
    <mergeCell ref="X6:X7"/>
    <mergeCell ref="Y6:Y7"/>
  </mergeCells>
  <pageMargins left="0.7" right="0.7" top="0.75" bottom="0.75" header="0.3" footer="0.3"/>
  <pageSetup paperSize="9" scale="70" orientation="portrait" r:id="rId1"/>
  <customProperties>
    <customPr name="_pios_id" r:id="rId2"/>
  </customPropertie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76766-D787-41FD-9008-C39F8C34D420}">
  <sheetPr>
    <tabColor rgb="FF70A8DA"/>
  </sheetPr>
  <dimension ref="A1:Q59"/>
  <sheetViews>
    <sheetView showGridLines="0" showZeros="0" view="pageLayout" topLeftCell="A64" zoomScaleNormal="100" zoomScaleSheetLayoutView="100" workbookViewId="0">
      <selection activeCell="B16" sqref="B16"/>
    </sheetView>
  </sheetViews>
  <sheetFormatPr defaultColWidth="9.109375" defaultRowHeight="14.4"/>
  <cols>
    <col min="1" max="1" width="33.5546875" style="101" customWidth="1"/>
    <col min="2" max="4" width="13.88671875" style="101" customWidth="1"/>
    <col min="5" max="5" width="14.6640625" style="101" customWidth="1"/>
    <col min="6" max="6" width="15.33203125" style="584" customWidth="1"/>
    <col min="7" max="9" width="11.6640625" style="871" customWidth="1"/>
    <col min="10" max="16384" width="9.109375" style="871"/>
  </cols>
  <sheetData>
    <row r="1" spans="1:17" s="870" customFormat="1" ht="27.6" customHeight="1">
      <c r="A1" s="2215" t="s">
        <v>567</v>
      </c>
      <c r="B1" s="2215"/>
      <c r="C1" s="2215"/>
      <c r="D1" s="2215"/>
      <c r="E1" s="2215"/>
      <c r="F1" s="125"/>
    </row>
    <row r="2" spans="1:17" s="870" customFormat="1" ht="31.2" customHeight="1" thickBot="1">
      <c r="A2" s="1818"/>
      <c r="B2" s="1818" t="s">
        <v>373</v>
      </c>
      <c r="C2" s="1818" t="s">
        <v>372</v>
      </c>
      <c r="D2" s="1818" t="s">
        <v>448</v>
      </c>
      <c r="E2" s="1821" t="s">
        <v>371</v>
      </c>
      <c r="F2" s="128" t="s">
        <v>370</v>
      </c>
      <c r="H2" s="1817"/>
      <c r="I2" s="1817"/>
      <c r="J2" s="1817"/>
      <c r="K2" s="1932"/>
      <c r="L2" s="1931"/>
      <c r="M2" s="1817"/>
      <c r="N2" s="1817"/>
      <c r="O2" s="1817"/>
      <c r="P2" s="1932"/>
      <c r="Q2" s="1931"/>
    </row>
    <row r="3" spans="1:17">
      <c r="A3" s="563" t="s">
        <v>369</v>
      </c>
      <c r="B3" s="552">
        <v>1038</v>
      </c>
      <c r="C3" s="552">
        <v>386</v>
      </c>
      <c r="D3" s="552">
        <v>9116</v>
      </c>
      <c r="E3" s="552">
        <v>77</v>
      </c>
      <c r="F3" s="560">
        <v>54.8</v>
      </c>
      <c r="H3" s="552"/>
      <c r="I3" s="552"/>
      <c r="J3" s="552"/>
      <c r="K3" s="552"/>
      <c r="L3" s="560"/>
      <c r="M3" s="1868"/>
      <c r="N3" s="1868"/>
      <c r="O3" s="1868"/>
      <c r="P3" s="1868"/>
      <c r="Q3" s="1868"/>
    </row>
    <row r="4" spans="1:17">
      <c r="A4" s="562" t="s">
        <v>357</v>
      </c>
      <c r="B4" s="552"/>
      <c r="C4" s="552"/>
      <c r="D4" s="552"/>
      <c r="E4" s="552"/>
      <c r="F4" s="560"/>
      <c r="H4" s="552"/>
      <c r="I4" s="552"/>
      <c r="J4" s="552"/>
      <c r="K4" s="552"/>
      <c r="L4" s="560"/>
      <c r="M4" s="1868"/>
      <c r="N4" s="1868"/>
      <c r="O4" s="1868"/>
      <c r="P4" s="1868"/>
      <c r="Q4" s="1868"/>
    </row>
    <row r="5" spans="1:17">
      <c r="A5" s="561" t="s">
        <v>366</v>
      </c>
      <c r="B5" s="552">
        <v>494</v>
      </c>
      <c r="C5" s="552">
        <v>23</v>
      </c>
      <c r="D5" s="552">
        <v>3541</v>
      </c>
      <c r="E5" s="552">
        <v>8</v>
      </c>
      <c r="F5" s="560">
        <v>38.1</v>
      </c>
      <c r="H5" s="552"/>
      <c r="I5" s="552"/>
      <c r="J5" s="552"/>
      <c r="K5" s="552"/>
      <c r="L5" s="560"/>
      <c r="M5" s="1868"/>
      <c r="N5" s="1868"/>
      <c r="O5" s="1868"/>
      <c r="P5" s="1868"/>
      <c r="Q5" s="1868"/>
    </row>
    <row r="6" spans="1:17">
      <c r="A6" s="561" t="s">
        <v>365</v>
      </c>
      <c r="B6" s="552">
        <v>232</v>
      </c>
      <c r="C6" s="552">
        <v>118</v>
      </c>
      <c r="D6" s="552">
        <v>3302</v>
      </c>
      <c r="E6" s="552">
        <v>26</v>
      </c>
      <c r="F6" s="560">
        <v>50.6</v>
      </c>
      <c r="H6" s="552"/>
      <c r="I6" s="552"/>
      <c r="J6" s="552"/>
      <c r="K6" s="552"/>
      <c r="L6" s="560"/>
      <c r="M6" s="1868"/>
      <c r="N6" s="1868"/>
      <c r="O6" s="1868"/>
      <c r="P6" s="1868"/>
      <c r="Q6" s="1868"/>
    </row>
    <row r="7" spans="1:17">
      <c r="A7" s="561" t="s">
        <v>364</v>
      </c>
      <c r="B7" s="552">
        <v>162</v>
      </c>
      <c r="C7" s="552">
        <v>101</v>
      </c>
      <c r="D7" s="552">
        <v>1591</v>
      </c>
      <c r="E7" s="552">
        <v>23</v>
      </c>
      <c r="F7" s="560">
        <v>79</v>
      </c>
      <c r="H7" s="552"/>
      <c r="I7" s="552"/>
      <c r="J7" s="552"/>
      <c r="K7" s="552"/>
      <c r="L7" s="560"/>
      <c r="M7" s="1868"/>
      <c r="N7" s="1868"/>
      <c r="O7" s="1868"/>
      <c r="P7" s="1868"/>
      <c r="Q7" s="1868"/>
    </row>
    <row r="8" spans="1:17">
      <c r="A8" s="561" t="s">
        <v>363</v>
      </c>
      <c r="B8" s="552">
        <v>108</v>
      </c>
      <c r="C8" s="552">
        <v>105</v>
      </c>
      <c r="D8" s="552">
        <v>571</v>
      </c>
      <c r="E8" s="552">
        <v>10</v>
      </c>
      <c r="F8" s="560">
        <v>107.5</v>
      </c>
      <c r="H8" s="552"/>
      <c r="I8" s="552"/>
      <c r="J8" s="552"/>
      <c r="K8" s="552"/>
      <c r="L8" s="560"/>
      <c r="M8" s="1868"/>
      <c r="N8" s="1868"/>
      <c r="O8" s="1868"/>
      <c r="P8" s="1868"/>
      <c r="Q8" s="1868"/>
    </row>
    <row r="9" spans="1:17">
      <c r="A9" s="561" t="s">
        <v>362</v>
      </c>
      <c r="B9" s="552">
        <v>37</v>
      </c>
      <c r="C9" s="552">
        <v>30</v>
      </c>
      <c r="D9" s="552">
        <v>64</v>
      </c>
      <c r="E9" s="552">
        <v>8</v>
      </c>
      <c r="F9" s="560">
        <v>125.4</v>
      </c>
      <c r="H9" s="552"/>
      <c r="I9" s="552"/>
      <c r="J9" s="552"/>
      <c r="K9" s="552"/>
      <c r="L9" s="560"/>
      <c r="M9" s="1868"/>
      <c r="N9" s="1868"/>
      <c r="O9" s="1868"/>
      <c r="P9" s="1868"/>
      <c r="Q9" s="1868"/>
    </row>
    <row r="10" spans="1:17">
      <c r="A10" s="561" t="s">
        <v>361</v>
      </c>
      <c r="B10" s="552">
        <v>0</v>
      </c>
      <c r="C10" s="552">
        <v>7</v>
      </c>
      <c r="D10" s="552">
        <v>6</v>
      </c>
      <c r="E10" s="552">
        <v>2</v>
      </c>
      <c r="F10" s="560">
        <v>137.1</v>
      </c>
      <c r="H10" s="552"/>
      <c r="I10" s="552"/>
      <c r="J10" s="552"/>
      <c r="K10" s="552"/>
      <c r="L10" s="560"/>
      <c r="M10" s="1868"/>
      <c r="N10" s="1868"/>
      <c r="O10" s="1868"/>
      <c r="P10" s="1868"/>
      <c r="Q10" s="1868"/>
    </row>
    <row r="11" spans="1:17">
      <c r="A11" s="561" t="s">
        <v>360</v>
      </c>
      <c r="B11" s="552">
        <v>5</v>
      </c>
      <c r="C11" s="552">
        <v>2</v>
      </c>
      <c r="D11" s="552">
        <v>5</v>
      </c>
      <c r="E11" s="552">
        <v>0</v>
      </c>
      <c r="F11" s="560">
        <v>256.10000000000002</v>
      </c>
      <c r="H11" s="552"/>
      <c r="I11" s="552"/>
      <c r="J11" s="552"/>
      <c r="K11" s="552"/>
      <c r="L11" s="560"/>
      <c r="M11" s="1868"/>
      <c r="N11" s="1868"/>
      <c r="O11" s="1868"/>
      <c r="P11" s="1868"/>
      <c r="Q11" s="1868"/>
    </row>
    <row r="12" spans="1:17">
      <c r="A12" s="561" t="s">
        <v>349</v>
      </c>
      <c r="B12" s="552">
        <v>0</v>
      </c>
      <c r="C12" s="552">
        <v>0</v>
      </c>
      <c r="D12" s="552">
        <v>36</v>
      </c>
      <c r="E12" s="552">
        <v>0</v>
      </c>
      <c r="F12" s="560">
        <v>15.1</v>
      </c>
      <c r="H12" s="552"/>
      <c r="I12" s="552"/>
      <c r="J12" s="552"/>
      <c r="K12" s="552"/>
      <c r="L12" s="560"/>
      <c r="M12" s="1868"/>
      <c r="N12" s="1868"/>
      <c r="O12" s="1868"/>
      <c r="P12" s="1868"/>
      <c r="Q12" s="1868"/>
    </row>
    <row r="13" spans="1:17">
      <c r="A13" s="563"/>
      <c r="B13" s="552"/>
      <c r="C13" s="552"/>
      <c r="D13" s="552"/>
      <c r="E13" s="552"/>
      <c r="F13" s="560"/>
      <c r="H13" s="552"/>
      <c r="I13" s="552"/>
      <c r="J13" s="552"/>
      <c r="K13" s="552"/>
      <c r="L13" s="560"/>
      <c r="M13" s="1868"/>
      <c r="N13" s="1868"/>
      <c r="O13" s="1868"/>
      <c r="P13" s="1868"/>
      <c r="Q13" s="1868"/>
    </row>
    <row r="14" spans="1:17">
      <c r="A14" s="563" t="s">
        <v>368</v>
      </c>
      <c r="B14" s="552">
        <v>83271</v>
      </c>
      <c r="C14" s="552">
        <v>71384</v>
      </c>
      <c r="D14" s="552">
        <v>119240</v>
      </c>
      <c r="E14" s="552">
        <v>37966</v>
      </c>
      <c r="F14" s="560">
        <v>45.5</v>
      </c>
      <c r="H14" s="552"/>
      <c r="I14" s="552"/>
      <c r="J14" s="552"/>
      <c r="K14" s="552"/>
      <c r="L14" s="560"/>
      <c r="M14" s="1868"/>
      <c r="N14" s="1868"/>
      <c r="O14" s="1868"/>
      <c r="P14" s="1868"/>
      <c r="Q14" s="1868"/>
    </row>
    <row r="15" spans="1:17">
      <c r="A15" s="562" t="s">
        <v>357</v>
      </c>
      <c r="B15" s="870"/>
      <c r="C15" s="870"/>
      <c r="D15" s="870"/>
      <c r="E15" s="870"/>
      <c r="F15" s="127"/>
      <c r="H15" s="870"/>
      <c r="I15" s="870"/>
      <c r="J15" s="870"/>
      <c r="K15" s="870"/>
      <c r="L15" s="127"/>
      <c r="M15" s="1868"/>
      <c r="N15" s="1868"/>
      <c r="O15" s="1868"/>
      <c r="P15" s="1868"/>
      <c r="Q15" s="1868"/>
    </row>
    <row r="16" spans="1:17">
      <c r="A16" s="561" t="s">
        <v>366</v>
      </c>
      <c r="B16" s="552">
        <v>7098</v>
      </c>
      <c r="C16" s="552">
        <v>8166</v>
      </c>
      <c r="D16" s="552">
        <v>11468</v>
      </c>
      <c r="E16" s="552">
        <v>4685</v>
      </c>
      <c r="F16" s="560">
        <v>16.899999999999999</v>
      </c>
      <c r="H16" s="552"/>
      <c r="I16" s="552"/>
      <c r="J16" s="552"/>
      <c r="K16" s="552"/>
      <c r="L16" s="560"/>
      <c r="M16" s="1868"/>
      <c r="N16" s="1868"/>
      <c r="O16" s="1868"/>
      <c r="P16" s="1868"/>
      <c r="Q16" s="1868"/>
    </row>
    <row r="17" spans="1:17">
      <c r="A17" s="561" t="s">
        <v>365</v>
      </c>
      <c r="B17" s="552">
        <v>25579</v>
      </c>
      <c r="C17" s="552">
        <v>30057</v>
      </c>
      <c r="D17" s="552">
        <v>41625</v>
      </c>
      <c r="E17" s="552">
        <v>15600</v>
      </c>
      <c r="F17" s="560">
        <v>33.5</v>
      </c>
      <c r="H17" s="552"/>
      <c r="I17" s="552"/>
      <c r="J17" s="552"/>
      <c r="K17" s="552"/>
      <c r="L17" s="560"/>
      <c r="M17" s="1868"/>
      <c r="N17" s="1868"/>
      <c r="O17" s="1868"/>
      <c r="P17" s="1868"/>
      <c r="Q17" s="1868"/>
    </row>
    <row r="18" spans="1:17">
      <c r="A18" s="561" t="s">
        <v>364</v>
      </c>
      <c r="B18" s="552">
        <v>38778</v>
      </c>
      <c r="C18" s="552">
        <v>25597</v>
      </c>
      <c r="D18" s="552">
        <v>51498</v>
      </c>
      <c r="E18" s="552">
        <v>13763</v>
      </c>
      <c r="F18" s="560">
        <v>51.3</v>
      </c>
      <c r="H18" s="552"/>
      <c r="I18" s="552"/>
      <c r="J18" s="552"/>
      <c r="K18" s="552"/>
      <c r="L18" s="560"/>
      <c r="M18" s="1868"/>
      <c r="N18" s="1868"/>
      <c r="O18" s="1868"/>
      <c r="P18" s="1868"/>
      <c r="Q18" s="1868"/>
    </row>
    <row r="19" spans="1:17">
      <c r="A19" s="561" t="s">
        <v>363</v>
      </c>
      <c r="B19" s="552">
        <v>7641</v>
      </c>
      <c r="C19" s="552">
        <v>5604</v>
      </c>
      <c r="D19" s="552">
        <v>10070</v>
      </c>
      <c r="E19" s="552">
        <v>3080</v>
      </c>
      <c r="F19" s="560">
        <v>70.5</v>
      </c>
      <c r="H19" s="552"/>
      <c r="I19" s="552"/>
      <c r="J19" s="552"/>
      <c r="K19" s="552"/>
      <c r="L19" s="560"/>
      <c r="M19" s="1868"/>
      <c r="N19" s="1868"/>
      <c r="O19" s="1868"/>
      <c r="P19" s="1868"/>
      <c r="Q19" s="1868"/>
    </row>
    <row r="20" spans="1:17">
      <c r="A20" s="561" t="s">
        <v>362</v>
      </c>
      <c r="B20" s="552">
        <v>1166</v>
      </c>
      <c r="C20" s="552">
        <v>667</v>
      </c>
      <c r="D20" s="552">
        <v>1402</v>
      </c>
      <c r="E20" s="552">
        <v>336</v>
      </c>
      <c r="F20" s="560">
        <v>106.2</v>
      </c>
      <c r="H20" s="552"/>
      <c r="I20" s="552"/>
      <c r="J20" s="552"/>
      <c r="K20" s="552"/>
      <c r="L20" s="560"/>
      <c r="M20" s="1868"/>
      <c r="N20" s="1868"/>
      <c r="O20" s="1868"/>
      <c r="P20" s="1868"/>
      <c r="Q20" s="1868"/>
    </row>
    <row r="21" spans="1:17">
      <c r="A21" s="561" t="s">
        <v>361</v>
      </c>
      <c r="B21" s="552">
        <v>430</v>
      </c>
      <c r="C21" s="552">
        <v>406</v>
      </c>
      <c r="D21" s="552">
        <v>644</v>
      </c>
      <c r="E21" s="552">
        <v>255</v>
      </c>
      <c r="F21" s="560">
        <v>119.9</v>
      </c>
      <c r="H21" s="552"/>
      <c r="I21" s="552"/>
      <c r="J21" s="552"/>
      <c r="K21" s="552"/>
      <c r="L21" s="560"/>
      <c r="M21" s="1868"/>
      <c r="N21" s="1868"/>
      <c r="O21" s="1868"/>
      <c r="P21" s="1868"/>
      <c r="Q21" s="1868"/>
    </row>
    <row r="22" spans="1:17">
      <c r="A22" s="561" t="s">
        <v>360</v>
      </c>
      <c r="B22" s="552">
        <v>336</v>
      </c>
      <c r="C22" s="552">
        <v>423</v>
      </c>
      <c r="D22" s="552">
        <v>528</v>
      </c>
      <c r="E22" s="552">
        <v>247</v>
      </c>
      <c r="F22" s="560">
        <v>151.69999999999999</v>
      </c>
      <c r="H22" s="552"/>
      <c r="I22" s="552"/>
      <c r="J22" s="552"/>
      <c r="K22" s="552"/>
      <c r="L22" s="560"/>
      <c r="M22" s="1868"/>
      <c r="N22" s="1868"/>
      <c r="O22" s="1868"/>
      <c r="P22" s="1868"/>
      <c r="Q22" s="1868"/>
    </row>
    <row r="23" spans="1:17">
      <c r="A23" s="561" t="s">
        <v>349</v>
      </c>
      <c r="B23" s="552">
        <v>2243</v>
      </c>
      <c r="C23" s="552">
        <v>464</v>
      </c>
      <c r="D23" s="552">
        <v>2005</v>
      </c>
      <c r="E23" s="552">
        <v>0</v>
      </c>
      <c r="F23" s="560">
        <v>89</v>
      </c>
      <c r="H23" s="552"/>
      <c r="I23" s="552"/>
      <c r="J23" s="552"/>
      <c r="K23" s="552"/>
      <c r="L23" s="560"/>
      <c r="M23" s="1868"/>
      <c r="N23" s="1868"/>
      <c r="O23" s="1868"/>
      <c r="P23" s="1868"/>
      <c r="Q23" s="1868"/>
    </row>
    <row r="24" spans="1:17">
      <c r="A24" s="563"/>
      <c r="B24" s="552"/>
      <c r="C24" s="552"/>
      <c r="D24" s="552"/>
      <c r="E24" s="552"/>
      <c r="F24" s="560"/>
      <c r="H24" s="552"/>
      <c r="I24" s="552"/>
      <c r="J24" s="552"/>
      <c r="K24" s="552"/>
      <c r="L24" s="560"/>
      <c r="M24" s="1868"/>
      <c r="N24" s="1868"/>
      <c r="O24" s="1868"/>
      <c r="P24" s="1868"/>
      <c r="Q24" s="1868"/>
    </row>
    <row r="25" spans="1:17">
      <c r="A25" s="563" t="s">
        <v>367</v>
      </c>
      <c r="B25" s="552">
        <v>22198</v>
      </c>
      <c r="C25" s="552">
        <v>3136</v>
      </c>
      <c r="D25" s="552">
        <v>27067</v>
      </c>
      <c r="E25" s="552">
        <v>1534</v>
      </c>
      <c r="F25" s="560">
        <v>14.6</v>
      </c>
      <c r="H25" s="552"/>
      <c r="I25" s="552"/>
      <c r="J25" s="552"/>
      <c r="K25" s="552"/>
      <c r="L25" s="560"/>
      <c r="M25" s="1868"/>
      <c r="N25" s="1868"/>
      <c r="O25" s="1868"/>
      <c r="P25" s="1868"/>
      <c r="Q25" s="1868"/>
    </row>
    <row r="26" spans="1:17">
      <c r="A26" s="562" t="s">
        <v>357</v>
      </c>
      <c r="B26" s="870"/>
      <c r="C26" s="870"/>
      <c r="D26" s="870"/>
      <c r="E26" s="870"/>
      <c r="F26" s="127"/>
      <c r="H26" s="870"/>
      <c r="I26" s="870"/>
      <c r="J26" s="870"/>
      <c r="K26" s="870"/>
      <c r="L26" s="127"/>
      <c r="M26" s="1868"/>
      <c r="N26" s="1868"/>
      <c r="O26" s="1868"/>
      <c r="P26" s="1868"/>
      <c r="Q26" s="1868"/>
    </row>
    <row r="27" spans="1:17">
      <c r="A27" s="561" t="s">
        <v>366</v>
      </c>
      <c r="B27" s="552">
        <v>10232</v>
      </c>
      <c r="C27" s="552">
        <v>619</v>
      </c>
      <c r="D27" s="552">
        <v>11804</v>
      </c>
      <c r="E27" s="552">
        <v>222</v>
      </c>
      <c r="F27" s="560">
        <v>9.1999999999999993</v>
      </c>
      <c r="H27" s="552"/>
      <c r="I27" s="552"/>
      <c r="J27" s="552"/>
      <c r="K27" s="552"/>
      <c r="L27" s="560"/>
      <c r="M27" s="1868"/>
      <c r="N27" s="1868"/>
      <c r="O27" s="1868"/>
      <c r="P27" s="1868"/>
      <c r="Q27" s="1868"/>
    </row>
    <row r="28" spans="1:17">
      <c r="A28" s="561" t="s">
        <v>365</v>
      </c>
      <c r="B28" s="552">
        <v>11706</v>
      </c>
      <c r="C28" s="552">
        <v>1801</v>
      </c>
      <c r="D28" s="552">
        <v>14441</v>
      </c>
      <c r="E28" s="552">
        <v>959</v>
      </c>
      <c r="F28" s="560">
        <v>15.8</v>
      </c>
      <c r="H28" s="552"/>
      <c r="I28" s="552"/>
      <c r="J28" s="552"/>
      <c r="K28" s="552"/>
      <c r="L28" s="560"/>
      <c r="M28" s="1868"/>
      <c r="N28" s="1868"/>
      <c r="O28" s="1868"/>
      <c r="P28" s="1868"/>
      <c r="Q28" s="1868"/>
    </row>
    <row r="29" spans="1:17">
      <c r="A29" s="561" t="s">
        <v>364</v>
      </c>
      <c r="B29" s="552">
        <v>181</v>
      </c>
      <c r="C29" s="552">
        <v>468</v>
      </c>
      <c r="D29" s="552">
        <v>693</v>
      </c>
      <c r="E29" s="552">
        <v>317</v>
      </c>
      <c r="F29" s="560">
        <v>62.5</v>
      </c>
      <c r="H29" s="552"/>
      <c r="I29" s="552"/>
      <c r="J29" s="552"/>
      <c r="K29" s="552"/>
      <c r="L29" s="560"/>
      <c r="M29" s="1868"/>
      <c r="N29" s="1868"/>
      <c r="O29" s="1868"/>
      <c r="P29" s="1868"/>
      <c r="Q29" s="1868"/>
    </row>
    <row r="30" spans="1:17">
      <c r="A30" s="561" t="s">
        <v>363</v>
      </c>
      <c r="B30" s="552">
        <v>52</v>
      </c>
      <c r="C30" s="552">
        <v>96</v>
      </c>
      <c r="D30" s="552">
        <v>93</v>
      </c>
      <c r="E30" s="552">
        <v>26</v>
      </c>
      <c r="F30" s="560">
        <v>65.900000000000006</v>
      </c>
      <c r="H30" s="552"/>
      <c r="I30" s="552"/>
      <c r="J30" s="552"/>
      <c r="K30" s="552"/>
      <c r="L30" s="560"/>
      <c r="M30" s="1868"/>
      <c r="N30" s="1868"/>
      <c r="O30" s="1868"/>
      <c r="P30" s="1868"/>
      <c r="Q30" s="1868"/>
    </row>
    <row r="31" spans="1:17">
      <c r="A31" s="561" t="s">
        <v>362</v>
      </c>
      <c r="B31" s="552">
        <v>1</v>
      </c>
      <c r="C31" s="552">
        <v>152</v>
      </c>
      <c r="D31" s="552">
        <v>10</v>
      </c>
      <c r="E31" s="552">
        <v>10</v>
      </c>
      <c r="F31" s="560">
        <v>230.8</v>
      </c>
      <c r="H31" s="552"/>
      <c r="I31" s="552"/>
      <c r="J31" s="552"/>
      <c r="K31" s="552"/>
      <c r="L31" s="560"/>
      <c r="M31" s="1868"/>
      <c r="N31" s="1868"/>
      <c r="O31" s="1868"/>
      <c r="P31" s="1868"/>
      <c r="Q31" s="1868"/>
    </row>
    <row r="32" spans="1:17">
      <c r="A32" s="561" t="s">
        <v>361</v>
      </c>
      <c r="B32" s="552">
        <v>0</v>
      </c>
      <c r="C32" s="552">
        <v>0</v>
      </c>
      <c r="D32" s="552">
        <v>0</v>
      </c>
      <c r="E32" s="552">
        <v>0</v>
      </c>
      <c r="F32" s="560">
        <v>283.5</v>
      </c>
      <c r="H32" s="552"/>
      <c r="I32" s="552"/>
      <c r="J32" s="552"/>
      <c r="K32" s="552"/>
      <c r="L32" s="560"/>
      <c r="M32" s="1868"/>
      <c r="N32" s="1868"/>
      <c r="O32" s="1868"/>
      <c r="P32" s="1868"/>
      <c r="Q32" s="1868"/>
    </row>
    <row r="33" spans="1:17">
      <c r="A33" s="561" t="s">
        <v>360</v>
      </c>
      <c r="B33" s="552">
        <v>26</v>
      </c>
      <c r="C33" s="552">
        <v>0</v>
      </c>
      <c r="D33" s="552">
        <v>26</v>
      </c>
      <c r="E33" s="552">
        <v>0</v>
      </c>
      <c r="F33" s="560">
        <v>294</v>
      </c>
      <c r="H33" s="552"/>
      <c r="I33" s="552"/>
      <c r="J33" s="552"/>
      <c r="K33" s="552"/>
      <c r="L33" s="560"/>
      <c r="M33" s="1868"/>
      <c r="N33" s="1868"/>
      <c r="O33" s="1868"/>
      <c r="P33" s="1868"/>
      <c r="Q33" s="1868"/>
    </row>
    <row r="34" spans="1:17">
      <c r="A34" s="561" t="s">
        <v>349</v>
      </c>
      <c r="B34" s="552">
        <v>0</v>
      </c>
      <c r="C34" s="552">
        <v>0</v>
      </c>
      <c r="D34" s="552">
        <v>0</v>
      </c>
      <c r="E34" s="552">
        <v>0</v>
      </c>
      <c r="F34" s="560">
        <v>0</v>
      </c>
      <c r="H34" s="552"/>
      <c r="I34" s="552"/>
      <c r="J34" s="552"/>
      <c r="K34" s="552"/>
      <c r="L34" s="560"/>
      <c r="M34" s="1868"/>
      <c r="N34" s="1868"/>
      <c r="O34" s="1868"/>
      <c r="P34" s="1868"/>
      <c r="Q34" s="1868"/>
    </row>
    <row r="35" spans="1:17">
      <c r="A35" s="563"/>
      <c r="B35" s="552"/>
      <c r="C35" s="552"/>
      <c r="D35" s="552"/>
      <c r="E35" s="552"/>
      <c r="F35" s="560"/>
      <c r="H35" s="552"/>
      <c r="I35" s="552"/>
      <c r="J35" s="552"/>
      <c r="K35" s="552"/>
      <c r="L35" s="560"/>
      <c r="M35" s="1868"/>
      <c r="N35" s="1868"/>
      <c r="O35" s="1868"/>
      <c r="P35" s="1868"/>
      <c r="Q35" s="1868"/>
    </row>
    <row r="36" spans="1:17">
      <c r="A36" s="563" t="s">
        <v>359</v>
      </c>
      <c r="B36" s="552">
        <v>14742</v>
      </c>
      <c r="C36" s="552">
        <v>5150</v>
      </c>
      <c r="D36" s="552">
        <v>17115</v>
      </c>
      <c r="E36" s="552">
        <v>2373</v>
      </c>
      <c r="F36" s="560">
        <v>17</v>
      </c>
      <c r="H36" s="552"/>
      <c r="I36" s="552"/>
      <c r="J36" s="552"/>
      <c r="K36" s="552"/>
      <c r="L36" s="560"/>
      <c r="M36" s="1868"/>
      <c r="N36" s="1868"/>
      <c r="O36" s="1868"/>
      <c r="P36" s="1868"/>
      <c r="Q36" s="1868"/>
    </row>
    <row r="37" spans="1:17">
      <c r="A37" s="562" t="s">
        <v>357</v>
      </c>
      <c r="B37" s="870"/>
      <c r="C37" s="870"/>
      <c r="D37" s="870"/>
      <c r="E37" s="870"/>
      <c r="F37" s="127"/>
      <c r="H37" s="870"/>
      <c r="I37" s="870"/>
      <c r="J37" s="870"/>
      <c r="K37" s="870"/>
      <c r="L37" s="127"/>
      <c r="M37" s="1868"/>
      <c r="N37" s="1868"/>
      <c r="O37" s="1868"/>
      <c r="P37" s="1868"/>
      <c r="Q37" s="1868"/>
    </row>
    <row r="38" spans="1:17">
      <c r="A38" s="561" t="s">
        <v>356</v>
      </c>
      <c r="B38" s="552">
        <v>9008</v>
      </c>
      <c r="C38" s="552">
        <v>3883</v>
      </c>
      <c r="D38" s="552">
        <v>10748</v>
      </c>
      <c r="E38" s="552">
        <v>1740</v>
      </c>
      <c r="F38" s="560">
        <v>12.6</v>
      </c>
      <c r="H38" s="552"/>
      <c r="I38" s="552"/>
      <c r="J38" s="552"/>
      <c r="K38" s="552"/>
      <c r="L38" s="560"/>
      <c r="M38" s="1868"/>
      <c r="N38" s="1868"/>
      <c r="O38" s="1868"/>
      <c r="P38" s="1868"/>
      <c r="Q38" s="1868"/>
    </row>
    <row r="39" spans="1:17">
      <c r="A39" s="561" t="s">
        <v>355</v>
      </c>
      <c r="B39" s="552">
        <v>3320</v>
      </c>
      <c r="C39" s="552">
        <v>814</v>
      </c>
      <c r="D39" s="552">
        <v>3729</v>
      </c>
      <c r="E39" s="552">
        <v>409</v>
      </c>
      <c r="F39" s="560">
        <v>12.1</v>
      </c>
      <c r="H39" s="552"/>
      <c r="I39" s="552"/>
      <c r="J39" s="552"/>
      <c r="K39" s="552"/>
      <c r="L39" s="560"/>
      <c r="M39" s="1868"/>
      <c r="N39" s="1868"/>
      <c r="O39" s="1868"/>
      <c r="P39" s="1868"/>
      <c r="Q39" s="1868"/>
    </row>
    <row r="40" spans="1:17">
      <c r="A40" s="561" t="s">
        <v>354</v>
      </c>
      <c r="B40" s="552">
        <v>1423</v>
      </c>
      <c r="C40" s="552">
        <v>314</v>
      </c>
      <c r="D40" s="552">
        <v>1576</v>
      </c>
      <c r="E40" s="552">
        <v>153</v>
      </c>
      <c r="F40" s="560">
        <v>18.399999999999999</v>
      </c>
      <c r="H40" s="552"/>
      <c r="I40" s="552"/>
      <c r="J40" s="552"/>
      <c r="K40" s="552"/>
      <c r="L40" s="560"/>
      <c r="M40" s="1868"/>
      <c r="N40" s="1868"/>
      <c r="O40" s="1868"/>
      <c r="P40" s="1868"/>
      <c r="Q40" s="1868"/>
    </row>
    <row r="41" spans="1:17">
      <c r="A41" s="561" t="s">
        <v>353</v>
      </c>
      <c r="B41" s="552">
        <v>560</v>
      </c>
      <c r="C41" s="552">
        <v>117</v>
      </c>
      <c r="D41" s="552">
        <v>617</v>
      </c>
      <c r="E41" s="552">
        <v>57</v>
      </c>
      <c r="F41" s="560">
        <v>33.5</v>
      </c>
      <c r="H41" s="552"/>
      <c r="I41" s="552"/>
      <c r="J41" s="552"/>
      <c r="K41" s="552"/>
      <c r="L41" s="560"/>
      <c r="M41" s="1868"/>
      <c r="N41" s="1868"/>
      <c r="O41" s="1868"/>
      <c r="P41" s="1868"/>
      <c r="Q41" s="1868"/>
    </row>
    <row r="42" spans="1:17">
      <c r="A42" s="561" t="s">
        <v>352</v>
      </c>
      <c r="B42" s="552">
        <v>53</v>
      </c>
      <c r="C42" s="552">
        <v>4</v>
      </c>
      <c r="D42" s="552">
        <v>56</v>
      </c>
      <c r="E42" s="552">
        <v>2</v>
      </c>
      <c r="F42" s="560">
        <v>54.6</v>
      </c>
      <c r="H42" s="552"/>
      <c r="I42" s="552"/>
      <c r="J42" s="552"/>
      <c r="K42" s="552"/>
      <c r="L42" s="560"/>
      <c r="M42" s="1868"/>
      <c r="N42" s="1868"/>
      <c r="O42" s="1868"/>
      <c r="P42" s="1868"/>
      <c r="Q42" s="1868"/>
    </row>
    <row r="43" spans="1:17">
      <c r="A43" s="561" t="s">
        <v>351</v>
      </c>
      <c r="B43" s="552">
        <v>134</v>
      </c>
      <c r="C43" s="552">
        <v>13</v>
      </c>
      <c r="D43" s="552">
        <v>142</v>
      </c>
      <c r="E43" s="552">
        <v>9</v>
      </c>
      <c r="F43" s="560">
        <v>98.4</v>
      </c>
      <c r="H43" s="552"/>
      <c r="I43" s="552"/>
      <c r="J43" s="552"/>
      <c r="K43" s="552"/>
      <c r="L43" s="560"/>
      <c r="M43" s="1868"/>
      <c r="N43" s="1868"/>
      <c r="O43" s="1868"/>
      <c r="P43" s="1868"/>
      <c r="Q43" s="1868"/>
    </row>
    <row r="44" spans="1:17">
      <c r="A44" s="561" t="s">
        <v>350</v>
      </c>
      <c r="B44" s="552">
        <v>4</v>
      </c>
      <c r="C44" s="552">
        <v>1</v>
      </c>
      <c r="D44" s="552">
        <v>4</v>
      </c>
      <c r="E44" s="552">
        <v>0</v>
      </c>
      <c r="F44" s="560">
        <v>104.8</v>
      </c>
      <c r="H44" s="552"/>
      <c r="I44" s="552"/>
      <c r="J44" s="552"/>
      <c r="K44" s="552"/>
      <c r="L44" s="560"/>
      <c r="M44" s="1868"/>
      <c r="N44" s="1868"/>
      <c r="O44" s="1868"/>
      <c r="P44" s="1868"/>
      <c r="Q44" s="1868"/>
    </row>
    <row r="45" spans="1:17">
      <c r="A45" s="561" t="s">
        <v>349</v>
      </c>
      <c r="B45" s="552">
        <v>240</v>
      </c>
      <c r="C45" s="552">
        <v>4</v>
      </c>
      <c r="D45" s="552">
        <v>243</v>
      </c>
      <c r="E45" s="552">
        <v>3</v>
      </c>
      <c r="F45" s="560">
        <v>179.2</v>
      </c>
      <c r="H45" s="552"/>
      <c r="I45" s="552"/>
      <c r="J45" s="552"/>
      <c r="K45" s="552"/>
      <c r="L45" s="560"/>
      <c r="M45" s="1868"/>
      <c r="N45" s="1868"/>
      <c r="O45" s="1868"/>
      <c r="P45" s="1868"/>
      <c r="Q45" s="1868"/>
    </row>
    <row r="46" spans="1:17">
      <c r="A46" s="121"/>
      <c r="B46" s="534"/>
      <c r="C46" s="534"/>
      <c r="D46" s="534"/>
      <c r="E46" s="534"/>
      <c r="F46" s="589"/>
    </row>
    <row r="47" spans="1:17" ht="17.25" customHeight="1">
      <c r="A47" s="2226" t="s">
        <v>608</v>
      </c>
      <c r="B47" s="2226"/>
      <c r="C47" s="2226"/>
      <c r="D47" s="2226"/>
      <c r="E47" s="2226"/>
      <c r="F47" s="2226"/>
    </row>
    <row r="48" spans="1:17">
      <c r="A48" s="588" t="s">
        <v>347</v>
      </c>
      <c r="B48" s="587"/>
      <c r="C48" s="587"/>
      <c r="D48" s="587"/>
      <c r="E48" s="587"/>
      <c r="F48" s="586"/>
    </row>
    <row r="49" spans="1:6">
      <c r="B49" s="105"/>
      <c r="C49" s="105"/>
      <c r="D49" s="105"/>
      <c r="E49" s="105"/>
      <c r="F49" s="585"/>
    </row>
    <row r="57" spans="1:6">
      <c r="A57" s="132"/>
    </row>
    <row r="58" spans="1:6">
      <c r="A58" s="132"/>
    </row>
    <row r="59" spans="1:6">
      <c r="A59" s="132"/>
    </row>
  </sheetData>
  <mergeCells count="2">
    <mergeCell ref="A1:E1"/>
    <mergeCell ref="A47:F47"/>
  </mergeCells>
  <pageMargins left="0.7" right="0.7" top="0.75" bottom="0.75" header="0.3" footer="0.3"/>
  <pageSetup paperSize="9" scale="70" orientation="portrait" r:id="rId1"/>
  <customProperties>
    <customPr name="_pios_id" r:id="rId2"/>
  </customPropertie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08BF0B-05AF-430D-BFC5-9C39DEE58551}">
  <sheetPr>
    <tabColor rgb="FF70A8DA"/>
  </sheetPr>
  <dimension ref="A1:AE15"/>
  <sheetViews>
    <sheetView showGridLines="0" view="pageLayout" topLeftCell="A61" zoomScaleNormal="100" zoomScaleSheetLayoutView="100" workbookViewId="0">
      <selection activeCell="B68" sqref="B68"/>
    </sheetView>
  </sheetViews>
  <sheetFormatPr defaultColWidth="9.109375" defaultRowHeight="14.4"/>
  <cols>
    <col min="1" max="1" width="33.5546875" style="101" customWidth="1"/>
    <col min="2" max="9" width="9.6640625" style="101" customWidth="1"/>
    <col min="10" max="10" width="9.6640625" style="871" customWidth="1"/>
    <col min="11" max="16384" width="9.109375" style="871"/>
  </cols>
  <sheetData>
    <row r="1" spans="1:31" ht="50.25" customHeight="1" thickBot="1">
      <c r="A1" s="134"/>
      <c r="B1" s="1818" t="s">
        <v>373</v>
      </c>
      <c r="C1" s="2228" t="s">
        <v>372</v>
      </c>
      <c r="D1" s="2228"/>
      <c r="E1" s="2228" t="s">
        <v>448</v>
      </c>
      <c r="F1" s="2228"/>
      <c r="G1" s="2228" t="s">
        <v>371</v>
      </c>
      <c r="H1" s="2228"/>
      <c r="I1" s="2228" t="s">
        <v>370</v>
      </c>
      <c r="J1" s="2228"/>
      <c r="N1" s="1817"/>
      <c r="O1" s="2227"/>
      <c r="P1" s="2227"/>
      <c r="Q1" s="2227"/>
      <c r="R1" s="2227"/>
      <c r="S1" s="2227"/>
      <c r="T1" s="2227"/>
      <c r="U1" s="2227"/>
      <c r="V1" s="2227"/>
      <c r="W1" s="1817"/>
      <c r="X1" s="2227"/>
      <c r="Y1" s="2227"/>
      <c r="Z1" s="2227"/>
      <c r="AA1" s="2227"/>
      <c r="AB1" s="2227"/>
      <c r="AC1" s="2227"/>
      <c r="AD1" s="2227"/>
      <c r="AE1" s="2227"/>
    </row>
    <row r="2" spans="1:31">
      <c r="A2" s="121" t="s">
        <v>358</v>
      </c>
      <c r="B2" s="534">
        <v>12195</v>
      </c>
      <c r="C2" s="871"/>
      <c r="D2" s="534">
        <v>28782</v>
      </c>
      <c r="E2" s="871"/>
      <c r="F2" s="534">
        <v>31871</v>
      </c>
      <c r="G2" s="871"/>
      <c r="H2" s="534">
        <v>21533</v>
      </c>
      <c r="I2" s="871"/>
      <c r="J2" s="589">
        <v>23.8</v>
      </c>
      <c r="N2" s="534"/>
      <c r="P2" s="534"/>
      <c r="R2" s="534"/>
      <c r="T2" s="534"/>
      <c r="V2" s="589"/>
      <c r="W2" s="1867"/>
      <c r="X2" s="1867"/>
      <c r="Y2" s="1867"/>
      <c r="Z2" s="1867"/>
      <c r="AA2" s="1867"/>
      <c r="AB2" s="1867"/>
      <c r="AC2" s="1867"/>
      <c r="AD2" s="1867"/>
      <c r="AE2" s="1867"/>
    </row>
    <row r="3" spans="1:31">
      <c r="A3" s="590" t="s">
        <v>357</v>
      </c>
      <c r="B3" s="534"/>
      <c r="C3" s="871"/>
      <c r="D3" s="534"/>
      <c r="E3" s="871"/>
      <c r="F3" s="534"/>
      <c r="G3" s="871"/>
      <c r="H3" s="534"/>
      <c r="I3" s="871"/>
      <c r="J3" s="589"/>
      <c r="N3" s="534"/>
      <c r="P3" s="534"/>
      <c r="R3" s="534"/>
      <c r="T3" s="534"/>
      <c r="V3" s="589"/>
      <c r="W3" s="1867"/>
      <c r="X3" s="1867"/>
      <c r="Y3" s="1867"/>
      <c r="Z3" s="1867"/>
      <c r="AA3" s="1867"/>
      <c r="AB3" s="1867"/>
      <c r="AC3" s="1867"/>
      <c r="AD3" s="1867"/>
      <c r="AE3" s="1867"/>
    </row>
    <row r="4" spans="1:31">
      <c r="A4" s="121" t="s">
        <v>356</v>
      </c>
      <c r="B4" s="534">
        <v>3797</v>
      </c>
      <c r="C4" s="871"/>
      <c r="D4" s="534">
        <v>17342</v>
      </c>
      <c r="E4" s="871"/>
      <c r="F4" s="534">
        <v>16765</v>
      </c>
      <c r="G4" s="871"/>
      <c r="H4" s="534">
        <v>13193</v>
      </c>
      <c r="I4" s="871"/>
      <c r="J4" s="589">
        <v>9</v>
      </c>
      <c r="N4" s="534"/>
      <c r="P4" s="534"/>
      <c r="R4" s="534"/>
      <c r="T4" s="534"/>
      <c r="V4" s="589"/>
      <c r="W4" s="1867"/>
      <c r="X4" s="1867"/>
      <c r="Y4" s="1867"/>
      <c r="Z4" s="1867"/>
      <c r="AA4" s="1867"/>
      <c r="AB4" s="1867"/>
      <c r="AC4" s="1867"/>
      <c r="AD4" s="1867"/>
      <c r="AE4" s="1867"/>
    </row>
    <row r="5" spans="1:31">
      <c r="A5" s="121" t="s">
        <v>355</v>
      </c>
      <c r="B5" s="534">
        <v>3138</v>
      </c>
      <c r="C5" s="871"/>
      <c r="D5" s="534">
        <v>6293</v>
      </c>
      <c r="E5" s="871"/>
      <c r="F5" s="534">
        <v>7358</v>
      </c>
      <c r="G5" s="871"/>
      <c r="H5" s="534">
        <v>4760</v>
      </c>
      <c r="I5" s="871"/>
      <c r="J5" s="589">
        <v>19.399999999999999</v>
      </c>
      <c r="L5" s="207"/>
      <c r="N5" s="534"/>
      <c r="P5" s="534"/>
      <c r="R5" s="534"/>
      <c r="T5" s="534"/>
      <c r="V5" s="589"/>
      <c r="W5" s="1867"/>
      <c r="X5" s="1867"/>
      <c r="Y5" s="1867"/>
      <c r="Z5" s="1867"/>
      <c r="AA5" s="1867"/>
      <c r="AB5" s="1867"/>
      <c r="AC5" s="1867"/>
      <c r="AD5" s="1867"/>
      <c r="AE5" s="1867"/>
    </row>
    <row r="6" spans="1:31">
      <c r="A6" s="121" t="s">
        <v>354</v>
      </c>
      <c r="B6" s="534">
        <v>2436</v>
      </c>
      <c r="C6" s="871"/>
      <c r="D6" s="534">
        <v>2847</v>
      </c>
      <c r="E6" s="871"/>
      <c r="F6" s="534">
        <v>4073</v>
      </c>
      <c r="G6" s="871"/>
      <c r="H6" s="534">
        <v>2158</v>
      </c>
      <c r="I6" s="871"/>
      <c r="J6" s="589">
        <v>33</v>
      </c>
      <c r="N6" s="534"/>
      <c r="P6" s="534"/>
      <c r="R6" s="534"/>
      <c r="T6" s="534"/>
      <c r="V6" s="589"/>
      <c r="W6" s="1867"/>
      <c r="X6" s="1867"/>
      <c r="Y6" s="1867"/>
      <c r="Z6" s="1867"/>
      <c r="AA6" s="1867"/>
      <c r="AB6" s="1867"/>
      <c r="AC6" s="1867"/>
      <c r="AD6" s="1867"/>
      <c r="AE6" s="1867"/>
    </row>
    <row r="7" spans="1:31">
      <c r="A7" s="121" t="s">
        <v>353</v>
      </c>
      <c r="B7" s="534">
        <v>1279</v>
      </c>
      <c r="C7" s="871"/>
      <c r="D7" s="534">
        <v>1376</v>
      </c>
      <c r="E7" s="871"/>
      <c r="F7" s="534">
        <v>1839</v>
      </c>
      <c r="G7" s="871"/>
      <c r="H7" s="534">
        <v>901</v>
      </c>
      <c r="I7" s="871"/>
      <c r="J7" s="589">
        <v>44.5</v>
      </c>
      <c r="N7" s="534"/>
      <c r="P7" s="534"/>
      <c r="R7" s="534"/>
      <c r="T7" s="534"/>
      <c r="V7" s="589"/>
      <c r="W7" s="1867"/>
      <c r="X7" s="1867"/>
      <c r="Y7" s="1867"/>
      <c r="Z7" s="1867"/>
      <c r="AA7" s="1867"/>
      <c r="AB7" s="1867"/>
      <c r="AC7" s="1867"/>
      <c r="AD7" s="1867"/>
      <c r="AE7" s="1867"/>
    </row>
    <row r="8" spans="1:31">
      <c r="A8" s="121" t="s">
        <v>352</v>
      </c>
      <c r="B8" s="534">
        <v>638</v>
      </c>
      <c r="C8" s="871"/>
      <c r="D8" s="534">
        <v>278</v>
      </c>
      <c r="E8" s="871"/>
      <c r="F8" s="534">
        <v>752</v>
      </c>
      <c r="G8" s="871"/>
      <c r="H8" s="534">
        <v>211</v>
      </c>
      <c r="I8" s="871"/>
      <c r="J8" s="589">
        <v>49</v>
      </c>
      <c r="N8" s="534"/>
      <c r="P8" s="534"/>
      <c r="R8" s="534"/>
      <c r="T8" s="534"/>
      <c r="V8" s="589"/>
      <c r="W8" s="1867"/>
      <c r="X8" s="1867"/>
      <c r="Y8" s="1867"/>
      <c r="Z8" s="1867"/>
      <c r="AA8" s="1867"/>
      <c r="AB8" s="1867"/>
      <c r="AC8" s="1867"/>
      <c r="AD8" s="1867"/>
      <c r="AE8" s="1867"/>
    </row>
    <row r="9" spans="1:31">
      <c r="A9" s="121" t="s">
        <v>351</v>
      </c>
      <c r="B9" s="534">
        <v>506</v>
      </c>
      <c r="C9" s="871"/>
      <c r="D9" s="534">
        <v>191</v>
      </c>
      <c r="E9" s="871"/>
      <c r="F9" s="534">
        <v>543</v>
      </c>
      <c r="G9" s="871"/>
      <c r="H9" s="534">
        <v>147</v>
      </c>
      <c r="I9" s="871"/>
      <c r="J9" s="589">
        <v>71.2</v>
      </c>
      <c r="N9" s="534"/>
      <c r="P9" s="534"/>
      <c r="R9" s="534"/>
      <c r="T9" s="534"/>
      <c r="V9" s="589"/>
      <c r="W9" s="1867"/>
      <c r="X9" s="1867"/>
      <c r="Y9" s="1867"/>
      <c r="Z9" s="1867"/>
      <c r="AA9" s="1867"/>
      <c r="AB9" s="1867"/>
      <c r="AC9" s="1867"/>
      <c r="AD9" s="1867"/>
      <c r="AE9" s="1867"/>
    </row>
    <row r="10" spans="1:31">
      <c r="A10" s="121" t="s">
        <v>350</v>
      </c>
      <c r="B10" s="534">
        <v>21</v>
      </c>
      <c r="C10" s="871"/>
      <c r="D10" s="534">
        <v>298</v>
      </c>
      <c r="E10" s="871"/>
      <c r="F10" s="534">
        <v>62</v>
      </c>
      <c r="G10" s="871"/>
      <c r="H10" s="534">
        <v>40</v>
      </c>
      <c r="I10" s="871"/>
      <c r="J10" s="589">
        <v>81.900000000000006</v>
      </c>
      <c r="N10" s="534"/>
      <c r="P10" s="534"/>
      <c r="R10" s="534"/>
      <c r="T10" s="534"/>
      <c r="V10" s="589"/>
      <c r="W10" s="1867"/>
      <c r="X10" s="1867"/>
      <c r="Y10" s="1867"/>
      <c r="Z10" s="1867"/>
      <c r="AA10" s="1867"/>
      <c r="AB10" s="1867"/>
      <c r="AC10" s="1867"/>
      <c r="AD10" s="1867"/>
      <c r="AE10" s="1867"/>
    </row>
    <row r="11" spans="1:31">
      <c r="A11" s="121" t="s">
        <v>349</v>
      </c>
      <c r="B11" s="534">
        <v>380</v>
      </c>
      <c r="C11" s="871"/>
      <c r="D11" s="534">
        <v>157</v>
      </c>
      <c r="E11" s="871"/>
      <c r="F11" s="534">
        <v>479</v>
      </c>
      <c r="G11" s="871"/>
      <c r="H11" s="534">
        <v>123</v>
      </c>
      <c r="I11" s="871"/>
      <c r="J11" s="589">
        <v>349.3</v>
      </c>
      <c r="N11" s="534"/>
      <c r="P11" s="534"/>
      <c r="R11" s="534"/>
      <c r="T11" s="534"/>
      <c r="V11" s="589"/>
      <c r="W11" s="1867"/>
      <c r="X11" s="1867"/>
      <c r="Y11" s="1867"/>
      <c r="Z11" s="1867"/>
      <c r="AA11" s="1867"/>
      <c r="AB11" s="1867"/>
      <c r="AC11" s="1867"/>
      <c r="AD11" s="1867"/>
      <c r="AE11" s="1867"/>
    </row>
    <row r="12" spans="1:31">
      <c r="A12" s="121"/>
      <c r="B12" s="534"/>
      <c r="C12" s="871"/>
      <c r="D12" s="534"/>
      <c r="E12" s="871"/>
      <c r="F12" s="534"/>
      <c r="G12" s="871"/>
      <c r="H12" s="534"/>
      <c r="I12" s="871"/>
      <c r="J12" s="589"/>
      <c r="N12" s="534"/>
      <c r="P12" s="534"/>
      <c r="R12" s="534"/>
      <c r="T12" s="534"/>
      <c r="V12" s="589"/>
      <c r="W12" s="1867"/>
      <c r="X12" s="1867"/>
      <c r="Y12" s="1867"/>
      <c r="Z12" s="1867"/>
      <c r="AA12" s="1867"/>
      <c r="AB12" s="1867"/>
      <c r="AC12" s="1867"/>
      <c r="AD12" s="1867"/>
      <c r="AE12" s="1867"/>
    </row>
    <row r="13" spans="1:31">
      <c r="A13" s="121" t="s">
        <v>348</v>
      </c>
      <c r="B13" s="534">
        <v>3121</v>
      </c>
      <c r="C13" s="871"/>
      <c r="D13" s="534" t="s">
        <v>48</v>
      </c>
      <c r="E13" s="871"/>
      <c r="F13" s="534">
        <v>3121</v>
      </c>
      <c r="G13" s="871"/>
      <c r="H13" s="534" t="s">
        <v>48</v>
      </c>
      <c r="I13" s="871"/>
      <c r="J13" s="589">
        <v>89.7</v>
      </c>
      <c r="N13" s="534"/>
      <c r="P13" s="534"/>
      <c r="R13" s="534"/>
      <c r="T13" s="534"/>
      <c r="V13" s="589"/>
      <c r="W13" s="1867"/>
      <c r="X13" s="1867"/>
      <c r="Y13" s="1867"/>
      <c r="Z13" s="1867"/>
      <c r="AA13" s="1867"/>
      <c r="AB13" s="1867"/>
      <c r="AC13" s="1867"/>
      <c r="AD13" s="1867"/>
      <c r="AE13" s="1867"/>
    </row>
    <row r="14" spans="1:31" ht="15" customHeight="1">
      <c r="A14" s="2226" t="s">
        <v>608</v>
      </c>
      <c r="B14" s="2226"/>
      <c r="C14" s="2226"/>
      <c r="D14" s="2226"/>
      <c r="E14" s="2226"/>
      <c r="F14" s="2226"/>
      <c r="G14" s="2226"/>
      <c r="H14" s="161"/>
      <c r="I14" s="161"/>
      <c r="J14" s="929"/>
    </row>
    <row r="15" spans="1:31">
      <c r="A15" s="588" t="s">
        <v>347</v>
      </c>
      <c r="B15" s="587"/>
      <c r="C15" s="587"/>
      <c r="D15" s="587"/>
      <c r="E15" s="587"/>
      <c r="F15" s="586"/>
    </row>
  </sheetData>
  <mergeCells count="13">
    <mergeCell ref="AB1:AC1"/>
    <mergeCell ref="AD1:AE1"/>
    <mergeCell ref="C1:D1"/>
    <mergeCell ref="E1:F1"/>
    <mergeCell ref="G1:H1"/>
    <mergeCell ref="I1:J1"/>
    <mergeCell ref="O1:P1"/>
    <mergeCell ref="Q1:R1"/>
    <mergeCell ref="A14:G14"/>
    <mergeCell ref="S1:T1"/>
    <mergeCell ref="U1:V1"/>
    <mergeCell ref="X1:Y1"/>
    <mergeCell ref="Z1:AA1"/>
  </mergeCells>
  <pageMargins left="0.7" right="0.7" top="0.75" bottom="0.75" header="0.3" footer="0.3"/>
  <pageSetup paperSize="9" scale="70" orientation="portrait" r:id="rId1"/>
  <customProperties>
    <customPr name="_pios_id" r:id="rId2"/>
  </customPropertie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D6ADA-9536-40FB-8826-57A71B13FF06}">
  <sheetPr>
    <tabColor rgb="FFFFFF99"/>
  </sheetPr>
  <dimension ref="A1:I66"/>
  <sheetViews>
    <sheetView view="pageLayout" topLeftCell="A64" zoomScaleNormal="100" zoomScaleSheetLayoutView="100" workbookViewId="0">
      <selection activeCell="C66" sqref="C66"/>
    </sheetView>
  </sheetViews>
  <sheetFormatPr defaultColWidth="9.109375" defaultRowHeight="14.4"/>
  <cols>
    <col min="1" max="2" width="37.6640625" style="76" customWidth="1"/>
    <col min="3" max="3" width="13.33203125" style="76" customWidth="1"/>
    <col min="4" max="4" width="13" style="76" customWidth="1"/>
    <col min="5" max="6" width="17" style="76" customWidth="1"/>
    <col min="7" max="7" width="15" style="76" customWidth="1"/>
    <col min="8" max="16384" width="9.109375" style="76"/>
  </cols>
  <sheetData>
    <row r="1" spans="1:9" ht="13.5" customHeight="1">
      <c r="A1" s="189" t="s">
        <v>382</v>
      </c>
      <c r="B1" s="188"/>
      <c r="C1" s="187"/>
      <c r="D1" s="187"/>
      <c r="E1" s="187"/>
      <c r="F1" s="187"/>
      <c r="G1" s="188"/>
      <c r="I1" s="188"/>
    </row>
    <row r="2" spans="1:9" ht="13.5" customHeight="1">
      <c r="A2" s="188"/>
      <c r="B2" s="188"/>
      <c r="C2" s="187"/>
      <c r="D2" s="187"/>
      <c r="E2" s="187"/>
      <c r="F2" s="187"/>
      <c r="G2" s="187"/>
    </row>
    <row r="3" spans="1:9" ht="13.5" customHeight="1">
      <c r="A3" s="1233" t="s">
        <v>381</v>
      </c>
      <c r="B3" s="426"/>
      <c r="C3" s="185"/>
      <c r="D3" s="185"/>
      <c r="E3" s="185"/>
      <c r="F3" s="185"/>
      <c r="G3" s="185"/>
    </row>
    <row r="4" spans="1:9" ht="13.5" customHeight="1">
      <c r="A4" s="390" t="s">
        <v>1357</v>
      </c>
      <c r="B4" s="198"/>
      <c r="C4" s="185"/>
      <c r="D4" s="185"/>
      <c r="E4" s="185"/>
      <c r="F4" s="185"/>
      <c r="G4" s="185"/>
    </row>
    <row r="5" spans="1:9" ht="13.5" customHeight="1">
      <c r="A5" s="186" t="s">
        <v>1349</v>
      </c>
      <c r="B5" s="453"/>
      <c r="C5" s="185"/>
      <c r="D5" s="185"/>
      <c r="E5" s="185"/>
      <c r="F5" s="185"/>
      <c r="G5" s="185"/>
    </row>
    <row r="6" spans="1:9" ht="13.5" customHeight="1">
      <c r="A6" s="432"/>
      <c r="B6" s="432"/>
      <c r="C6" s="434"/>
      <c r="D6" s="434"/>
      <c r="E6" s="451"/>
      <c r="F6" s="451"/>
      <c r="G6" s="451"/>
    </row>
    <row r="7" spans="1:9" ht="13.5" customHeight="1">
      <c r="A7" s="452"/>
      <c r="B7" s="452"/>
      <c r="C7" s="286"/>
      <c r="D7" s="438"/>
      <c r="E7" s="438"/>
      <c r="F7" s="286"/>
      <c r="G7" s="438"/>
    </row>
    <row r="8" spans="1:9" ht="13.5" customHeight="1">
      <c r="A8" s="452"/>
      <c r="B8" s="452"/>
      <c r="C8" s="442"/>
      <c r="D8" s="444"/>
      <c r="E8" s="444"/>
      <c r="F8" s="442"/>
      <c r="G8" s="438"/>
    </row>
    <row r="9" spans="1:9" ht="13.5" customHeight="1">
      <c r="A9" s="432"/>
      <c r="B9" s="432"/>
      <c r="C9" s="434"/>
      <c r="D9" s="435"/>
      <c r="E9" s="435"/>
      <c r="F9" s="434"/>
      <c r="G9" s="451"/>
    </row>
    <row r="10" spans="1:9" ht="13.5" customHeight="1">
      <c r="A10" s="450"/>
      <c r="B10" s="450"/>
      <c r="C10" s="449"/>
      <c r="D10" s="448"/>
      <c r="E10" s="448"/>
      <c r="F10" s="449"/>
      <c r="G10" s="448"/>
    </row>
    <row r="11" spans="1:9" ht="13.5" customHeight="1">
      <c r="A11" s="446"/>
      <c r="B11" s="446"/>
      <c r="C11" s="286"/>
      <c r="D11" s="438"/>
      <c r="E11" s="438"/>
      <c r="F11" s="447"/>
      <c r="G11" s="286"/>
    </row>
    <row r="12" spans="1:9" ht="13.5" customHeight="1">
      <c r="A12" s="446"/>
      <c r="B12" s="446"/>
      <c r="C12" s="445"/>
      <c r="D12" s="444"/>
      <c r="E12" s="444"/>
      <c r="F12" s="443"/>
      <c r="G12" s="442"/>
    </row>
    <row r="13" spans="1:9" ht="13.5" customHeight="1">
      <c r="A13" s="441"/>
      <c r="B13" s="441"/>
      <c r="C13" s="440"/>
      <c r="D13" s="435"/>
      <c r="E13" s="435"/>
      <c r="F13" s="439"/>
      <c r="G13" s="434"/>
      <c r="H13" s="181"/>
    </row>
    <row r="14" spans="1:9" ht="13.5" customHeight="1">
      <c r="A14" s="438"/>
      <c r="B14" s="438"/>
      <c r="C14" s="438"/>
      <c r="D14" s="438"/>
      <c r="E14" s="438"/>
      <c r="F14" s="286"/>
      <c r="G14" s="438"/>
      <c r="H14" s="181"/>
    </row>
    <row r="15" spans="1:9" ht="13.5" customHeight="1">
      <c r="A15" s="432"/>
      <c r="B15" s="432"/>
      <c r="C15" s="920"/>
      <c r="D15" s="921"/>
      <c r="E15" s="921"/>
      <c r="F15" s="920"/>
      <c r="G15" s="920"/>
      <c r="H15" s="181"/>
    </row>
    <row r="16" spans="1:9" ht="13.5" customHeight="1">
      <c r="C16" s="185"/>
      <c r="D16" s="185"/>
      <c r="E16" s="185"/>
      <c r="F16" s="185"/>
      <c r="G16" s="185"/>
      <c r="H16" s="181"/>
    </row>
    <row r="17" spans="1:8" ht="13.5" customHeight="1">
      <c r="A17" s="421"/>
      <c r="B17" s="421"/>
      <c r="C17" s="421"/>
      <c r="D17" s="421"/>
      <c r="E17" s="421"/>
      <c r="F17" s="420"/>
      <c r="G17" s="185"/>
      <c r="H17" s="181"/>
    </row>
    <row r="18" spans="1:8" ht="13.5" customHeight="1">
      <c r="A18" s="421"/>
      <c r="B18" s="421"/>
      <c r="C18" s="421"/>
      <c r="D18" s="421"/>
      <c r="E18" s="421"/>
      <c r="F18" s="420"/>
      <c r="G18" s="185"/>
      <c r="H18" s="181"/>
    </row>
    <row r="19" spans="1:8" ht="13.5" customHeight="1">
      <c r="A19" s="437"/>
      <c r="B19" s="437"/>
      <c r="C19" s="437"/>
      <c r="D19" s="437"/>
      <c r="E19" s="437"/>
      <c r="F19" s="436"/>
      <c r="G19" s="185"/>
      <c r="H19" s="181"/>
    </row>
    <row r="20" spans="1:8" ht="13.5" customHeight="1">
      <c r="A20" s="437"/>
      <c r="B20" s="437"/>
      <c r="C20" s="437"/>
      <c r="D20" s="437"/>
      <c r="E20" s="437"/>
      <c r="F20" s="436"/>
      <c r="H20" s="181"/>
    </row>
    <row r="21" spans="1:8" ht="13.5" customHeight="1">
      <c r="C21" s="426"/>
      <c r="H21" s="181"/>
    </row>
    <row r="22" spans="1:8" ht="13.5" customHeight="1">
      <c r="H22" s="181"/>
    </row>
    <row r="23" spans="1:8" ht="13.5" customHeight="1">
      <c r="C23" s="185"/>
      <c r="D23" s="919"/>
      <c r="E23" s="185"/>
      <c r="F23" s="185"/>
      <c r="G23" s="184"/>
      <c r="H23" s="181"/>
    </row>
    <row r="24" spans="1:8" ht="13.5" customHeight="1">
      <c r="C24" s="185"/>
      <c r="D24" s="185"/>
      <c r="E24" s="185"/>
      <c r="F24" s="185"/>
      <c r="G24" s="184"/>
      <c r="H24" s="181"/>
    </row>
    <row r="25" spans="1:8" ht="13.5" customHeight="1">
      <c r="C25" s="185"/>
      <c r="D25" s="185"/>
      <c r="E25" s="185"/>
      <c r="F25" s="185"/>
      <c r="G25" s="183"/>
      <c r="H25" s="181"/>
    </row>
    <row r="26" spans="1:8" ht="13.5" customHeight="1">
      <c r="C26" s="435"/>
      <c r="D26" s="435"/>
      <c r="E26" s="185"/>
      <c r="F26" s="185"/>
      <c r="G26" s="185"/>
      <c r="H26" s="181"/>
    </row>
    <row r="27" spans="1:8" ht="13.5" customHeight="1">
      <c r="C27" s="435"/>
      <c r="D27" s="435"/>
      <c r="E27" s="434"/>
      <c r="F27" s="434"/>
      <c r="G27" s="434"/>
      <c r="H27" s="181"/>
    </row>
    <row r="28" spans="1:8" ht="13.5" customHeight="1">
      <c r="A28" s="425" t="s">
        <v>380</v>
      </c>
      <c r="B28" s="426"/>
      <c r="C28" s="916"/>
      <c r="D28" s="916"/>
      <c r="E28" s="430"/>
      <c r="F28" s="430"/>
      <c r="G28" s="430"/>
      <c r="H28" s="181"/>
    </row>
    <row r="29" spans="1:8" ht="13.5" customHeight="1">
      <c r="A29" s="186"/>
      <c r="B29" s="182"/>
      <c r="C29" s="916"/>
      <c r="D29" s="916"/>
      <c r="E29" s="430"/>
      <c r="F29" s="430"/>
      <c r="G29" s="430"/>
      <c r="H29" s="181"/>
    </row>
    <row r="30" spans="1:8" ht="13.5" customHeight="1">
      <c r="A30" s="433"/>
      <c r="B30" s="433"/>
      <c r="C30" s="916"/>
      <c r="D30" s="916"/>
      <c r="E30" s="918"/>
      <c r="F30" s="918"/>
      <c r="G30" s="918"/>
      <c r="H30" s="181"/>
    </row>
    <row r="31" spans="1:8" ht="13.5" customHeight="1">
      <c r="A31" s="185"/>
      <c r="B31" s="185"/>
      <c r="C31" s="916"/>
      <c r="D31" s="916"/>
      <c r="E31" s="918"/>
      <c r="F31" s="918"/>
      <c r="G31" s="918"/>
      <c r="H31" s="181"/>
    </row>
    <row r="32" spans="1:8" ht="13.5" customHeight="1">
      <c r="A32" s="185"/>
      <c r="B32" s="185"/>
      <c r="C32" s="916"/>
      <c r="D32" s="916"/>
      <c r="E32" s="918"/>
      <c r="F32" s="918"/>
      <c r="G32" s="918"/>
      <c r="H32" s="181"/>
    </row>
    <row r="33" spans="1:8" ht="13.5" customHeight="1">
      <c r="A33" s="432"/>
      <c r="B33" s="432"/>
      <c r="C33" s="916"/>
      <c r="D33" s="916"/>
      <c r="E33" s="430"/>
      <c r="F33" s="430"/>
      <c r="G33" s="430"/>
      <c r="H33" s="181"/>
    </row>
    <row r="34" spans="1:8" ht="13.5" customHeight="1">
      <c r="A34" s="431"/>
      <c r="B34" s="431"/>
      <c r="C34" s="916"/>
      <c r="D34" s="916"/>
      <c r="E34" s="918"/>
      <c r="F34" s="918"/>
      <c r="G34" s="918"/>
      <c r="H34" s="181"/>
    </row>
    <row r="35" spans="1:8" ht="13.5" customHeight="1">
      <c r="A35" s="431"/>
      <c r="B35" s="431"/>
      <c r="C35" s="916"/>
      <c r="D35" s="916"/>
      <c r="E35" s="918"/>
      <c r="F35" s="918"/>
      <c r="G35" s="918"/>
      <c r="H35" s="181"/>
    </row>
    <row r="36" spans="1:8" ht="13.5" customHeight="1">
      <c r="A36" s="429"/>
      <c r="B36" s="429"/>
      <c r="C36" s="916"/>
      <c r="D36" s="916"/>
      <c r="E36" s="918"/>
      <c r="F36" s="918"/>
      <c r="G36" s="918"/>
      <c r="H36" s="181"/>
    </row>
    <row r="37" spans="1:8" ht="13.5" customHeight="1">
      <c r="A37" s="431"/>
      <c r="B37" s="431"/>
      <c r="C37" s="916"/>
      <c r="D37" s="916"/>
      <c r="E37" s="918"/>
      <c r="F37" s="918"/>
      <c r="G37" s="918"/>
      <c r="H37" s="181"/>
    </row>
    <row r="38" spans="1:8" ht="13.5" customHeight="1">
      <c r="A38" s="431"/>
      <c r="B38" s="431"/>
      <c r="C38" s="916"/>
      <c r="D38" s="916"/>
      <c r="E38" s="430"/>
      <c r="F38" s="430"/>
      <c r="G38" s="430"/>
      <c r="H38" s="181"/>
    </row>
    <row r="39" spans="1:8" ht="13.5" customHeight="1">
      <c r="A39" s="431"/>
      <c r="B39" s="431"/>
      <c r="C39" s="916"/>
      <c r="D39" s="916"/>
      <c r="E39" s="917"/>
      <c r="F39" s="917"/>
      <c r="G39" s="917"/>
      <c r="H39" s="181"/>
    </row>
    <row r="40" spans="1:8" ht="13.5" customHeight="1">
      <c r="A40" s="431"/>
      <c r="B40" s="431"/>
      <c r="C40" s="916"/>
      <c r="D40" s="916"/>
      <c r="E40" s="430"/>
      <c r="F40" s="430"/>
      <c r="G40" s="430"/>
      <c r="H40" s="181"/>
    </row>
    <row r="41" spans="1:8" ht="13.5" customHeight="1">
      <c r="A41" s="431"/>
      <c r="B41" s="431"/>
      <c r="E41" s="430"/>
      <c r="F41" s="430"/>
      <c r="G41" s="430"/>
      <c r="H41" s="181"/>
    </row>
    <row r="42" spans="1:8" ht="13.5" customHeight="1">
      <c r="A42" s="429"/>
      <c r="B42" s="429"/>
      <c r="C42" s="916"/>
      <c r="D42" s="916"/>
      <c r="H42" s="181"/>
    </row>
    <row r="43" spans="1:8" ht="13.5" customHeight="1">
      <c r="C43" s="916"/>
      <c r="D43" s="916"/>
      <c r="H43" s="181"/>
    </row>
    <row r="44" spans="1:8" ht="13.5" customHeight="1">
      <c r="C44" s="916"/>
      <c r="D44" s="916"/>
      <c r="H44" s="181"/>
    </row>
    <row r="45" spans="1:8" ht="13.5" customHeight="1">
      <c r="H45" s="181"/>
    </row>
    <row r="46" spans="1:8" ht="13.5" customHeight="1">
      <c r="C46" s="428"/>
      <c r="D46" s="915"/>
      <c r="E46" s="427"/>
      <c r="F46" s="427"/>
      <c r="G46" s="427"/>
      <c r="H46" s="181"/>
    </row>
    <row r="47" spans="1:8" ht="13.5" customHeight="1">
      <c r="H47" s="181"/>
    </row>
    <row r="48" spans="1:8" ht="13.5" customHeight="1">
      <c r="B48" s="426"/>
      <c r="C48" s="914"/>
      <c r="D48" s="422"/>
      <c r="H48" s="181"/>
    </row>
    <row r="49" spans="1:8" ht="13.5" customHeight="1">
      <c r="B49" s="182"/>
      <c r="C49" s="914"/>
      <c r="D49" s="422"/>
      <c r="H49" s="181"/>
    </row>
    <row r="50" spans="1:8" ht="13.5" customHeight="1">
      <c r="A50" s="425" t="s">
        <v>379</v>
      </c>
      <c r="B50" s="423"/>
      <c r="C50" s="424"/>
      <c r="D50" s="914"/>
      <c r="H50" s="181"/>
    </row>
    <row r="51" spans="1:8" ht="13.5" customHeight="1">
      <c r="A51" s="186"/>
      <c r="B51" s="423"/>
      <c r="C51" s="422"/>
      <c r="D51" s="914"/>
      <c r="H51" s="181"/>
    </row>
    <row r="52" spans="1:8" ht="13.5" customHeight="1">
      <c r="H52" s="181"/>
    </row>
    <row r="53" spans="1:8" ht="13.5" customHeight="1">
      <c r="A53" s="421"/>
      <c r="B53" s="421"/>
      <c r="C53" s="421"/>
      <c r="D53" s="421"/>
      <c r="E53" s="421"/>
      <c r="F53" s="420"/>
      <c r="H53" s="181"/>
    </row>
    <row r="54" spans="1:8" ht="13.5" customHeight="1">
      <c r="A54" s="421"/>
      <c r="B54" s="421"/>
      <c r="C54" s="421"/>
      <c r="D54" s="421"/>
      <c r="E54" s="421"/>
      <c r="F54" s="420"/>
      <c r="H54" s="181"/>
    </row>
    <row r="55" spans="1:8" ht="13.5" customHeight="1">
      <c r="A55" s="348"/>
      <c r="B55" s="348"/>
      <c r="H55" s="181"/>
    </row>
    <row r="56" spans="1:8" ht="13.5" customHeight="1">
      <c r="B56" s="348"/>
      <c r="H56" s="181"/>
    </row>
    <row r="57" spans="1:8">
      <c r="H57" s="181"/>
    </row>
    <row r="58" spans="1:8">
      <c r="H58" s="181"/>
    </row>
    <row r="59" spans="1:8">
      <c r="H59" s="181"/>
    </row>
    <row r="60" spans="1:8">
      <c r="H60" s="181"/>
    </row>
    <row r="61" spans="1:8">
      <c r="H61" s="181"/>
    </row>
    <row r="62" spans="1:8">
      <c r="H62" s="181"/>
    </row>
    <row r="63" spans="1:8">
      <c r="H63" s="181"/>
    </row>
    <row r="64" spans="1:8">
      <c r="H64" s="181"/>
    </row>
    <row r="65" spans="8:8">
      <c r="H65" s="181"/>
    </row>
    <row r="66" spans="8:8">
      <c r="H66" s="181"/>
    </row>
  </sheetData>
  <pageMargins left="0.7" right="0.7" top="0.75" bottom="0.75" header="0.3" footer="0.3"/>
  <pageSetup paperSize="9" scale="80" pageOrder="overThenDown" orientation="portrait" r:id="rId1"/>
  <drawing r:id="rId2"/>
  <legacyDrawingHF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29896-8175-4E9E-A1C4-4637DD96EBAA}">
  <sheetPr>
    <tabColor rgb="FFFFFF99"/>
  </sheetPr>
  <dimension ref="A1:BE61"/>
  <sheetViews>
    <sheetView view="pageLayout" topLeftCell="AW49" zoomScale="90" zoomScaleNormal="100" zoomScaleSheetLayoutView="100" zoomScalePageLayoutView="90" workbookViewId="0">
      <selection activeCell="AZ58" sqref="AZ58"/>
    </sheetView>
  </sheetViews>
  <sheetFormatPr defaultColWidth="9.109375" defaultRowHeight="14.4"/>
  <cols>
    <col min="1" max="1" width="55.21875" style="66" customWidth="1"/>
    <col min="2" max="6" width="9.6640625" style="66" customWidth="1"/>
    <col min="7" max="7" width="1.44140625" style="66" customWidth="1"/>
    <col min="8" max="8" width="43.5546875" style="62" customWidth="1"/>
    <col min="9" max="9" width="7.6640625" style="62" customWidth="1"/>
    <col min="10" max="10" width="7.109375" style="62" customWidth="1"/>
    <col min="11" max="11" width="7.88671875" style="62" customWidth="1"/>
    <col min="12" max="12" width="7.44140625" style="62" customWidth="1"/>
    <col min="13" max="13" width="7.5546875" style="62" customWidth="1"/>
    <col min="14" max="14" width="8.33203125" style="62" customWidth="1"/>
    <col min="15" max="15" width="10.44140625" style="62" customWidth="1"/>
    <col min="16" max="16" width="7.5546875" style="62" bestFit="1" customWidth="1"/>
    <col min="17" max="17" width="7.33203125" style="62" customWidth="1"/>
    <col min="18" max="18" width="37" style="62" customWidth="1"/>
    <col min="19" max="19" width="6.33203125" style="62" customWidth="1"/>
    <col min="20" max="20" width="7.44140625" style="62" customWidth="1"/>
    <col min="21" max="21" width="8" style="62" customWidth="1"/>
    <col min="22" max="25" width="6.5546875" style="62" customWidth="1"/>
    <col min="26" max="26" width="7.109375" style="62" customWidth="1"/>
    <col min="27" max="27" width="6.33203125" style="62" customWidth="1"/>
    <col min="28" max="28" width="1" style="62" customWidth="1"/>
    <col min="29" max="29" width="35.44140625" style="62" customWidth="1"/>
    <col min="30" max="30" width="7.5546875" style="62" customWidth="1"/>
    <col min="31" max="31" width="7.109375" style="62" customWidth="1"/>
    <col min="32" max="32" width="8.109375" style="62" customWidth="1"/>
    <col min="33" max="33" width="6.44140625" style="62" customWidth="1"/>
    <col min="34" max="34" width="6.6640625" style="62" customWidth="1"/>
    <col min="35" max="35" width="6.88671875" style="62" customWidth="1"/>
    <col min="36" max="36" width="6.5546875" style="62" customWidth="1"/>
    <col min="37" max="37" width="7.109375" style="62" customWidth="1"/>
    <col min="38" max="38" width="6.33203125" style="62" customWidth="1"/>
    <col min="39" max="39" width="36" style="62" customWidth="1"/>
    <col min="40" max="48" width="7.88671875" style="62" customWidth="1"/>
    <col min="49" max="49" width="31" style="62" customWidth="1"/>
    <col min="50" max="50" width="11.88671875" style="62" customWidth="1"/>
    <col min="51" max="51" width="11.109375" style="62" customWidth="1"/>
    <col min="52" max="52" width="12.6640625" style="62" customWidth="1"/>
    <col min="53" max="53" width="11.109375" style="62" customWidth="1"/>
    <col min="54" max="54" width="12.109375" style="62" customWidth="1"/>
    <col min="55" max="55" width="11.109375" style="62" customWidth="1"/>
    <col min="56" max="16384" width="9.109375" style="62"/>
  </cols>
  <sheetData>
    <row r="1" spans="1:57" ht="13.5" customHeight="1">
      <c r="A1" s="64" t="s">
        <v>426</v>
      </c>
      <c r="B1" s="63"/>
      <c r="C1" s="63"/>
      <c r="D1" s="63"/>
      <c r="E1" s="63"/>
      <c r="F1" s="63"/>
      <c r="G1" s="63"/>
      <c r="H1" s="64" t="s">
        <v>425</v>
      </c>
      <c r="I1" s="142"/>
      <c r="J1" s="142"/>
      <c r="K1" s="142"/>
      <c r="L1" s="142"/>
      <c r="M1" s="142"/>
      <c r="N1" s="142"/>
      <c r="O1" s="142"/>
      <c r="P1" s="142"/>
      <c r="Q1" s="142"/>
      <c r="R1" s="64" t="s">
        <v>424</v>
      </c>
      <c r="AC1" s="64" t="s">
        <v>424</v>
      </c>
      <c r="AM1" s="64" t="s">
        <v>424</v>
      </c>
      <c r="AW1" s="64" t="s">
        <v>553</v>
      </c>
      <c r="AX1" s="142"/>
      <c r="AY1" s="142"/>
      <c r="AZ1" s="142"/>
      <c r="BA1" s="142"/>
      <c r="BB1" s="142"/>
      <c r="BC1" s="142"/>
    </row>
    <row r="2" spans="1:57" ht="13.5" customHeight="1">
      <c r="A2" s="144" t="s">
        <v>1387</v>
      </c>
      <c r="B2" s="329"/>
      <c r="C2" s="329"/>
      <c r="D2" s="329"/>
      <c r="E2" s="329"/>
      <c r="F2" s="329"/>
      <c r="G2" s="329"/>
      <c r="H2" s="144" t="s">
        <v>1387</v>
      </c>
      <c r="I2" s="142"/>
      <c r="J2" s="142"/>
      <c r="K2" s="142"/>
      <c r="L2" s="142"/>
      <c r="M2" s="142"/>
      <c r="N2" s="142"/>
      <c r="O2" s="142"/>
      <c r="P2" s="142"/>
      <c r="Q2" s="142"/>
      <c r="R2" s="144" t="s">
        <v>1387</v>
      </c>
      <c r="AC2" s="144" t="s">
        <v>1387</v>
      </c>
      <c r="AM2" s="144" t="s">
        <v>1387</v>
      </c>
      <c r="AW2" s="144" t="s">
        <v>1387</v>
      </c>
      <c r="AX2" s="142"/>
      <c r="AY2" s="142"/>
      <c r="AZ2" s="142"/>
      <c r="BA2" s="142"/>
      <c r="BB2" s="142"/>
      <c r="BC2" s="142"/>
    </row>
    <row r="3" spans="1:57" ht="12" customHeight="1">
      <c r="A3" s="150"/>
      <c r="B3" s="533"/>
      <c r="C3" s="533"/>
      <c r="D3" s="533"/>
      <c r="E3" s="533"/>
      <c r="F3" s="533"/>
      <c r="G3" s="533"/>
      <c r="Q3" s="532"/>
      <c r="R3" s="67" t="s">
        <v>423</v>
      </c>
      <c r="AC3" s="67" t="s">
        <v>423</v>
      </c>
      <c r="AM3" s="67" t="s">
        <v>423</v>
      </c>
      <c r="AW3" s="67"/>
      <c r="AX3" s="324"/>
      <c r="AY3" s="324"/>
      <c r="AZ3" s="324"/>
      <c r="BA3" s="324"/>
      <c r="BB3" s="324"/>
      <c r="BC3" s="324"/>
      <c r="BD3" s="324"/>
      <c r="BE3" s="324"/>
    </row>
    <row r="4" spans="1:57" ht="15" thickBot="1">
      <c r="A4" s="150"/>
      <c r="B4" s="521"/>
      <c r="C4" s="521"/>
      <c r="D4" s="521"/>
      <c r="E4" s="521"/>
      <c r="F4" s="521"/>
      <c r="G4" s="521"/>
      <c r="H4" s="843"/>
      <c r="Q4" s="531"/>
      <c r="AW4" s="1352"/>
      <c r="AX4" s="2229" t="s">
        <v>422</v>
      </c>
      <c r="AY4" s="2229"/>
      <c r="AZ4" s="2229" t="s">
        <v>415</v>
      </c>
      <c r="BA4" s="2229"/>
      <c r="BB4" s="2229" t="s">
        <v>419</v>
      </c>
      <c r="BC4" s="2229"/>
      <c r="BD4" s="324"/>
      <c r="BE4" s="324"/>
    </row>
    <row r="5" spans="1:57" ht="26.25" customHeight="1" thickBot="1">
      <c r="A5" s="149" t="s">
        <v>552</v>
      </c>
      <c r="B5" s="837"/>
      <c r="C5" s="837"/>
      <c r="D5" s="837"/>
      <c r="E5" s="837"/>
      <c r="F5" s="837"/>
      <c r="G5" s="521"/>
      <c r="Q5" s="531"/>
      <c r="R5" s="520" t="s">
        <v>419</v>
      </c>
      <c r="S5" s="516" t="s">
        <v>408</v>
      </c>
      <c r="T5" s="516" t="s">
        <v>407</v>
      </c>
      <c r="U5" s="516" t="s">
        <v>406</v>
      </c>
      <c r="V5" s="516" t="s">
        <v>405</v>
      </c>
      <c r="W5" s="516" t="s">
        <v>404</v>
      </c>
      <c r="X5" s="516" t="s">
        <v>403</v>
      </c>
      <c r="Y5" s="516" t="s">
        <v>402</v>
      </c>
      <c r="Z5" s="516" t="s">
        <v>401</v>
      </c>
      <c r="AA5" s="516" t="s">
        <v>229</v>
      </c>
      <c r="AB5" s="65"/>
      <c r="AC5" s="520" t="s">
        <v>420</v>
      </c>
      <c r="AD5" s="516" t="s">
        <v>408</v>
      </c>
      <c r="AE5" s="516" t="s">
        <v>407</v>
      </c>
      <c r="AF5" s="516" t="s">
        <v>406</v>
      </c>
      <c r="AG5" s="516" t="s">
        <v>405</v>
      </c>
      <c r="AH5" s="516" t="s">
        <v>404</v>
      </c>
      <c r="AI5" s="516" t="s">
        <v>403</v>
      </c>
      <c r="AJ5" s="516" t="s">
        <v>402</v>
      </c>
      <c r="AK5" s="516" t="s">
        <v>401</v>
      </c>
      <c r="AL5" s="516" t="s">
        <v>229</v>
      </c>
      <c r="AM5" s="520" t="s">
        <v>409</v>
      </c>
      <c r="AN5" s="516" t="s">
        <v>408</v>
      </c>
      <c r="AO5" s="516" t="s">
        <v>407</v>
      </c>
      <c r="AP5" s="516" t="s">
        <v>406</v>
      </c>
      <c r="AQ5" s="516" t="s">
        <v>405</v>
      </c>
      <c r="AR5" s="516" t="s">
        <v>404</v>
      </c>
      <c r="AS5" s="516" t="s">
        <v>403</v>
      </c>
      <c r="AT5" s="516" t="s">
        <v>402</v>
      </c>
      <c r="AU5" s="516" t="s">
        <v>401</v>
      </c>
      <c r="AV5" s="516" t="s">
        <v>229</v>
      </c>
      <c r="AW5" s="333" t="s">
        <v>105</v>
      </c>
      <c r="AX5" s="1335" t="s">
        <v>485</v>
      </c>
      <c r="AY5" s="1335" t="s">
        <v>484</v>
      </c>
      <c r="AZ5" s="1335" t="s">
        <v>485</v>
      </c>
      <c r="BA5" s="1335" t="s">
        <v>484</v>
      </c>
      <c r="BB5" s="1335" t="s">
        <v>485</v>
      </c>
      <c r="BC5" s="1335" t="s">
        <v>484</v>
      </c>
      <c r="BD5" s="324"/>
      <c r="BE5" s="324"/>
    </row>
    <row r="6" spans="1:57" ht="20.25" customHeight="1" thickBot="1">
      <c r="A6" s="149"/>
      <c r="B6" s="837"/>
      <c r="C6" s="837"/>
      <c r="D6" s="837"/>
      <c r="E6" s="837"/>
      <c r="F6" s="837"/>
      <c r="G6" s="521"/>
      <c r="H6" s="530" t="s">
        <v>230</v>
      </c>
      <c r="I6" s="519" t="s">
        <v>419</v>
      </c>
      <c r="J6" s="519" t="s">
        <v>415</v>
      </c>
      <c r="K6" s="519" t="s">
        <v>420</v>
      </c>
      <c r="L6" s="529" t="s">
        <v>416</v>
      </c>
      <c r="M6" s="519" t="s">
        <v>409</v>
      </c>
      <c r="N6" s="519" t="s">
        <v>2</v>
      </c>
      <c r="O6" s="519" t="s">
        <v>421</v>
      </c>
      <c r="P6" s="519" t="s">
        <v>229</v>
      </c>
      <c r="Q6" s="928"/>
      <c r="R6" s="322" t="s">
        <v>400</v>
      </c>
      <c r="S6" s="323">
        <v>48.2</v>
      </c>
      <c r="T6" s="325" t="s">
        <v>48</v>
      </c>
      <c r="U6" s="325" t="s">
        <v>48</v>
      </c>
      <c r="V6" s="325" t="s">
        <v>48</v>
      </c>
      <c r="W6" s="325" t="s">
        <v>48</v>
      </c>
      <c r="X6" s="325" t="s">
        <v>48</v>
      </c>
      <c r="Y6" s="325" t="s">
        <v>48</v>
      </c>
      <c r="Z6" s="325" t="s">
        <v>48</v>
      </c>
      <c r="AA6" s="325">
        <v>48.2</v>
      </c>
      <c r="AB6" s="65"/>
      <c r="AC6" s="322" t="s">
        <v>400</v>
      </c>
      <c r="AD6" s="323">
        <v>3.5</v>
      </c>
      <c r="AE6" s="325" t="s">
        <v>48</v>
      </c>
      <c r="AF6" s="325" t="s">
        <v>48</v>
      </c>
      <c r="AG6" s="325" t="s">
        <v>48</v>
      </c>
      <c r="AH6" s="325" t="s">
        <v>48</v>
      </c>
      <c r="AI6" s="325" t="s">
        <v>48</v>
      </c>
      <c r="AJ6" s="325" t="s">
        <v>48</v>
      </c>
      <c r="AK6" s="325" t="s">
        <v>48</v>
      </c>
      <c r="AL6" s="325">
        <v>3.5</v>
      </c>
      <c r="AM6" s="322" t="s">
        <v>400</v>
      </c>
      <c r="AN6" s="323">
        <v>0.7</v>
      </c>
      <c r="AO6" s="325" t="s">
        <v>48</v>
      </c>
      <c r="AP6" s="325" t="s">
        <v>48</v>
      </c>
      <c r="AQ6" s="325" t="s">
        <v>48</v>
      </c>
      <c r="AR6" s="325" t="s">
        <v>48</v>
      </c>
      <c r="AS6" s="325" t="s">
        <v>48</v>
      </c>
      <c r="AT6" s="325" t="s">
        <v>48</v>
      </c>
      <c r="AU6" s="325" t="s">
        <v>48</v>
      </c>
      <c r="AV6" s="325">
        <v>0.7</v>
      </c>
      <c r="AW6" s="765"/>
      <c r="AX6" s="764"/>
      <c r="AY6" s="764"/>
      <c r="AZ6" s="764"/>
      <c r="BA6" s="764"/>
      <c r="BB6" s="764"/>
      <c r="BC6" s="764"/>
      <c r="BD6" s="324"/>
      <c r="BE6" s="324"/>
    </row>
    <row r="7" spans="1:57" ht="13.5" customHeight="1">
      <c r="A7" s="149"/>
      <c r="B7" s="324"/>
      <c r="C7" s="324"/>
      <c r="D7" s="324"/>
      <c r="E7" s="324"/>
      <c r="F7" s="324"/>
      <c r="G7" s="521"/>
      <c r="H7" s="322" t="s">
        <v>400</v>
      </c>
      <c r="I7" s="323">
        <v>48.2</v>
      </c>
      <c r="J7" s="323">
        <v>18.7</v>
      </c>
      <c r="K7" s="323">
        <v>3.5</v>
      </c>
      <c r="L7" s="323">
        <v>6.3</v>
      </c>
      <c r="M7" s="323">
        <v>0.7</v>
      </c>
      <c r="N7" s="323">
        <v>0.1</v>
      </c>
      <c r="O7" s="763"/>
      <c r="P7" s="323">
        <v>77.599999999999994</v>
      </c>
      <c r="Q7" s="928"/>
      <c r="R7" s="322" t="s">
        <v>399</v>
      </c>
      <c r="S7" s="323">
        <v>13.3</v>
      </c>
      <c r="T7" s="323">
        <v>3.2</v>
      </c>
      <c r="U7" s="323">
        <v>7.1</v>
      </c>
      <c r="V7" s="323">
        <v>8.5</v>
      </c>
      <c r="W7" s="323">
        <v>18.100000000000001</v>
      </c>
      <c r="X7" s="323">
        <v>12.3</v>
      </c>
      <c r="Y7" s="323">
        <v>17.399999999999999</v>
      </c>
      <c r="Z7" s="325" t="s">
        <v>48</v>
      </c>
      <c r="AA7" s="325">
        <v>79.8</v>
      </c>
      <c r="AB7" s="65"/>
      <c r="AC7" s="322" t="s">
        <v>399</v>
      </c>
      <c r="AD7" s="323">
        <v>7.3</v>
      </c>
      <c r="AE7" s="323">
        <v>2.5</v>
      </c>
      <c r="AF7" s="323">
        <v>9.8000000000000007</v>
      </c>
      <c r="AG7" s="323">
        <v>7.5</v>
      </c>
      <c r="AH7" s="323">
        <v>14.4</v>
      </c>
      <c r="AI7" s="323">
        <v>5.4</v>
      </c>
      <c r="AJ7" s="323">
        <v>43.1</v>
      </c>
      <c r="AK7" s="325" t="s">
        <v>48</v>
      </c>
      <c r="AL7" s="325">
        <v>90</v>
      </c>
      <c r="AM7" s="322" t="s">
        <v>399</v>
      </c>
      <c r="AN7" s="323">
        <v>5.5</v>
      </c>
      <c r="AO7" s="323">
        <v>3</v>
      </c>
      <c r="AP7" s="323">
        <v>5.8</v>
      </c>
      <c r="AQ7" s="323">
        <v>7.1</v>
      </c>
      <c r="AR7" s="323">
        <v>15.1</v>
      </c>
      <c r="AS7" s="323">
        <v>16.3</v>
      </c>
      <c r="AT7" s="323">
        <v>15.9</v>
      </c>
      <c r="AU7" s="325" t="s">
        <v>48</v>
      </c>
      <c r="AV7" s="325">
        <v>68.599999999999994</v>
      </c>
      <c r="AW7" s="525"/>
      <c r="AX7" s="528"/>
      <c r="AY7" s="528"/>
      <c r="AZ7" s="528"/>
      <c r="BA7" s="528"/>
      <c r="BB7" s="528"/>
      <c r="BC7" s="528"/>
      <c r="BD7" s="324"/>
      <c r="BE7" s="324"/>
    </row>
    <row r="8" spans="1:57" ht="13.5" customHeight="1" thickBot="1">
      <c r="A8" s="324"/>
      <c r="B8" s="149" t="s">
        <v>1389</v>
      </c>
      <c r="C8" s="324"/>
      <c r="D8" s="324"/>
      <c r="E8" s="324"/>
      <c r="F8" s="332"/>
      <c r="G8" s="521"/>
      <c r="H8" s="322" t="s">
        <v>399</v>
      </c>
      <c r="I8" s="323">
        <v>79.8</v>
      </c>
      <c r="J8" s="323">
        <v>11.6</v>
      </c>
      <c r="K8" s="323">
        <v>90</v>
      </c>
      <c r="L8" s="323">
        <v>90.5</v>
      </c>
      <c r="M8" s="323">
        <v>68.599999999999994</v>
      </c>
      <c r="N8" s="323">
        <v>2.1</v>
      </c>
      <c r="O8" s="763"/>
      <c r="P8" s="323">
        <v>342.6</v>
      </c>
      <c r="Q8" s="928"/>
      <c r="R8" s="322" t="s">
        <v>398</v>
      </c>
      <c r="S8" s="323">
        <v>4.9000000000000004</v>
      </c>
      <c r="T8" s="323">
        <v>0.4</v>
      </c>
      <c r="U8" s="323">
        <v>0.1</v>
      </c>
      <c r="V8" s="323" t="s">
        <v>48</v>
      </c>
      <c r="W8" s="323" t="s">
        <v>48</v>
      </c>
      <c r="X8" s="323" t="s">
        <v>48</v>
      </c>
      <c r="Y8" s="325" t="s">
        <v>48</v>
      </c>
      <c r="Z8" s="325" t="s">
        <v>48</v>
      </c>
      <c r="AA8" s="325">
        <v>5.4</v>
      </c>
      <c r="AB8" s="65"/>
      <c r="AC8" s="322" t="s">
        <v>398</v>
      </c>
      <c r="AD8" s="323">
        <v>0.2</v>
      </c>
      <c r="AE8" s="323" t="s">
        <v>48</v>
      </c>
      <c r="AF8" s="323" t="s">
        <v>48</v>
      </c>
      <c r="AG8" s="323" t="s">
        <v>48</v>
      </c>
      <c r="AH8" s="323" t="s">
        <v>48</v>
      </c>
      <c r="AI8" s="323" t="s">
        <v>48</v>
      </c>
      <c r="AJ8" s="325" t="s">
        <v>48</v>
      </c>
      <c r="AK8" s="325" t="s">
        <v>48</v>
      </c>
      <c r="AL8" s="325">
        <v>0.2</v>
      </c>
      <c r="AM8" s="322" t="s">
        <v>398</v>
      </c>
      <c r="AN8" s="323">
        <v>0.6</v>
      </c>
      <c r="AO8" s="323" t="s">
        <v>48</v>
      </c>
      <c r="AP8" s="323" t="s">
        <v>48</v>
      </c>
      <c r="AQ8" s="323" t="s">
        <v>48</v>
      </c>
      <c r="AR8" s="323" t="s">
        <v>48</v>
      </c>
      <c r="AS8" s="323" t="s">
        <v>48</v>
      </c>
      <c r="AT8" s="325" t="s">
        <v>48</v>
      </c>
      <c r="AU8" s="325" t="s">
        <v>48</v>
      </c>
      <c r="AV8" s="325">
        <v>0.6</v>
      </c>
      <c r="AW8" s="525" t="s">
        <v>483</v>
      </c>
      <c r="AX8" s="525">
        <v>129637.54048657636</v>
      </c>
      <c r="AY8" s="525">
        <v>127669.01334060854</v>
      </c>
      <c r="AZ8" s="525">
        <v>27274.374521889451</v>
      </c>
      <c r="BA8" s="525">
        <v>27208.483380500824</v>
      </c>
      <c r="BB8" s="525">
        <v>51836.028796680665</v>
      </c>
      <c r="BC8" s="525">
        <v>51745.959701051303</v>
      </c>
      <c r="BD8" s="324"/>
      <c r="BE8" s="324"/>
    </row>
    <row r="9" spans="1:57" ht="13.5" customHeight="1" thickBot="1">
      <c r="A9" s="1423" t="s">
        <v>230</v>
      </c>
      <c r="B9" s="527" t="s">
        <v>419</v>
      </c>
      <c r="C9" s="527" t="s">
        <v>415</v>
      </c>
      <c r="D9" s="527" t="s">
        <v>420</v>
      </c>
      <c r="E9" s="527" t="s">
        <v>2</v>
      </c>
      <c r="F9" s="527" t="s">
        <v>418</v>
      </c>
      <c r="G9" s="521"/>
      <c r="H9" s="322" t="s">
        <v>398</v>
      </c>
      <c r="I9" s="323">
        <v>5.4</v>
      </c>
      <c r="J9" s="323">
        <v>0.1</v>
      </c>
      <c r="K9" s="323">
        <v>0.2</v>
      </c>
      <c r="L9" s="323">
        <v>0.3</v>
      </c>
      <c r="M9" s="323">
        <v>0.6</v>
      </c>
      <c r="N9" s="323">
        <v>0.2</v>
      </c>
      <c r="O9" s="763"/>
      <c r="P9" s="323">
        <v>6.8</v>
      </c>
      <c r="Q9" s="928"/>
      <c r="R9" s="319" t="s">
        <v>984</v>
      </c>
      <c r="S9" s="323">
        <v>9.5</v>
      </c>
      <c r="T9" s="325" t="s">
        <v>48</v>
      </c>
      <c r="U9" s="325" t="s">
        <v>48</v>
      </c>
      <c r="V9" s="325" t="s">
        <v>48</v>
      </c>
      <c r="W9" s="325" t="s">
        <v>48</v>
      </c>
      <c r="X9" s="325" t="s">
        <v>48</v>
      </c>
      <c r="Y9" s="325" t="s">
        <v>48</v>
      </c>
      <c r="Z9" s="323" t="s">
        <v>48</v>
      </c>
      <c r="AA9" s="323">
        <v>9.5</v>
      </c>
      <c r="AB9" s="65"/>
      <c r="AC9" s="319" t="s">
        <v>984</v>
      </c>
      <c r="AD9" s="323">
        <v>19.2</v>
      </c>
      <c r="AE9" s="325" t="s">
        <v>48</v>
      </c>
      <c r="AF9" s="325" t="s">
        <v>48</v>
      </c>
      <c r="AG9" s="325" t="s">
        <v>48</v>
      </c>
      <c r="AH9" s="325" t="s">
        <v>48</v>
      </c>
      <c r="AI9" s="325" t="s">
        <v>48</v>
      </c>
      <c r="AJ9" s="325" t="s">
        <v>48</v>
      </c>
      <c r="AK9" s="323" t="s">
        <v>48</v>
      </c>
      <c r="AL9" s="323">
        <v>19.2</v>
      </c>
      <c r="AM9" s="319" t="s">
        <v>984</v>
      </c>
      <c r="AN9" s="323">
        <v>8.6999999999999993</v>
      </c>
      <c r="AO9" s="325" t="s">
        <v>48</v>
      </c>
      <c r="AP9" s="325" t="s">
        <v>48</v>
      </c>
      <c r="AQ9" s="325" t="s">
        <v>48</v>
      </c>
      <c r="AR9" s="325" t="s">
        <v>48</v>
      </c>
      <c r="AS9" s="325" t="s">
        <v>48</v>
      </c>
      <c r="AT9" s="325" t="s">
        <v>48</v>
      </c>
      <c r="AU9" s="323" t="s">
        <v>48</v>
      </c>
      <c r="AV9" s="323">
        <v>8.6999999999999993</v>
      </c>
      <c r="AW9" s="524" t="s">
        <v>482</v>
      </c>
      <c r="AX9" s="524">
        <v>127041.59705454098</v>
      </c>
      <c r="AY9" s="524">
        <v>125462.46142337848</v>
      </c>
      <c r="AZ9" s="524">
        <v>26847.528477922548</v>
      </c>
      <c r="BA9" s="524">
        <v>26845.664243128958</v>
      </c>
      <c r="BB9" s="524">
        <v>51534.90087181433</v>
      </c>
      <c r="BC9" s="524">
        <v>51490.000964914921</v>
      </c>
      <c r="BD9" s="324"/>
      <c r="BE9" s="324"/>
    </row>
    <row r="10" spans="1:57" ht="13.5" customHeight="1">
      <c r="A10" s="515" t="s">
        <v>551</v>
      </c>
      <c r="B10" s="514">
        <v>51.53490087181433</v>
      </c>
      <c r="C10" s="514">
        <v>26.847528477922548</v>
      </c>
      <c r="D10" s="514">
        <v>20.723954676632928</v>
      </c>
      <c r="E10" s="514">
        <v>27.935213028171162</v>
      </c>
      <c r="F10" s="514">
        <v>127.04159705454097</v>
      </c>
      <c r="G10" s="521"/>
      <c r="H10" s="322" t="s">
        <v>397</v>
      </c>
      <c r="I10" s="323">
        <v>9.5</v>
      </c>
      <c r="J10" s="323">
        <v>8.9</v>
      </c>
      <c r="K10" s="323">
        <v>19.2</v>
      </c>
      <c r="L10" s="323">
        <v>12.8</v>
      </c>
      <c r="M10" s="323">
        <v>8.6999999999999993</v>
      </c>
      <c r="N10" s="323"/>
      <c r="O10" s="323">
        <v>7.5</v>
      </c>
      <c r="P10" s="323">
        <v>66.7</v>
      </c>
      <c r="Q10" s="927"/>
      <c r="R10" s="322" t="s">
        <v>385</v>
      </c>
      <c r="S10" s="323" t="s">
        <v>48</v>
      </c>
      <c r="T10" s="325" t="s">
        <v>48</v>
      </c>
      <c r="U10" s="325" t="s">
        <v>48</v>
      </c>
      <c r="V10" s="325" t="s">
        <v>48</v>
      </c>
      <c r="W10" s="325" t="s">
        <v>48</v>
      </c>
      <c r="X10" s="325" t="s">
        <v>48</v>
      </c>
      <c r="Y10" s="325" t="s">
        <v>48</v>
      </c>
      <c r="Z10" s="323">
        <v>15.6</v>
      </c>
      <c r="AA10" s="323">
        <v>15.6</v>
      </c>
      <c r="AB10" s="65"/>
      <c r="AC10" s="322" t="s">
        <v>385</v>
      </c>
      <c r="AD10" s="323" t="s">
        <v>48</v>
      </c>
      <c r="AE10" s="325" t="s">
        <v>48</v>
      </c>
      <c r="AF10" s="325" t="s">
        <v>48</v>
      </c>
      <c r="AG10" s="325" t="s">
        <v>48</v>
      </c>
      <c r="AH10" s="325" t="s">
        <v>48</v>
      </c>
      <c r="AI10" s="325" t="s">
        <v>48</v>
      </c>
      <c r="AJ10" s="325" t="s">
        <v>48</v>
      </c>
      <c r="AK10" s="323">
        <v>1.6</v>
      </c>
      <c r="AL10" s="323">
        <v>1.6</v>
      </c>
      <c r="AM10" s="322" t="s">
        <v>385</v>
      </c>
      <c r="AN10" s="323" t="s">
        <v>48</v>
      </c>
      <c r="AO10" s="325" t="s">
        <v>48</v>
      </c>
      <c r="AP10" s="325" t="s">
        <v>48</v>
      </c>
      <c r="AQ10" s="325" t="s">
        <v>48</v>
      </c>
      <c r="AR10" s="325" t="s">
        <v>48</v>
      </c>
      <c r="AS10" s="325" t="s">
        <v>48</v>
      </c>
      <c r="AT10" s="325" t="s">
        <v>48</v>
      </c>
      <c r="AU10" s="323">
        <v>0.8</v>
      </c>
      <c r="AV10" s="323">
        <v>0.8</v>
      </c>
      <c r="AW10" s="524" t="s">
        <v>481</v>
      </c>
      <c r="AX10" s="524">
        <v>2595.9434320353707</v>
      </c>
      <c r="AY10" s="524">
        <v>2206.5519172300646</v>
      </c>
      <c r="AZ10" s="524">
        <v>426.84604396690213</v>
      </c>
      <c r="BA10" s="524">
        <v>362.81913737186682</v>
      </c>
      <c r="BB10" s="524">
        <v>301.12792486632998</v>
      </c>
      <c r="BC10" s="524">
        <v>255.95873613638045</v>
      </c>
      <c r="BD10" s="324"/>
      <c r="BE10" s="324"/>
    </row>
    <row r="11" spans="1:57">
      <c r="A11" s="511" t="s">
        <v>546</v>
      </c>
      <c r="B11" s="328">
        <v>46.712673176140001</v>
      </c>
      <c r="C11" s="328">
        <v>18.664546582807642</v>
      </c>
      <c r="D11" s="328">
        <v>9.3946346807746313</v>
      </c>
      <c r="E11" s="328">
        <v>6.8439940266507113</v>
      </c>
      <c r="F11" s="328">
        <v>81.615848466372967</v>
      </c>
      <c r="G11" s="521"/>
      <c r="H11" s="322" t="s">
        <v>385</v>
      </c>
      <c r="I11" s="323">
        <v>15.6</v>
      </c>
      <c r="J11" s="323">
        <v>8.1</v>
      </c>
      <c r="K11" s="323">
        <v>1.6</v>
      </c>
      <c r="L11" s="323">
        <v>3.4</v>
      </c>
      <c r="M11" s="323">
        <v>0.8</v>
      </c>
      <c r="N11" s="323">
        <v>0.7</v>
      </c>
      <c r="O11" s="763"/>
      <c r="P11" s="323">
        <v>30.3</v>
      </c>
      <c r="Q11" s="924"/>
      <c r="R11" s="138" t="s">
        <v>395</v>
      </c>
      <c r="S11" s="174">
        <v>75.900000000000006</v>
      </c>
      <c r="T11" s="174">
        <v>3.6</v>
      </c>
      <c r="U11" s="174">
        <v>7.2</v>
      </c>
      <c r="V11" s="174">
        <v>8.5</v>
      </c>
      <c r="W11" s="174">
        <v>18.100000000000001</v>
      </c>
      <c r="X11" s="174">
        <v>12.3</v>
      </c>
      <c r="Y11" s="174">
        <v>17.399999999999999</v>
      </c>
      <c r="Z11" s="174">
        <v>15.6</v>
      </c>
      <c r="AA11" s="174">
        <v>158.6</v>
      </c>
      <c r="AB11" s="65"/>
      <c r="AC11" s="138" t="s">
        <v>395</v>
      </c>
      <c r="AD11" s="174">
        <v>30.2</v>
      </c>
      <c r="AE11" s="174">
        <v>2.5</v>
      </c>
      <c r="AF11" s="174">
        <v>9.8000000000000007</v>
      </c>
      <c r="AG11" s="174">
        <v>7.5</v>
      </c>
      <c r="AH11" s="174">
        <v>14.4</v>
      </c>
      <c r="AI11" s="174">
        <v>5.4</v>
      </c>
      <c r="AJ11" s="174">
        <v>43.1</v>
      </c>
      <c r="AK11" s="174">
        <v>1.6</v>
      </c>
      <c r="AL11" s="174">
        <v>114.5</v>
      </c>
      <c r="AM11" s="138" t="s">
        <v>395</v>
      </c>
      <c r="AN11" s="174">
        <v>15.4</v>
      </c>
      <c r="AO11" s="174">
        <v>3</v>
      </c>
      <c r="AP11" s="174">
        <v>5.8</v>
      </c>
      <c r="AQ11" s="174">
        <v>7.1</v>
      </c>
      <c r="AR11" s="174">
        <v>15.1</v>
      </c>
      <c r="AS11" s="174">
        <v>16.3</v>
      </c>
      <c r="AT11" s="174">
        <v>15.9</v>
      </c>
      <c r="AU11" s="174">
        <v>0.8</v>
      </c>
      <c r="AV11" s="174">
        <v>79.5</v>
      </c>
      <c r="AW11" s="524" t="s">
        <v>480</v>
      </c>
      <c r="AX11" s="524">
        <v>0</v>
      </c>
      <c r="AY11" s="524">
        <v>0</v>
      </c>
      <c r="AZ11" s="524">
        <v>0</v>
      </c>
      <c r="BA11" s="524">
        <v>0</v>
      </c>
      <c r="BB11" s="524">
        <v>0</v>
      </c>
      <c r="BC11" s="524">
        <v>0</v>
      </c>
      <c r="BD11" s="324"/>
      <c r="BE11" s="324"/>
    </row>
    <row r="12" spans="1:57" ht="21" thickBot="1">
      <c r="A12" s="511" t="s">
        <v>545</v>
      </c>
      <c r="B12" s="328">
        <v>4.0042597745982178</v>
      </c>
      <c r="C12" s="328">
        <v>7.0800413595422613</v>
      </c>
      <c r="D12" s="328">
        <v>1.3883311276326513</v>
      </c>
      <c r="E12" s="328">
        <v>5.3305680094575427</v>
      </c>
      <c r="F12" s="328">
        <v>17.803200271230676</v>
      </c>
      <c r="G12" s="521"/>
      <c r="H12" s="513" t="s">
        <v>410</v>
      </c>
      <c r="I12" s="841"/>
      <c r="J12" s="841"/>
      <c r="K12" s="841"/>
      <c r="L12" s="841"/>
      <c r="M12" s="841"/>
      <c r="N12" s="841"/>
      <c r="O12" s="841">
        <v>90.6</v>
      </c>
      <c r="P12" s="841">
        <v>90.6</v>
      </c>
      <c r="Q12" s="843"/>
      <c r="R12" s="322" t="s">
        <v>393</v>
      </c>
      <c r="S12" s="323">
        <v>5.0999999999999996</v>
      </c>
      <c r="T12" s="323">
        <v>2.1</v>
      </c>
      <c r="U12" s="323">
        <v>1.5</v>
      </c>
      <c r="V12" s="323" t="s">
        <v>48</v>
      </c>
      <c r="W12" s="323" t="s">
        <v>48</v>
      </c>
      <c r="X12" s="323" t="s">
        <v>48</v>
      </c>
      <c r="Y12" s="325" t="s">
        <v>48</v>
      </c>
      <c r="Z12" s="323">
        <v>62.7</v>
      </c>
      <c r="AA12" s="323">
        <v>71.400000000000006</v>
      </c>
      <c r="AB12" s="65"/>
      <c r="AC12" s="322" t="s">
        <v>393</v>
      </c>
      <c r="AD12" s="323">
        <v>0.5</v>
      </c>
      <c r="AE12" s="323">
        <v>0.1</v>
      </c>
      <c r="AF12" s="323">
        <v>0.2</v>
      </c>
      <c r="AG12" s="323" t="s">
        <v>48</v>
      </c>
      <c r="AH12" s="323" t="s">
        <v>48</v>
      </c>
      <c r="AI12" s="323" t="s">
        <v>48</v>
      </c>
      <c r="AJ12" s="325" t="s">
        <v>48</v>
      </c>
      <c r="AK12" s="323">
        <v>56</v>
      </c>
      <c r="AL12" s="323">
        <v>56.7</v>
      </c>
      <c r="AM12" s="322" t="s">
        <v>393</v>
      </c>
      <c r="AN12" s="323">
        <v>0.1</v>
      </c>
      <c r="AO12" s="323">
        <v>0.2</v>
      </c>
      <c r="AP12" s="323">
        <v>0.2</v>
      </c>
      <c r="AQ12" s="323" t="s">
        <v>48</v>
      </c>
      <c r="AR12" s="323" t="s">
        <v>48</v>
      </c>
      <c r="AS12" s="323" t="s">
        <v>48</v>
      </c>
      <c r="AT12" s="325" t="s">
        <v>48</v>
      </c>
      <c r="AU12" s="323">
        <v>25.4</v>
      </c>
      <c r="AV12" s="323">
        <v>25.9</v>
      </c>
      <c r="AW12" s="294"/>
      <c r="AX12" s="294"/>
      <c r="AY12" s="294"/>
      <c r="AZ12" s="294"/>
      <c r="BA12" s="294"/>
      <c r="BB12" s="294"/>
      <c r="BC12" s="294"/>
      <c r="BD12" s="324"/>
      <c r="BE12" s="324"/>
    </row>
    <row r="13" spans="1:57" ht="20.25" customHeight="1">
      <c r="A13" s="511" t="s">
        <v>544</v>
      </c>
      <c r="B13" s="328">
        <v>0.17654067965609999</v>
      </c>
      <c r="C13" s="328">
        <v>1.0763086099499901</v>
      </c>
      <c r="D13" s="328">
        <v>2.8411115299507865</v>
      </c>
      <c r="E13" s="328">
        <v>0.96950705220163869</v>
      </c>
      <c r="F13" s="328">
        <v>5.0634678717585171</v>
      </c>
      <c r="G13" s="521"/>
      <c r="H13" s="138" t="s">
        <v>395</v>
      </c>
      <c r="I13" s="174">
        <v>158.6</v>
      </c>
      <c r="J13" s="174">
        <v>47.4</v>
      </c>
      <c r="K13" s="174">
        <v>114.5</v>
      </c>
      <c r="L13" s="174">
        <v>113.4</v>
      </c>
      <c r="M13" s="174">
        <v>79.5</v>
      </c>
      <c r="N13" s="174">
        <v>3</v>
      </c>
      <c r="O13" s="174">
        <v>98.2</v>
      </c>
      <c r="P13" s="174">
        <v>614.5</v>
      </c>
      <c r="Q13" s="926"/>
      <c r="R13" s="322" t="s">
        <v>392</v>
      </c>
      <c r="S13" s="323">
        <v>7.8</v>
      </c>
      <c r="T13" s="323">
        <v>2.2000000000000002</v>
      </c>
      <c r="U13" s="323">
        <v>1.2</v>
      </c>
      <c r="V13" s="323">
        <v>7.3</v>
      </c>
      <c r="W13" s="323">
        <v>5.2</v>
      </c>
      <c r="X13" s="323" t="s">
        <v>48</v>
      </c>
      <c r="Y13" s="325" t="s">
        <v>48</v>
      </c>
      <c r="Z13" s="323" t="s">
        <v>48</v>
      </c>
      <c r="AA13" s="325">
        <v>23.7</v>
      </c>
      <c r="AB13" s="65"/>
      <c r="AC13" s="322" t="s">
        <v>392</v>
      </c>
      <c r="AD13" s="323">
        <v>2.4</v>
      </c>
      <c r="AE13" s="323" t="s">
        <v>48</v>
      </c>
      <c r="AF13" s="323" t="s">
        <v>48</v>
      </c>
      <c r="AG13" s="323" t="s">
        <v>48</v>
      </c>
      <c r="AH13" s="323" t="s">
        <v>48</v>
      </c>
      <c r="AI13" s="323" t="s">
        <v>48</v>
      </c>
      <c r="AJ13" s="325" t="s">
        <v>48</v>
      </c>
      <c r="AK13" s="323" t="s">
        <v>48</v>
      </c>
      <c r="AL13" s="325">
        <v>2.4</v>
      </c>
      <c r="AM13" s="322" t="s">
        <v>392</v>
      </c>
      <c r="AN13" s="323">
        <v>1.7</v>
      </c>
      <c r="AO13" s="323" t="s">
        <v>48</v>
      </c>
      <c r="AP13" s="323" t="s">
        <v>48</v>
      </c>
      <c r="AQ13" s="323" t="s">
        <v>48</v>
      </c>
      <c r="AR13" s="323">
        <v>0.1</v>
      </c>
      <c r="AS13" s="323">
        <v>0.1</v>
      </c>
      <c r="AT13" s="325" t="s">
        <v>48</v>
      </c>
      <c r="AU13" s="323" t="s">
        <v>48</v>
      </c>
      <c r="AV13" s="325">
        <v>2</v>
      </c>
      <c r="AW13" s="1424" t="s">
        <v>479</v>
      </c>
      <c r="AX13" s="1424">
        <v>378689.96682028822</v>
      </c>
      <c r="AY13" s="1424">
        <v>89538.977702455057</v>
      </c>
      <c r="AZ13" s="1424">
        <v>56296.364248057245</v>
      </c>
      <c r="BA13" s="1424">
        <v>34852.276052036621</v>
      </c>
      <c r="BB13" s="1424">
        <v>151057.52714425742</v>
      </c>
      <c r="BC13" s="1424">
        <v>54056.331026211614</v>
      </c>
      <c r="BD13" s="1425"/>
      <c r="BE13" s="324"/>
    </row>
    <row r="14" spans="1:57" ht="13.5" customHeight="1">
      <c r="A14" s="511" t="s">
        <v>542</v>
      </c>
      <c r="B14" s="328">
        <v>0.64142724142000962</v>
      </c>
      <c r="C14" s="328">
        <v>2.6631925622654384E-2</v>
      </c>
      <c r="D14" s="328">
        <v>7.099877338274859</v>
      </c>
      <c r="E14" s="328">
        <v>14.791143939861268</v>
      </c>
      <c r="F14" s="328">
        <v>22.5590804451788</v>
      </c>
      <c r="G14" s="521"/>
      <c r="H14" s="322"/>
      <c r="I14" s="331"/>
      <c r="J14" s="331"/>
      <c r="K14" s="331"/>
      <c r="L14" s="331"/>
      <c r="M14" s="331"/>
      <c r="N14" s="331"/>
      <c r="O14" s="331"/>
      <c r="P14" s="331"/>
      <c r="Q14" s="843"/>
      <c r="R14" s="322" t="s">
        <v>983</v>
      </c>
      <c r="S14" s="323" t="s">
        <v>48</v>
      </c>
      <c r="T14" s="323">
        <v>1.9</v>
      </c>
      <c r="U14" s="323">
        <v>3.8</v>
      </c>
      <c r="V14" s="323">
        <v>1.2</v>
      </c>
      <c r="W14" s="323" t="s">
        <v>48</v>
      </c>
      <c r="X14" s="323" t="s">
        <v>48</v>
      </c>
      <c r="Y14" s="325" t="s">
        <v>48</v>
      </c>
      <c r="Z14" s="323" t="s">
        <v>48</v>
      </c>
      <c r="AA14" s="325">
        <v>6.9</v>
      </c>
      <c r="AB14" s="65"/>
      <c r="AC14" s="322" t="s">
        <v>983</v>
      </c>
      <c r="AD14" s="323" t="s">
        <v>48</v>
      </c>
      <c r="AE14" s="323" t="s">
        <v>48</v>
      </c>
      <c r="AF14" s="323" t="s">
        <v>48</v>
      </c>
      <c r="AG14" s="323" t="s">
        <v>48</v>
      </c>
      <c r="AH14" s="323" t="s">
        <v>48</v>
      </c>
      <c r="AI14" s="323" t="s">
        <v>48</v>
      </c>
      <c r="AJ14" s="325" t="s">
        <v>48</v>
      </c>
      <c r="AK14" s="323" t="s">
        <v>48</v>
      </c>
      <c r="AL14" s="325" t="s">
        <v>48</v>
      </c>
      <c r="AM14" s="322" t="s">
        <v>983</v>
      </c>
      <c r="AN14" s="323" t="s">
        <v>48</v>
      </c>
      <c r="AO14" s="323" t="s">
        <v>48</v>
      </c>
      <c r="AP14" s="323" t="s">
        <v>48</v>
      </c>
      <c r="AQ14" s="323" t="s">
        <v>48</v>
      </c>
      <c r="AR14" s="323" t="s">
        <v>48</v>
      </c>
      <c r="AS14" s="323" t="s">
        <v>48</v>
      </c>
      <c r="AT14" s="325" t="s">
        <v>48</v>
      </c>
      <c r="AU14" s="323" t="s">
        <v>48</v>
      </c>
      <c r="AV14" s="325" t="s">
        <v>48</v>
      </c>
      <c r="AW14" s="524" t="s">
        <v>478</v>
      </c>
      <c r="AX14" s="524">
        <v>103925.60394523267</v>
      </c>
      <c r="AY14" s="524">
        <v>6970.3630601494588</v>
      </c>
      <c r="AZ14" s="524">
        <v>390.681462076733</v>
      </c>
      <c r="BA14" s="524">
        <v>59.51428350566664</v>
      </c>
      <c r="BB14" s="524">
        <v>34853.407641559766</v>
      </c>
      <c r="BC14" s="524">
        <v>2414.3531967252338</v>
      </c>
      <c r="BD14" s="324"/>
      <c r="BE14" s="324"/>
    </row>
    <row r="15" spans="1:57" ht="13.5" customHeight="1">
      <c r="A15" s="515" t="s">
        <v>550</v>
      </c>
      <c r="B15" s="514">
        <v>0.30112792486633</v>
      </c>
      <c r="C15" s="514">
        <v>0.42684604396690212</v>
      </c>
      <c r="D15" s="514">
        <v>0.27182042745165952</v>
      </c>
      <c r="E15" s="514">
        <v>1.5961490357504786</v>
      </c>
      <c r="F15" s="514">
        <v>2.5959434320353703</v>
      </c>
      <c r="G15" s="521"/>
      <c r="H15" s="322" t="s">
        <v>393</v>
      </c>
      <c r="I15" s="323">
        <v>71.400000000000006</v>
      </c>
      <c r="J15" s="323">
        <v>19.100000000000001</v>
      </c>
      <c r="K15" s="323">
        <v>56.7</v>
      </c>
      <c r="L15" s="323">
        <v>35.1</v>
      </c>
      <c r="M15" s="323">
        <v>25.9</v>
      </c>
      <c r="N15" s="323">
        <v>2.5</v>
      </c>
      <c r="O15" s="763">
        <v>0</v>
      </c>
      <c r="P15" s="323">
        <v>210.8</v>
      </c>
      <c r="Q15" s="843"/>
      <c r="R15" s="322" t="s">
        <v>982</v>
      </c>
      <c r="S15" s="323">
        <v>2.2999999999999998</v>
      </c>
      <c r="T15" s="323">
        <v>4.2</v>
      </c>
      <c r="U15" s="323">
        <v>3.3</v>
      </c>
      <c r="V15" s="323" t="s">
        <v>48</v>
      </c>
      <c r="W15" s="323" t="s">
        <v>48</v>
      </c>
      <c r="X15" s="323" t="s">
        <v>48</v>
      </c>
      <c r="Y15" s="325" t="s">
        <v>48</v>
      </c>
      <c r="Z15" s="323" t="s">
        <v>48</v>
      </c>
      <c r="AA15" s="325">
        <v>9.9</v>
      </c>
      <c r="AB15" s="65"/>
      <c r="AC15" s="322" t="s">
        <v>982</v>
      </c>
      <c r="AD15" s="323" t="s">
        <v>48</v>
      </c>
      <c r="AE15" s="323" t="s">
        <v>48</v>
      </c>
      <c r="AF15" s="323" t="s">
        <v>48</v>
      </c>
      <c r="AG15" s="323" t="s">
        <v>48</v>
      </c>
      <c r="AH15" s="323" t="s">
        <v>48</v>
      </c>
      <c r="AI15" s="323" t="s">
        <v>48</v>
      </c>
      <c r="AJ15" s="325" t="s">
        <v>48</v>
      </c>
      <c r="AK15" s="323" t="s">
        <v>48</v>
      </c>
      <c r="AL15" s="325" t="s">
        <v>48</v>
      </c>
      <c r="AM15" s="322" t="s">
        <v>982</v>
      </c>
      <c r="AN15" s="323" t="s">
        <v>48</v>
      </c>
      <c r="AO15" s="323" t="s">
        <v>48</v>
      </c>
      <c r="AP15" s="323" t="s">
        <v>48</v>
      </c>
      <c r="AQ15" s="323" t="s">
        <v>48</v>
      </c>
      <c r="AR15" s="323" t="s">
        <v>48</v>
      </c>
      <c r="AS15" s="323" t="s">
        <v>48</v>
      </c>
      <c r="AT15" s="325" t="s">
        <v>48</v>
      </c>
      <c r="AU15" s="323" t="s">
        <v>48</v>
      </c>
      <c r="AV15" s="325" t="s">
        <v>48</v>
      </c>
      <c r="AW15" s="524" t="s">
        <v>477</v>
      </c>
      <c r="AX15" s="524"/>
      <c r="AY15" s="524"/>
      <c r="AZ15" s="524"/>
      <c r="BA15" s="524"/>
      <c r="BB15" s="524"/>
      <c r="BC15" s="524"/>
      <c r="BD15" s="324"/>
      <c r="BE15" s="324"/>
    </row>
    <row r="16" spans="1:57" ht="13.5" customHeight="1">
      <c r="A16" s="511" t="s">
        <v>542</v>
      </c>
      <c r="B16" s="328">
        <v>0.30112551199033</v>
      </c>
      <c r="C16" s="328">
        <v>0.28765473021278465</v>
      </c>
      <c r="D16" s="328">
        <v>0.17324940577858167</v>
      </c>
      <c r="E16" s="328">
        <v>1.5961490357504786</v>
      </c>
      <c r="F16" s="328">
        <v>2.358178683732175</v>
      </c>
      <c r="G16" s="521"/>
      <c r="H16" s="322" t="s">
        <v>392</v>
      </c>
      <c r="I16" s="323">
        <v>23.7</v>
      </c>
      <c r="J16" s="323">
        <v>10.6</v>
      </c>
      <c r="K16" s="323">
        <v>2.4</v>
      </c>
      <c r="L16" s="323">
        <v>4.4000000000000004</v>
      </c>
      <c r="M16" s="323">
        <v>2</v>
      </c>
      <c r="N16" s="323">
        <v>0.3</v>
      </c>
      <c r="O16" s="763">
        <v>0</v>
      </c>
      <c r="P16" s="323">
        <v>43.5</v>
      </c>
      <c r="Q16" s="843"/>
      <c r="R16" s="322" t="s">
        <v>981</v>
      </c>
      <c r="S16" s="323">
        <v>0.7</v>
      </c>
      <c r="T16" s="323">
        <v>1</v>
      </c>
      <c r="U16" s="323">
        <v>2.7</v>
      </c>
      <c r="V16" s="323">
        <v>0.4</v>
      </c>
      <c r="W16" s="323" t="s">
        <v>48</v>
      </c>
      <c r="X16" s="323" t="s">
        <v>48</v>
      </c>
      <c r="Y16" s="325" t="s">
        <v>48</v>
      </c>
      <c r="Z16" s="323" t="s">
        <v>48</v>
      </c>
      <c r="AA16" s="325">
        <v>4.8</v>
      </c>
      <c r="AB16" s="65"/>
      <c r="AC16" s="322" t="s">
        <v>981</v>
      </c>
      <c r="AD16" s="323" t="s">
        <v>48</v>
      </c>
      <c r="AE16" s="323" t="s">
        <v>48</v>
      </c>
      <c r="AF16" s="323" t="s">
        <v>48</v>
      </c>
      <c r="AG16" s="323" t="s">
        <v>48</v>
      </c>
      <c r="AH16" s="323" t="s">
        <v>48</v>
      </c>
      <c r="AI16" s="323" t="s">
        <v>48</v>
      </c>
      <c r="AJ16" s="325" t="s">
        <v>48</v>
      </c>
      <c r="AK16" s="323" t="s">
        <v>48</v>
      </c>
      <c r="AL16" s="325" t="s">
        <v>48</v>
      </c>
      <c r="AM16" s="322" t="s">
        <v>981</v>
      </c>
      <c r="AN16" s="323" t="s">
        <v>48</v>
      </c>
      <c r="AO16" s="323" t="s">
        <v>48</v>
      </c>
      <c r="AP16" s="323" t="s">
        <v>48</v>
      </c>
      <c r="AQ16" s="323" t="s">
        <v>48</v>
      </c>
      <c r="AR16" s="323" t="s">
        <v>48</v>
      </c>
      <c r="AS16" s="323" t="s">
        <v>48</v>
      </c>
      <c r="AT16" s="325" t="s">
        <v>48</v>
      </c>
      <c r="AU16" s="323" t="s">
        <v>48</v>
      </c>
      <c r="AV16" s="325" t="s">
        <v>48</v>
      </c>
      <c r="AW16" s="524" t="s">
        <v>476</v>
      </c>
      <c r="AX16" s="524">
        <v>122592.53234406289</v>
      </c>
      <c r="AY16" s="524">
        <v>57985.224915265135</v>
      </c>
      <c r="AZ16" s="524">
        <v>23258.534428570325</v>
      </c>
      <c r="BA16" s="524">
        <v>14715.904534242825</v>
      </c>
      <c r="BB16" s="524">
        <v>35560.640925836437</v>
      </c>
      <c r="BC16" s="524">
        <v>15285.325238655869</v>
      </c>
      <c r="BD16" s="324"/>
      <c r="BE16" s="324"/>
    </row>
    <row r="17" spans="1:57" ht="22.5" customHeight="1" thickBot="1">
      <c r="A17" s="511" t="s">
        <v>541</v>
      </c>
      <c r="B17" s="328">
        <v>2.4128759999999746E-6</v>
      </c>
      <c r="C17" s="328">
        <v>0.13919131375411747</v>
      </c>
      <c r="D17" s="328">
        <v>9.8571021673077838E-2</v>
      </c>
      <c r="E17" s="328">
        <v>0</v>
      </c>
      <c r="F17" s="328">
        <v>0.2377647483031953</v>
      </c>
      <c r="G17" s="521"/>
      <c r="H17" s="322" t="s">
        <v>394</v>
      </c>
      <c r="I17" s="323">
        <v>47.300000000000004</v>
      </c>
      <c r="J17" s="323">
        <v>29.3</v>
      </c>
      <c r="K17" s="323">
        <v>33.700000000000003</v>
      </c>
      <c r="L17" s="323">
        <v>54.4</v>
      </c>
      <c r="M17" s="323">
        <v>12.4</v>
      </c>
      <c r="N17" s="323">
        <v>14</v>
      </c>
      <c r="O17" s="323"/>
      <c r="P17" s="323">
        <v>191.1</v>
      </c>
      <c r="Q17" s="323"/>
      <c r="R17" s="322" t="s">
        <v>389</v>
      </c>
      <c r="S17" s="323" t="s">
        <v>48</v>
      </c>
      <c r="T17" s="323" t="s">
        <v>48</v>
      </c>
      <c r="U17" s="323">
        <v>2</v>
      </c>
      <c r="V17" s="323">
        <v>2.7</v>
      </c>
      <c r="W17" s="323">
        <v>5.7</v>
      </c>
      <c r="X17" s="323">
        <v>2.5</v>
      </c>
      <c r="Y17" s="325">
        <v>0.7</v>
      </c>
      <c r="Z17" s="323" t="s">
        <v>48</v>
      </c>
      <c r="AA17" s="325">
        <v>13.6</v>
      </c>
      <c r="AB17" s="65"/>
      <c r="AC17" s="322" t="s">
        <v>389</v>
      </c>
      <c r="AD17" s="323" t="s">
        <v>48</v>
      </c>
      <c r="AE17" s="323">
        <v>0.1</v>
      </c>
      <c r="AF17" s="323">
        <v>7.8</v>
      </c>
      <c r="AG17" s="323">
        <v>6.8</v>
      </c>
      <c r="AH17" s="323">
        <v>15.3</v>
      </c>
      <c r="AI17" s="323">
        <v>0.6</v>
      </c>
      <c r="AJ17" s="325">
        <v>0.1</v>
      </c>
      <c r="AK17" s="323" t="s">
        <v>48</v>
      </c>
      <c r="AL17" s="325">
        <v>30.6</v>
      </c>
      <c r="AM17" s="322" t="s">
        <v>389</v>
      </c>
      <c r="AN17" s="323" t="s">
        <v>48</v>
      </c>
      <c r="AO17" s="323" t="s">
        <v>48</v>
      </c>
      <c r="AP17" s="323">
        <v>1.8</v>
      </c>
      <c r="AQ17" s="323">
        <v>2.2999999999999998</v>
      </c>
      <c r="AR17" s="323">
        <v>5.5</v>
      </c>
      <c r="AS17" s="323" t="s">
        <v>48</v>
      </c>
      <c r="AT17" s="325">
        <v>0.1</v>
      </c>
      <c r="AU17" s="323" t="s">
        <v>48</v>
      </c>
      <c r="AV17" s="325">
        <v>9.8000000000000007</v>
      </c>
      <c r="AW17" s="524" t="s">
        <v>475</v>
      </c>
      <c r="AX17" s="524">
        <v>20576.34798429174</v>
      </c>
      <c r="AY17" s="524">
        <v>2943.7017358462681</v>
      </c>
      <c r="AZ17" s="524">
        <v>4263.2393747364495</v>
      </c>
      <c r="BA17" s="524">
        <v>786.09564219642846</v>
      </c>
      <c r="BB17" s="524">
        <v>9458.7699298111984</v>
      </c>
      <c r="BC17" s="524">
        <v>553.26447286994448</v>
      </c>
      <c r="BD17" s="324"/>
      <c r="BE17" s="324"/>
    </row>
    <row r="18" spans="1:57" ht="13.5" customHeight="1">
      <c r="A18" s="267" t="s">
        <v>417</v>
      </c>
      <c r="B18" s="139">
        <v>51.836028796680658</v>
      </c>
      <c r="C18" s="139">
        <v>27.274374521889442</v>
      </c>
      <c r="D18" s="139">
        <v>20.995775104084569</v>
      </c>
      <c r="E18" s="139">
        <v>29.531362063921648</v>
      </c>
      <c r="F18" s="139">
        <v>129.63754048657631</v>
      </c>
      <c r="G18" s="521"/>
      <c r="H18" s="326" t="s">
        <v>847</v>
      </c>
      <c r="I18" s="323">
        <v>6.9</v>
      </c>
      <c r="J18" s="323">
        <v>5.8</v>
      </c>
      <c r="K18" s="323"/>
      <c r="L18" s="323"/>
      <c r="M18" s="323"/>
      <c r="N18" s="323">
        <v>6.7</v>
      </c>
      <c r="O18" s="763"/>
      <c r="P18" s="323">
        <v>19.399999999999999</v>
      </c>
      <c r="Q18" s="843"/>
      <c r="R18" s="322" t="s">
        <v>388</v>
      </c>
      <c r="S18" s="323" t="s">
        <v>48</v>
      </c>
      <c r="T18" s="323" t="s">
        <v>48</v>
      </c>
      <c r="U18" s="323">
        <v>3</v>
      </c>
      <c r="V18" s="323">
        <v>2.5</v>
      </c>
      <c r="W18" s="323">
        <v>3.2</v>
      </c>
      <c r="X18" s="323">
        <v>3.2</v>
      </c>
      <c r="Y18" s="323">
        <v>0.2</v>
      </c>
      <c r="Z18" s="325" t="s">
        <v>48</v>
      </c>
      <c r="AA18" s="325">
        <v>12.1</v>
      </c>
      <c r="AB18" s="65"/>
      <c r="AC18" s="322" t="s">
        <v>388</v>
      </c>
      <c r="AD18" s="323" t="s">
        <v>48</v>
      </c>
      <c r="AE18" s="323" t="s">
        <v>48</v>
      </c>
      <c r="AF18" s="323">
        <v>1.8</v>
      </c>
      <c r="AG18" s="323">
        <v>0.8</v>
      </c>
      <c r="AH18" s="323">
        <v>0.4</v>
      </c>
      <c r="AI18" s="323" t="s">
        <v>48</v>
      </c>
      <c r="AJ18" s="323" t="s">
        <v>48</v>
      </c>
      <c r="AK18" s="325" t="s">
        <v>48</v>
      </c>
      <c r="AL18" s="325">
        <v>3.1</v>
      </c>
      <c r="AM18" s="322" t="s">
        <v>388</v>
      </c>
      <c r="AN18" s="323" t="s">
        <v>48</v>
      </c>
      <c r="AO18" s="323" t="s">
        <v>48</v>
      </c>
      <c r="AP18" s="323">
        <v>0.7</v>
      </c>
      <c r="AQ18" s="323">
        <v>0.6</v>
      </c>
      <c r="AR18" s="323">
        <v>1.2</v>
      </c>
      <c r="AS18" s="323" t="s">
        <v>48</v>
      </c>
      <c r="AT18" s="323" t="s">
        <v>48</v>
      </c>
      <c r="AU18" s="325" t="s">
        <v>48</v>
      </c>
      <c r="AV18" s="325">
        <v>2.6</v>
      </c>
      <c r="AW18" s="524" t="s">
        <v>474</v>
      </c>
      <c r="AX18" s="524">
        <v>77849.779076061226</v>
      </c>
      <c r="AY18" s="524">
        <v>13285.918397017751</v>
      </c>
      <c r="AZ18" s="524">
        <v>22835.091470657564</v>
      </c>
      <c r="BA18" s="524">
        <v>18882.252333090073</v>
      </c>
      <c r="BB18" s="524">
        <v>52747.052329540013</v>
      </c>
      <c r="BC18" s="524">
        <v>30385.646471601518</v>
      </c>
      <c r="BD18" s="324"/>
      <c r="BE18" s="324"/>
    </row>
    <row r="19" spans="1:57" ht="13.5" customHeight="1">
      <c r="A19" s="870"/>
      <c r="B19" s="1211"/>
      <c r="C19" s="1211"/>
      <c r="D19" s="1211"/>
      <c r="E19" s="1211"/>
      <c r="F19" s="1211"/>
      <c r="G19" s="521"/>
      <c r="H19" s="326" t="s">
        <v>846</v>
      </c>
      <c r="I19" s="323">
        <v>9.9</v>
      </c>
      <c r="J19" s="323">
        <v>10.8</v>
      </c>
      <c r="K19" s="323"/>
      <c r="L19" s="323"/>
      <c r="M19" s="323"/>
      <c r="N19" s="323">
        <v>3.4</v>
      </c>
      <c r="O19" s="763"/>
      <c r="P19" s="323">
        <v>24</v>
      </c>
      <c r="Q19" s="843"/>
      <c r="R19" s="322" t="s">
        <v>387</v>
      </c>
      <c r="S19" s="323" t="s">
        <v>48</v>
      </c>
      <c r="T19" s="323" t="s">
        <v>48</v>
      </c>
      <c r="U19" s="323" t="s">
        <v>48</v>
      </c>
      <c r="V19" s="323" t="s">
        <v>48</v>
      </c>
      <c r="W19" s="323" t="s">
        <v>48</v>
      </c>
      <c r="X19" s="323">
        <v>1.7</v>
      </c>
      <c r="Y19" s="323" t="s">
        <v>48</v>
      </c>
      <c r="Z19" s="325" t="s">
        <v>48</v>
      </c>
      <c r="AA19" s="325">
        <v>1.7</v>
      </c>
      <c r="AB19" s="65"/>
      <c r="AC19" s="322" t="s">
        <v>387</v>
      </c>
      <c r="AD19" s="323" t="s">
        <v>48</v>
      </c>
      <c r="AE19" s="323" t="s">
        <v>48</v>
      </c>
      <c r="AF19" s="323" t="s">
        <v>48</v>
      </c>
      <c r="AG19" s="323" t="s">
        <v>48</v>
      </c>
      <c r="AH19" s="323" t="s">
        <v>48</v>
      </c>
      <c r="AI19" s="323">
        <v>0.7</v>
      </c>
      <c r="AJ19" s="323" t="s">
        <v>48</v>
      </c>
      <c r="AK19" s="325" t="s">
        <v>48</v>
      </c>
      <c r="AL19" s="325">
        <v>0.7</v>
      </c>
      <c r="AM19" s="322" t="s">
        <v>387</v>
      </c>
      <c r="AN19" s="323" t="s">
        <v>48</v>
      </c>
      <c r="AO19" s="323" t="s">
        <v>48</v>
      </c>
      <c r="AP19" s="323" t="s">
        <v>48</v>
      </c>
      <c r="AQ19" s="323" t="s">
        <v>48</v>
      </c>
      <c r="AR19" s="323" t="s">
        <v>48</v>
      </c>
      <c r="AS19" s="323">
        <v>0.1</v>
      </c>
      <c r="AT19" s="323" t="s">
        <v>48</v>
      </c>
      <c r="AU19" s="325" t="s">
        <v>48</v>
      </c>
      <c r="AV19" s="325">
        <v>0.1</v>
      </c>
      <c r="AW19" s="524" t="s">
        <v>473</v>
      </c>
      <c r="AX19" s="524">
        <v>53745.703470639681</v>
      </c>
      <c r="AY19" s="524">
        <v>8353.7695941764414</v>
      </c>
      <c r="AZ19" s="524">
        <v>5548.8175120161768</v>
      </c>
      <c r="BA19" s="524">
        <v>408.50925900162855</v>
      </c>
      <c r="BB19" s="524">
        <v>18437.656317510002</v>
      </c>
      <c r="BC19" s="524">
        <v>5417.7416463590507</v>
      </c>
      <c r="BD19" s="324"/>
      <c r="BE19" s="324"/>
    </row>
    <row r="20" spans="1:57" ht="13.5" customHeight="1">
      <c r="A20" s="511" t="s">
        <v>540</v>
      </c>
      <c r="B20" s="328">
        <v>0.72909631102000005</v>
      </c>
      <c r="C20" s="328">
        <v>3.8571428780000007E-2</v>
      </c>
      <c r="D20" s="328">
        <v>4.5868596779999986E-2</v>
      </c>
      <c r="E20" s="328">
        <v>0.41511759111999996</v>
      </c>
      <c r="F20" s="328">
        <v>1.2286539276999999</v>
      </c>
      <c r="G20" s="521"/>
      <c r="H20" s="322" t="s">
        <v>980</v>
      </c>
      <c r="I20" s="323">
        <v>4.8</v>
      </c>
      <c r="J20" s="323">
        <v>7.4</v>
      </c>
      <c r="K20" s="323"/>
      <c r="L20" s="323"/>
      <c r="M20" s="323"/>
      <c r="N20" s="323">
        <v>1.5</v>
      </c>
      <c r="O20" s="763"/>
      <c r="P20" s="323">
        <v>13.8</v>
      </c>
      <c r="Q20" s="843"/>
      <c r="R20" s="322" t="s">
        <v>385</v>
      </c>
      <c r="S20" s="323" t="s">
        <v>48</v>
      </c>
      <c r="T20" s="323" t="s">
        <v>48</v>
      </c>
      <c r="U20" s="323" t="s">
        <v>48</v>
      </c>
      <c r="V20" s="323" t="s">
        <v>48</v>
      </c>
      <c r="W20" s="323" t="s">
        <v>48</v>
      </c>
      <c r="X20" s="323" t="s">
        <v>48</v>
      </c>
      <c r="Y20" s="323" t="s">
        <v>48</v>
      </c>
      <c r="Z20" s="325">
        <v>15.4</v>
      </c>
      <c r="AA20" s="325">
        <v>15.4</v>
      </c>
      <c r="AB20" s="65"/>
      <c r="AC20" s="322" t="s">
        <v>385</v>
      </c>
      <c r="AD20" s="323" t="s">
        <v>48</v>
      </c>
      <c r="AE20" s="323" t="s">
        <v>48</v>
      </c>
      <c r="AF20" s="323" t="s">
        <v>48</v>
      </c>
      <c r="AG20" s="323" t="s">
        <v>48</v>
      </c>
      <c r="AH20" s="323" t="s">
        <v>48</v>
      </c>
      <c r="AI20" s="323" t="s">
        <v>48</v>
      </c>
      <c r="AJ20" s="323" t="s">
        <v>48</v>
      </c>
      <c r="AK20" s="325">
        <v>1.4</v>
      </c>
      <c r="AL20" s="325">
        <v>1.4</v>
      </c>
      <c r="AM20" s="322" t="s">
        <v>385</v>
      </c>
      <c r="AN20" s="323" t="s">
        <v>48</v>
      </c>
      <c r="AO20" s="323" t="s">
        <v>48</v>
      </c>
      <c r="AP20" s="323" t="s">
        <v>48</v>
      </c>
      <c r="AQ20" s="323" t="s">
        <v>48</v>
      </c>
      <c r="AR20" s="323" t="s">
        <v>48</v>
      </c>
      <c r="AS20" s="323" t="s">
        <v>48</v>
      </c>
      <c r="AT20" s="323" t="s">
        <v>48</v>
      </c>
      <c r="AU20" s="325">
        <v>1.2</v>
      </c>
      <c r="AV20" s="325">
        <v>1.2</v>
      </c>
      <c r="AW20" s="526"/>
      <c r="AX20" s="842"/>
      <c r="AY20" s="842"/>
      <c r="AZ20" s="842"/>
      <c r="BA20" s="842"/>
      <c r="BB20" s="842"/>
      <c r="BC20" s="842"/>
      <c r="BD20" s="324"/>
      <c r="BE20" s="324"/>
    </row>
    <row r="21" spans="1:57" ht="15" thickBot="1">
      <c r="A21" s="511" t="s">
        <v>539</v>
      </c>
      <c r="B21" s="328">
        <v>3.4451863999999999E-2</v>
      </c>
      <c r="C21" s="328">
        <v>0</v>
      </c>
      <c r="D21" s="328">
        <v>3E-11</v>
      </c>
      <c r="E21" s="328">
        <v>3.0044785940200001</v>
      </c>
      <c r="F21" s="328">
        <v>3.0389304580500003</v>
      </c>
      <c r="G21" s="521"/>
      <c r="H21" s="322" t="s">
        <v>391</v>
      </c>
      <c r="I21" s="323">
        <v>13.6</v>
      </c>
      <c r="J21" s="323"/>
      <c r="K21" s="323">
        <v>30.6</v>
      </c>
      <c r="L21" s="323">
        <v>54.4</v>
      </c>
      <c r="M21" s="323">
        <v>9.8000000000000007</v>
      </c>
      <c r="N21" s="323">
        <v>0.3</v>
      </c>
      <c r="O21" s="763"/>
      <c r="P21" s="323">
        <v>108.8</v>
      </c>
      <c r="Q21" s="926"/>
      <c r="R21" s="513" t="s">
        <v>58</v>
      </c>
      <c r="S21" s="320" t="s">
        <v>48</v>
      </c>
      <c r="T21" s="320" t="s">
        <v>48</v>
      </c>
      <c r="U21" s="320" t="s">
        <v>48</v>
      </c>
      <c r="V21" s="320" t="s">
        <v>48</v>
      </c>
      <c r="W21" s="320" t="s">
        <v>48</v>
      </c>
      <c r="X21" s="320" t="s">
        <v>48</v>
      </c>
      <c r="Y21" s="320" t="s">
        <v>48</v>
      </c>
      <c r="Z21" s="320">
        <v>21.9</v>
      </c>
      <c r="AA21" s="320">
        <v>21.9</v>
      </c>
      <c r="AB21" s="65"/>
      <c r="AC21" s="513" t="s">
        <v>58</v>
      </c>
      <c r="AD21" s="320" t="s">
        <v>48</v>
      </c>
      <c r="AE21" s="320" t="s">
        <v>48</v>
      </c>
      <c r="AF21" s="320" t="s">
        <v>48</v>
      </c>
      <c r="AG21" s="320" t="s">
        <v>48</v>
      </c>
      <c r="AH21" s="320" t="s">
        <v>48</v>
      </c>
      <c r="AI21" s="320" t="s">
        <v>48</v>
      </c>
      <c r="AJ21" s="320" t="s">
        <v>48</v>
      </c>
      <c r="AK21" s="320">
        <v>4.8</v>
      </c>
      <c r="AL21" s="320">
        <v>4.8</v>
      </c>
      <c r="AM21" s="513" t="s">
        <v>58</v>
      </c>
      <c r="AN21" s="320" t="s">
        <v>48</v>
      </c>
      <c r="AO21" s="320" t="s">
        <v>48</v>
      </c>
      <c r="AP21" s="320" t="s">
        <v>48</v>
      </c>
      <c r="AQ21" s="320" t="s">
        <v>48</v>
      </c>
      <c r="AR21" s="320" t="s">
        <v>48</v>
      </c>
      <c r="AS21" s="320" t="s">
        <v>48</v>
      </c>
      <c r="AT21" s="320" t="s">
        <v>48</v>
      </c>
      <c r="AU21" s="320">
        <v>4.2</v>
      </c>
      <c r="AV21" s="320">
        <v>4.2</v>
      </c>
      <c r="AW21" s="525" t="s">
        <v>472</v>
      </c>
      <c r="AX21" s="525">
        <v>47188.119746277043</v>
      </c>
      <c r="AY21" s="525">
        <v>13693.032440118324</v>
      </c>
      <c r="AZ21" s="525">
        <v>25402.48005615138</v>
      </c>
      <c r="BA21" s="525">
        <v>24731.365748659126</v>
      </c>
      <c r="BB21" s="525">
        <v>46330.171674464182</v>
      </c>
      <c r="BC21" s="525">
        <v>32378.667805537865</v>
      </c>
      <c r="BD21" s="324"/>
      <c r="BE21" s="324"/>
    </row>
    <row r="22" spans="1:57" ht="14.25" customHeight="1">
      <c r="A22" s="511" t="s">
        <v>549</v>
      </c>
      <c r="B22" s="328">
        <v>0.34430230621999997</v>
      </c>
      <c r="C22" s="328">
        <v>7.2736455140000003E-2</v>
      </c>
      <c r="D22" s="328">
        <v>0.31770213576000006</v>
      </c>
      <c r="E22" s="328">
        <v>0.484289515</v>
      </c>
      <c r="F22" s="328">
        <v>1.21903041212</v>
      </c>
      <c r="G22" s="521"/>
      <c r="H22" s="322" t="s">
        <v>390</v>
      </c>
      <c r="I22" s="323">
        <v>12.1</v>
      </c>
      <c r="J22" s="323">
        <v>5.3</v>
      </c>
      <c r="K22" s="323">
        <v>3.1</v>
      </c>
      <c r="L22" s="323"/>
      <c r="M22" s="323">
        <v>2.6</v>
      </c>
      <c r="N22" s="323">
        <v>2.1</v>
      </c>
      <c r="O22" s="763"/>
      <c r="P22" s="323">
        <v>25.1</v>
      </c>
      <c r="Q22" s="925"/>
      <c r="R22" s="138" t="s">
        <v>384</v>
      </c>
      <c r="S22" s="174">
        <v>16</v>
      </c>
      <c r="T22" s="174">
        <v>11.5</v>
      </c>
      <c r="U22" s="174">
        <v>17.5</v>
      </c>
      <c r="V22" s="174">
        <v>14.1</v>
      </c>
      <c r="W22" s="174">
        <v>14.1</v>
      </c>
      <c r="X22" s="174">
        <v>7.4</v>
      </c>
      <c r="Y22" s="174">
        <v>0.9</v>
      </c>
      <c r="Z22" s="174">
        <v>99.9</v>
      </c>
      <c r="AA22" s="174">
        <v>181.3</v>
      </c>
      <c r="AB22" s="65"/>
      <c r="AC22" s="138" t="s">
        <v>384</v>
      </c>
      <c r="AD22" s="174">
        <v>2.9</v>
      </c>
      <c r="AE22" s="174">
        <v>0.2</v>
      </c>
      <c r="AF22" s="174">
        <v>9.8000000000000007</v>
      </c>
      <c r="AG22" s="174">
        <v>7.6</v>
      </c>
      <c r="AH22" s="174">
        <v>15.7</v>
      </c>
      <c r="AI22" s="174">
        <v>1.3</v>
      </c>
      <c r="AJ22" s="174">
        <v>0.1</v>
      </c>
      <c r="AK22" s="174">
        <v>62.2</v>
      </c>
      <c r="AL22" s="174">
        <v>99.7</v>
      </c>
      <c r="AM22" s="138" t="s">
        <v>384</v>
      </c>
      <c r="AN22" s="174">
        <v>1.9</v>
      </c>
      <c r="AO22" s="174">
        <v>0.2</v>
      </c>
      <c r="AP22" s="174">
        <v>2.7</v>
      </c>
      <c r="AQ22" s="174">
        <v>3</v>
      </c>
      <c r="AR22" s="174">
        <v>6.9</v>
      </c>
      <c r="AS22" s="174">
        <v>0.2</v>
      </c>
      <c r="AT22" s="174">
        <v>0.1</v>
      </c>
      <c r="AU22" s="174">
        <v>30.8</v>
      </c>
      <c r="AV22" s="174">
        <v>45.6</v>
      </c>
      <c r="AW22" s="524" t="s">
        <v>471</v>
      </c>
      <c r="AX22" s="524">
        <v>28786.539527277913</v>
      </c>
      <c r="AY22" s="524">
        <v>2232.1000941635361</v>
      </c>
      <c r="AZ22" s="524">
        <v>29.694146381471484</v>
      </c>
      <c r="BA22" s="524">
        <v>28.135010411297472</v>
      </c>
      <c r="BB22" s="524">
        <v>11419.263019699998</v>
      </c>
      <c r="BC22" s="524">
        <v>187.56941808732702</v>
      </c>
      <c r="BD22" s="324"/>
      <c r="BE22" s="324"/>
    </row>
    <row r="23" spans="1:57" ht="24" customHeight="1" thickBot="1">
      <c r="A23" s="140"/>
      <c r="B23" s="1212"/>
      <c r="C23" s="1212"/>
      <c r="D23" s="1212"/>
      <c r="E23" s="1212"/>
      <c r="F23" s="1212"/>
      <c r="G23" s="521"/>
      <c r="H23" s="322" t="s">
        <v>387</v>
      </c>
      <c r="I23" s="323">
        <v>1.7</v>
      </c>
      <c r="J23" s="323">
        <v>3</v>
      </c>
      <c r="K23" s="323">
        <v>0.7</v>
      </c>
      <c r="L23" s="323"/>
      <c r="M23" s="323">
        <v>0.1</v>
      </c>
      <c r="N23" s="323">
        <v>1.2</v>
      </c>
      <c r="O23" s="763"/>
      <c r="P23" s="323">
        <v>6.6</v>
      </c>
      <c r="Q23" s="924"/>
      <c r="R23" s="322" t="s">
        <v>383</v>
      </c>
      <c r="S23" s="836">
        <v>9.5</v>
      </c>
      <c r="T23" s="836">
        <v>20.3</v>
      </c>
      <c r="U23" s="836">
        <v>6</v>
      </c>
      <c r="V23" s="836" t="s">
        <v>48</v>
      </c>
      <c r="W23" s="836">
        <v>7.6</v>
      </c>
      <c r="X23" s="836">
        <v>-1.9</v>
      </c>
      <c r="Y23" s="325">
        <v>0.9</v>
      </c>
      <c r="Z23" s="836" t="s">
        <v>48</v>
      </c>
      <c r="AA23" s="325">
        <v>42.4</v>
      </c>
      <c r="AB23" s="65"/>
      <c r="AC23" s="322" t="s">
        <v>383</v>
      </c>
      <c r="AD23" s="836">
        <v>-4</v>
      </c>
      <c r="AE23" s="836">
        <v>-11.2</v>
      </c>
      <c r="AF23" s="836">
        <v>-1.2</v>
      </c>
      <c r="AG23" s="836">
        <v>1.4</v>
      </c>
      <c r="AH23" s="836">
        <v>1</v>
      </c>
      <c r="AI23" s="836">
        <v>-1.5</v>
      </c>
      <c r="AJ23" s="325">
        <v>0.2</v>
      </c>
      <c r="AK23" s="836" t="s">
        <v>48</v>
      </c>
      <c r="AL23" s="325">
        <v>-15.4</v>
      </c>
      <c r="AM23" s="322" t="s">
        <v>383</v>
      </c>
      <c r="AN23" s="836">
        <v>-6.8</v>
      </c>
      <c r="AO23" s="836">
        <v>-20.5</v>
      </c>
      <c r="AP23" s="836">
        <v>-6.8</v>
      </c>
      <c r="AQ23" s="836">
        <v>-1</v>
      </c>
      <c r="AR23" s="836">
        <v>-3.7</v>
      </c>
      <c r="AS23" s="836">
        <v>1</v>
      </c>
      <c r="AT23" s="325">
        <v>-0.7</v>
      </c>
      <c r="AU23" s="836" t="s">
        <v>48</v>
      </c>
      <c r="AV23" s="325">
        <v>-38.299999999999997</v>
      </c>
      <c r="AW23" s="524" t="s">
        <v>470</v>
      </c>
      <c r="AX23" s="524">
        <v>12105.383686645751</v>
      </c>
      <c r="AY23" s="524">
        <v>5795.5119123405266</v>
      </c>
      <c r="AZ23" s="524">
        <v>1234.8051233865244</v>
      </c>
      <c r="BA23" s="524">
        <v>655.62313938914122</v>
      </c>
      <c r="BB23" s="524">
        <v>4694.2359025185724</v>
      </c>
      <c r="BC23" s="524">
        <v>2099.6295950049248</v>
      </c>
      <c r="BD23" s="324"/>
      <c r="BE23" s="324"/>
    </row>
    <row r="24" spans="1:57">
      <c r="A24" s="510" t="s">
        <v>537</v>
      </c>
      <c r="B24" s="139">
        <v>52.943879277920658</v>
      </c>
      <c r="C24" s="139">
        <v>27.385682405809447</v>
      </c>
      <c r="D24" s="139">
        <v>21.359345836654587</v>
      </c>
      <c r="E24" s="139">
        <v>33.435247764061643</v>
      </c>
      <c r="F24" s="139">
        <v>135.12415528444635</v>
      </c>
      <c r="G24" s="521"/>
      <c r="H24" s="322" t="s">
        <v>385</v>
      </c>
      <c r="I24" s="323">
        <v>15.4</v>
      </c>
      <c r="J24" s="323">
        <v>9.5</v>
      </c>
      <c r="K24" s="323">
        <v>1.4</v>
      </c>
      <c r="L24" s="323">
        <v>3.7</v>
      </c>
      <c r="M24" s="323">
        <v>1.2</v>
      </c>
      <c r="N24" s="323">
        <v>0.6</v>
      </c>
      <c r="O24" s="763"/>
      <c r="P24" s="323">
        <v>31.7</v>
      </c>
      <c r="Q24" s="923"/>
      <c r="AB24" s="65"/>
      <c r="AC24" s="322"/>
      <c r="AD24" s="323"/>
      <c r="AE24" s="325"/>
      <c r="AF24" s="325"/>
      <c r="AG24" s="325"/>
      <c r="AH24" s="325"/>
      <c r="AI24" s="325"/>
      <c r="AJ24" s="325"/>
      <c r="AK24" s="325"/>
      <c r="AL24" s="325"/>
      <c r="AM24" s="524"/>
      <c r="AN24" s="524"/>
      <c r="AO24" s="524"/>
      <c r="AP24" s="524"/>
      <c r="AQ24" s="524"/>
      <c r="AR24" s="524"/>
      <c r="AS24" s="524"/>
      <c r="AT24" s="524"/>
      <c r="AU24" s="524"/>
      <c r="AV24" s="524"/>
      <c r="AW24" s="524" t="s">
        <v>469</v>
      </c>
      <c r="AX24" s="524">
        <v>6296.1965323533805</v>
      </c>
      <c r="AY24" s="524">
        <v>5665.420433614262</v>
      </c>
      <c r="AZ24" s="524">
        <v>24137.980786383385</v>
      </c>
      <c r="BA24" s="524">
        <v>24047.607598858685</v>
      </c>
      <c r="BB24" s="524">
        <v>30216.672752245613</v>
      </c>
      <c r="BC24" s="524">
        <v>30091.468792445612</v>
      </c>
      <c r="BD24" s="324"/>
      <c r="BE24" s="324"/>
    </row>
    <row r="25" spans="1:57" ht="15" thickBot="1">
      <c r="A25" s="324"/>
      <c r="B25" s="324"/>
      <c r="C25" s="324"/>
      <c r="D25" s="324"/>
      <c r="E25" s="324"/>
      <c r="F25" s="324"/>
      <c r="G25" s="521"/>
      <c r="H25" s="322" t="s">
        <v>386</v>
      </c>
      <c r="I25" s="763"/>
      <c r="J25" s="763"/>
      <c r="K25" s="763"/>
      <c r="L25" s="763"/>
      <c r="M25" s="763"/>
      <c r="N25" s="763"/>
      <c r="O25" s="323">
        <v>94.2</v>
      </c>
      <c r="P25" s="323">
        <v>94.2</v>
      </c>
      <c r="Q25" s="923"/>
      <c r="AB25" s="65"/>
      <c r="AC25" s="322"/>
      <c r="AD25" s="323"/>
      <c r="AE25" s="323"/>
      <c r="AF25" s="323"/>
      <c r="AG25" s="323"/>
      <c r="AH25" s="323"/>
      <c r="AI25" s="323"/>
      <c r="AJ25" s="323"/>
      <c r="AK25" s="325"/>
      <c r="AL25" s="325"/>
      <c r="AM25" s="524"/>
      <c r="AN25" s="524"/>
      <c r="AO25" s="524"/>
      <c r="AP25" s="524"/>
      <c r="AQ25" s="524"/>
      <c r="AR25" s="524"/>
      <c r="AS25" s="524"/>
      <c r="AT25" s="524"/>
      <c r="AU25" s="524"/>
      <c r="AV25" s="524"/>
      <c r="AW25" s="524" t="s">
        <v>468</v>
      </c>
      <c r="AX25" s="524"/>
      <c r="AY25" s="524">
        <v>0</v>
      </c>
      <c r="AZ25" s="524"/>
      <c r="BA25" s="524">
        <v>0</v>
      </c>
      <c r="BB25" s="524"/>
      <c r="BC25" s="524">
        <v>0</v>
      </c>
      <c r="BD25" s="324"/>
      <c r="BE25" s="324"/>
    </row>
    <row r="26" spans="1:57" ht="21" thickBot="1">
      <c r="A26" s="1408" t="s">
        <v>1390</v>
      </c>
      <c r="B26" s="146"/>
      <c r="C26" s="146"/>
      <c r="D26" s="146"/>
      <c r="E26" s="146"/>
      <c r="G26" s="839"/>
      <c r="H26" s="513" t="s">
        <v>58</v>
      </c>
      <c r="I26" s="841">
        <v>21.9</v>
      </c>
      <c r="J26" s="841">
        <v>0.1</v>
      </c>
      <c r="K26" s="841">
        <v>4.8</v>
      </c>
      <c r="L26" s="841">
        <v>5.3</v>
      </c>
      <c r="M26" s="841">
        <v>4.2</v>
      </c>
      <c r="N26" s="841">
        <v>0.3</v>
      </c>
      <c r="O26" s="841"/>
      <c r="P26" s="841">
        <v>36.6</v>
      </c>
      <c r="Q26" s="141"/>
      <c r="R26" s="520" t="s">
        <v>415</v>
      </c>
      <c r="S26" s="516" t="s">
        <v>408</v>
      </c>
      <c r="T26" s="516" t="s">
        <v>407</v>
      </c>
      <c r="U26" s="516" t="s">
        <v>406</v>
      </c>
      <c r="V26" s="516" t="s">
        <v>405</v>
      </c>
      <c r="W26" s="516" t="s">
        <v>404</v>
      </c>
      <c r="X26" s="516" t="s">
        <v>403</v>
      </c>
      <c r="Y26" s="516" t="s">
        <v>402</v>
      </c>
      <c r="Z26" s="516" t="s">
        <v>401</v>
      </c>
      <c r="AA26" s="516" t="s">
        <v>229</v>
      </c>
      <c r="AB26" s="65"/>
      <c r="AC26" s="520" t="s">
        <v>416</v>
      </c>
      <c r="AD26" s="516" t="s">
        <v>408</v>
      </c>
      <c r="AE26" s="516" t="s">
        <v>407</v>
      </c>
      <c r="AF26" s="516" t="s">
        <v>406</v>
      </c>
      <c r="AG26" s="516" t="s">
        <v>405</v>
      </c>
      <c r="AH26" s="516" t="s">
        <v>404</v>
      </c>
      <c r="AI26" s="516" t="s">
        <v>403</v>
      </c>
      <c r="AJ26" s="516" t="s">
        <v>402</v>
      </c>
      <c r="AK26" s="516" t="s">
        <v>401</v>
      </c>
      <c r="AL26" s="516" t="s">
        <v>229</v>
      </c>
      <c r="AM26" s="520" t="s">
        <v>2</v>
      </c>
      <c r="AN26" s="516" t="s">
        <v>408</v>
      </c>
      <c r="AO26" s="516" t="s">
        <v>407</v>
      </c>
      <c r="AP26" s="516" t="s">
        <v>406</v>
      </c>
      <c r="AQ26" s="516" t="s">
        <v>405</v>
      </c>
      <c r="AR26" s="516" t="s">
        <v>404</v>
      </c>
      <c r="AS26" s="516" t="s">
        <v>403</v>
      </c>
      <c r="AT26" s="516" t="s">
        <v>402</v>
      </c>
      <c r="AU26" s="516" t="s">
        <v>401</v>
      </c>
      <c r="AV26" s="516" t="s">
        <v>229</v>
      </c>
      <c r="AW26" s="294"/>
      <c r="AX26" s="330"/>
      <c r="AY26" s="330"/>
      <c r="AZ26" s="330"/>
      <c r="BA26" s="330"/>
      <c r="BB26" s="330"/>
      <c r="BC26" s="330"/>
      <c r="BD26" s="324"/>
      <c r="BE26" s="324"/>
    </row>
    <row r="27" spans="1:57" ht="13.5" customHeight="1">
      <c r="A27" s="1408" t="s">
        <v>548</v>
      </c>
      <c r="B27" s="146"/>
      <c r="C27" s="146"/>
      <c r="D27" s="146"/>
      <c r="E27" s="146"/>
      <c r="G27" s="839"/>
      <c r="H27" s="138" t="s">
        <v>384</v>
      </c>
      <c r="I27" s="174">
        <v>181.3</v>
      </c>
      <c r="J27" s="174">
        <v>71.599999999999994</v>
      </c>
      <c r="K27" s="174">
        <v>99.7</v>
      </c>
      <c r="L27" s="174">
        <v>103</v>
      </c>
      <c r="M27" s="174">
        <v>45.6</v>
      </c>
      <c r="N27" s="174">
        <v>18.899999999999999</v>
      </c>
      <c r="O27" s="174">
        <v>94.2</v>
      </c>
      <c r="P27" s="174">
        <v>614.5</v>
      </c>
      <c r="Q27" s="141"/>
      <c r="R27" s="322" t="s">
        <v>400</v>
      </c>
      <c r="S27" s="323">
        <v>18.7</v>
      </c>
      <c r="T27" s="325" t="s">
        <v>48</v>
      </c>
      <c r="U27" s="325" t="s">
        <v>48</v>
      </c>
      <c r="V27" s="325" t="s">
        <v>48</v>
      </c>
      <c r="W27" s="325" t="s">
        <v>48</v>
      </c>
      <c r="X27" s="325" t="s">
        <v>48</v>
      </c>
      <c r="Y27" s="325" t="s">
        <v>48</v>
      </c>
      <c r="Z27" s="325" t="s">
        <v>48</v>
      </c>
      <c r="AA27" s="325">
        <v>18.7</v>
      </c>
      <c r="AB27" s="65"/>
      <c r="AC27" s="322" t="s">
        <v>400</v>
      </c>
      <c r="AD27" s="323">
        <v>6.3</v>
      </c>
      <c r="AE27" s="325" t="s">
        <v>48</v>
      </c>
      <c r="AF27" s="325" t="s">
        <v>48</v>
      </c>
      <c r="AG27" s="325" t="s">
        <v>48</v>
      </c>
      <c r="AH27" s="325" t="s">
        <v>48</v>
      </c>
      <c r="AI27" s="325" t="s">
        <v>48</v>
      </c>
      <c r="AJ27" s="325" t="s">
        <v>48</v>
      </c>
      <c r="AK27" s="325" t="s">
        <v>48</v>
      </c>
      <c r="AL27" s="325">
        <v>6.3</v>
      </c>
      <c r="AM27" s="322" t="s">
        <v>400</v>
      </c>
      <c r="AN27" s="323">
        <v>0.1</v>
      </c>
      <c r="AO27" s="325" t="s">
        <v>48</v>
      </c>
      <c r="AP27" s="325" t="s">
        <v>48</v>
      </c>
      <c r="AQ27" s="325" t="s">
        <v>48</v>
      </c>
      <c r="AR27" s="325" t="s">
        <v>48</v>
      </c>
      <c r="AS27" s="325" t="s">
        <v>48</v>
      </c>
      <c r="AT27" s="325" t="s">
        <v>48</v>
      </c>
      <c r="AU27" s="325" t="s">
        <v>48</v>
      </c>
      <c r="AV27" s="325">
        <v>0.1</v>
      </c>
      <c r="AW27" s="170" t="s">
        <v>467</v>
      </c>
      <c r="AX27" s="523"/>
      <c r="AY27" s="840">
        <v>1.683267482513741</v>
      </c>
      <c r="AZ27" s="523"/>
      <c r="BA27" s="840">
        <v>2.6883434952902356</v>
      </c>
      <c r="BB27" s="523"/>
      <c r="BC27" s="840">
        <v>2.3870635489761534</v>
      </c>
      <c r="BD27" s="522"/>
      <c r="BE27" s="324"/>
    </row>
    <row r="28" spans="1:57" ht="13.5" customHeight="1">
      <c r="A28" s="146"/>
      <c r="B28" s="146"/>
      <c r="C28" s="146"/>
      <c r="D28" s="146"/>
      <c r="E28" s="146"/>
      <c r="F28" s="147"/>
      <c r="G28" s="839"/>
      <c r="H28" s="148"/>
      <c r="I28" s="293"/>
      <c r="J28" s="293"/>
      <c r="K28" s="293"/>
      <c r="L28" s="293"/>
      <c r="M28" s="293"/>
      <c r="N28" s="293"/>
      <c r="O28" s="293"/>
      <c r="P28" s="293"/>
      <c r="Q28" s="922"/>
      <c r="R28" s="322" t="s">
        <v>399</v>
      </c>
      <c r="S28" s="323">
        <v>2.1</v>
      </c>
      <c r="T28" s="323">
        <v>1.4</v>
      </c>
      <c r="U28" s="323">
        <v>2.2999999999999998</v>
      </c>
      <c r="V28" s="323">
        <v>1.6</v>
      </c>
      <c r="W28" s="323">
        <v>4</v>
      </c>
      <c r="X28" s="323">
        <v>0.2</v>
      </c>
      <c r="Y28" s="323" t="s">
        <v>48</v>
      </c>
      <c r="Z28" s="325" t="s">
        <v>48</v>
      </c>
      <c r="AA28" s="325">
        <v>11.6</v>
      </c>
      <c r="AB28" s="65"/>
      <c r="AC28" s="322" t="s">
        <v>399</v>
      </c>
      <c r="AD28" s="323">
        <v>20.6</v>
      </c>
      <c r="AE28" s="323">
        <v>1.6</v>
      </c>
      <c r="AF28" s="323">
        <v>3.3</v>
      </c>
      <c r="AG28" s="323">
        <v>2.7</v>
      </c>
      <c r="AH28" s="323">
        <v>7.4</v>
      </c>
      <c r="AI28" s="323">
        <v>11.3</v>
      </c>
      <c r="AJ28" s="323">
        <v>43.6</v>
      </c>
      <c r="AK28" s="325" t="s">
        <v>48</v>
      </c>
      <c r="AL28" s="325">
        <v>90.5</v>
      </c>
      <c r="AM28" s="322" t="s">
        <v>399</v>
      </c>
      <c r="AN28" s="323">
        <v>1.2</v>
      </c>
      <c r="AO28" s="323">
        <v>0.2</v>
      </c>
      <c r="AP28" s="323">
        <v>0.4</v>
      </c>
      <c r="AQ28" s="323">
        <v>0.1</v>
      </c>
      <c r="AR28" s="323">
        <v>0.1</v>
      </c>
      <c r="AS28" s="323" t="s">
        <v>48</v>
      </c>
      <c r="AT28" s="323" t="s">
        <v>48</v>
      </c>
      <c r="AU28" s="325" t="s">
        <v>48</v>
      </c>
      <c r="AV28" s="325">
        <v>2.1</v>
      </c>
      <c r="AW28" s="507"/>
      <c r="AX28" s="507"/>
      <c r="AY28" s="507"/>
      <c r="AZ28" s="507"/>
      <c r="BA28" s="507"/>
      <c r="BB28" s="507"/>
      <c r="BC28" s="507"/>
      <c r="BD28" s="324"/>
      <c r="BE28" s="324"/>
    </row>
    <row r="29" spans="1:57" ht="13.5" customHeight="1">
      <c r="A29" s="146"/>
      <c r="B29" s="146"/>
      <c r="C29" s="146"/>
      <c r="D29" s="146"/>
      <c r="E29" s="146"/>
      <c r="F29" s="146"/>
      <c r="G29" s="839"/>
      <c r="H29" s="324" t="s">
        <v>414</v>
      </c>
      <c r="I29" s="836">
        <v>42.4</v>
      </c>
      <c r="J29" s="836">
        <v>11.5</v>
      </c>
      <c r="K29" s="836">
        <v>-15.4</v>
      </c>
      <c r="L29" s="836">
        <v>-11.9</v>
      </c>
      <c r="M29" s="836">
        <v>-38.299999999999997</v>
      </c>
      <c r="N29" s="836">
        <v>14.2</v>
      </c>
      <c r="O29" s="293"/>
      <c r="P29" s="293"/>
      <c r="Q29" s="922"/>
      <c r="R29" s="322" t="s">
        <v>398</v>
      </c>
      <c r="S29" s="323" t="s">
        <v>48</v>
      </c>
      <c r="T29" s="323" t="s">
        <v>48</v>
      </c>
      <c r="U29" s="323" t="s">
        <v>48</v>
      </c>
      <c r="V29" s="323" t="s">
        <v>48</v>
      </c>
      <c r="W29" s="323" t="s">
        <v>48</v>
      </c>
      <c r="X29" s="323" t="s">
        <v>48</v>
      </c>
      <c r="Y29" s="325" t="s">
        <v>48</v>
      </c>
      <c r="Z29" s="325" t="s">
        <v>48</v>
      </c>
      <c r="AA29" s="325">
        <v>0.1</v>
      </c>
      <c r="AB29" s="65"/>
      <c r="AC29" s="322" t="s">
        <v>398</v>
      </c>
      <c r="AD29" s="323">
        <v>0.3</v>
      </c>
      <c r="AE29" s="323" t="s">
        <v>48</v>
      </c>
      <c r="AF29" s="323" t="s">
        <v>48</v>
      </c>
      <c r="AG29" s="323" t="s">
        <v>48</v>
      </c>
      <c r="AH29" s="323" t="s">
        <v>48</v>
      </c>
      <c r="AI29" s="323" t="s">
        <v>48</v>
      </c>
      <c r="AJ29" s="325" t="s">
        <v>48</v>
      </c>
      <c r="AK29" s="325" t="s">
        <v>48</v>
      </c>
      <c r="AL29" s="325">
        <v>0.3</v>
      </c>
      <c r="AM29" s="322" t="s">
        <v>398</v>
      </c>
      <c r="AN29" s="323">
        <v>0.1</v>
      </c>
      <c r="AO29" s="323" t="s">
        <v>48</v>
      </c>
      <c r="AP29" s="323" t="s">
        <v>48</v>
      </c>
      <c r="AQ29" s="323" t="s">
        <v>48</v>
      </c>
      <c r="AR29" s="323" t="s">
        <v>48</v>
      </c>
      <c r="AS29" s="323" t="s">
        <v>48</v>
      </c>
      <c r="AT29" s="325" t="s">
        <v>48</v>
      </c>
      <c r="AU29" s="325" t="s">
        <v>48</v>
      </c>
      <c r="AV29" s="325">
        <v>0.2</v>
      </c>
      <c r="AW29" s="2230" t="s">
        <v>1388</v>
      </c>
      <c r="AX29" s="2230"/>
      <c r="AY29" s="2230"/>
      <c r="AZ29" s="2230"/>
      <c r="BA29" s="2230"/>
      <c r="BB29" s="2230"/>
      <c r="BC29" s="507"/>
      <c r="BD29" s="324"/>
      <c r="BE29" s="324"/>
    </row>
    <row r="30" spans="1:57" ht="13.5" customHeight="1">
      <c r="A30" s="146"/>
      <c r="B30" s="145"/>
      <c r="C30" s="145"/>
      <c r="D30" s="145"/>
      <c r="E30" s="145"/>
      <c r="F30" s="145"/>
      <c r="G30" s="839"/>
      <c r="H30" s="324" t="s">
        <v>413</v>
      </c>
      <c r="I30" s="836"/>
      <c r="J30" s="836">
        <v>0.3</v>
      </c>
      <c r="K30" s="836"/>
      <c r="L30" s="836">
        <v>-0.1</v>
      </c>
      <c r="M30" s="836"/>
      <c r="N30" s="836">
        <v>0.1</v>
      </c>
      <c r="O30" s="293"/>
      <c r="P30" s="293"/>
      <c r="Q30" s="922"/>
      <c r="R30" s="319" t="s">
        <v>984</v>
      </c>
      <c r="S30" s="323">
        <v>8.9</v>
      </c>
      <c r="T30" s="325" t="s">
        <v>48</v>
      </c>
      <c r="U30" s="325" t="s">
        <v>48</v>
      </c>
      <c r="V30" s="325" t="s">
        <v>48</v>
      </c>
      <c r="W30" s="325" t="s">
        <v>48</v>
      </c>
      <c r="X30" s="325" t="s">
        <v>48</v>
      </c>
      <c r="Y30" s="325" t="s">
        <v>48</v>
      </c>
      <c r="Z30" s="323" t="s">
        <v>48</v>
      </c>
      <c r="AA30" s="323">
        <v>8.9</v>
      </c>
      <c r="AB30" s="65"/>
      <c r="AC30" s="319" t="s">
        <v>984</v>
      </c>
      <c r="AD30" s="323">
        <v>12.8</v>
      </c>
      <c r="AE30" s="325" t="s">
        <v>48</v>
      </c>
      <c r="AF30" s="325" t="s">
        <v>48</v>
      </c>
      <c r="AG30" s="325" t="s">
        <v>48</v>
      </c>
      <c r="AH30" s="325" t="s">
        <v>48</v>
      </c>
      <c r="AI30" s="325" t="s">
        <v>48</v>
      </c>
      <c r="AJ30" s="325" t="s">
        <v>48</v>
      </c>
      <c r="AK30" s="323" t="s">
        <v>48</v>
      </c>
      <c r="AL30" s="323">
        <v>12.8</v>
      </c>
      <c r="AM30" s="319" t="s">
        <v>984</v>
      </c>
      <c r="AN30" s="323" t="s">
        <v>48</v>
      </c>
      <c r="AO30" s="325" t="s">
        <v>48</v>
      </c>
      <c r="AP30" s="325" t="s">
        <v>48</v>
      </c>
      <c r="AQ30" s="325" t="s">
        <v>48</v>
      </c>
      <c r="AR30" s="325" t="s">
        <v>48</v>
      </c>
      <c r="AS30" s="325" t="s">
        <v>48</v>
      </c>
      <c r="AT30" s="325" t="s">
        <v>48</v>
      </c>
      <c r="AU30" s="323" t="s">
        <v>48</v>
      </c>
      <c r="AV30" s="323" t="s">
        <v>48</v>
      </c>
      <c r="AW30" s="2230"/>
      <c r="AX30" s="2230"/>
      <c r="AY30" s="2230"/>
      <c r="AZ30" s="2230"/>
      <c r="BA30" s="2230"/>
      <c r="BB30" s="2230"/>
      <c r="BC30" s="507"/>
      <c r="BD30" s="324"/>
      <c r="BE30" s="324"/>
    </row>
    <row r="31" spans="1:57" ht="13.5" customHeight="1">
      <c r="A31" s="146"/>
      <c r="B31" s="146"/>
      <c r="C31" s="145"/>
      <c r="D31" s="145"/>
      <c r="E31" s="145"/>
      <c r="F31" s="143"/>
      <c r="G31" s="839"/>
      <c r="I31" s="65"/>
      <c r="J31" s="65"/>
      <c r="K31" s="1210"/>
      <c r="L31" s="65"/>
      <c r="M31" s="65"/>
      <c r="N31" s="65"/>
      <c r="O31" s="65"/>
      <c r="P31" s="65"/>
      <c r="Q31" s="65"/>
      <c r="R31" s="322" t="s">
        <v>385</v>
      </c>
      <c r="S31" s="323" t="s">
        <v>48</v>
      </c>
      <c r="T31" s="325" t="s">
        <v>48</v>
      </c>
      <c r="U31" s="325" t="s">
        <v>48</v>
      </c>
      <c r="V31" s="325" t="s">
        <v>48</v>
      </c>
      <c r="W31" s="325" t="s">
        <v>48</v>
      </c>
      <c r="X31" s="325" t="s">
        <v>48</v>
      </c>
      <c r="Y31" s="325" t="s">
        <v>48</v>
      </c>
      <c r="Z31" s="323">
        <v>8.1</v>
      </c>
      <c r="AA31" s="323">
        <v>8.1</v>
      </c>
      <c r="AB31" s="65"/>
      <c r="AC31" s="322" t="s">
        <v>385</v>
      </c>
      <c r="AD31" s="323" t="s">
        <v>48</v>
      </c>
      <c r="AE31" s="325" t="s">
        <v>48</v>
      </c>
      <c r="AF31" s="325" t="s">
        <v>48</v>
      </c>
      <c r="AG31" s="325" t="s">
        <v>48</v>
      </c>
      <c r="AH31" s="325" t="s">
        <v>48</v>
      </c>
      <c r="AI31" s="325" t="s">
        <v>48</v>
      </c>
      <c r="AJ31" s="325" t="s">
        <v>48</v>
      </c>
      <c r="AK31" s="323">
        <v>3.4</v>
      </c>
      <c r="AL31" s="323">
        <v>3.4</v>
      </c>
      <c r="AM31" s="322" t="s">
        <v>385</v>
      </c>
      <c r="AN31" s="323" t="s">
        <v>48</v>
      </c>
      <c r="AO31" s="325" t="s">
        <v>48</v>
      </c>
      <c r="AP31" s="325" t="s">
        <v>48</v>
      </c>
      <c r="AQ31" s="325" t="s">
        <v>48</v>
      </c>
      <c r="AR31" s="325" t="s">
        <v>48</v>
      </c>
      <c r="AS31" s="325" t="s">
        <v>48</v>
      </c>
      <c r="AT31" s="325" t="s">
        <v>48</v>
      </c>
      <c r="AU31" s="323">
        <v>0.7</v>
      </c>
      <c r="AV31" s="323">
        <v>0.7</v>
      </c>
      <c r="AW31" s="2230"/>
      <c r="AX31" s="2230"/>
      <c r="AY31" s="2230"/>
      <c r="AZ31" s="2230"/>
      <c r="BA31" s="2230"/>
      <c r="BB31" s="2230"/>
      <c r="BC31" s="507"/>
      <c r="BD31" s="324"/>
      <c r="BE31" s="324"/>
    </row>
    <row r="32" spans="1:57" ht="17.25" customHeight="1">
      <c r="A32" s="64" t="s">
        <v>411</v>
      </c>
      <c r="B32" s="63"/>
      <c r="C32" s="63"/>
      <c r="D32" s="63"/>
      <c r="E32" s="63"/>
      <c r="F32" s="143"/>
      <c r="G32" s="839"/>
      <c r="H32" s="64" t="s">
        <v>412</v>
      </c>
      <c r="I32" s="329"/>
      <c r="J32" s="922"/>
      <c r="K32" s="922"/>
      <c r="L32" s="922"/>
      <c r="M32" s="922"/>
      <c r="N32" s="922"/>
      <c r="O32" s="922"/>
      <c r="P32" s="922"/>
      <c r="Q32" s="922"/>
      <c r="R32" s="138" t="s">
        <v>395</v>
      </c>
      <c r="S32" s="174">
        <v>29.8</v>
      </c>
      <c r="T32" s="174">
        <v>1.4</v>
      </c>
      <c r="U32" s="174">
        <v>2.4</v>
      </c>
      <c r="V32" s="174">
        <v>1.6</v>
      </c>
      <c r="W32" s="174">
        <v>4</v>
      </c>
      <c r="X32" s="174">
        <v>0.2</v>
      </c>
      <c r="Y32" s="174" t="s">
        <v>48</v>
      </c>
      <c r="Z32" s="174">
        <v>8.1</v>
      </c>
      <c r="AA32" s="174">
        <v>47.4</v>
      </c>
      <c r="AB32" s="65"/>
      <c r="AC32" s="138" t="s">
        <v>395</v>
      </c>
      <c r="AD32" s="174">
        <v>40</v>
      </c>
      <c r="AE32" s="174">
        <v>1.6</v>
      </c>
      <c r="AF32" s="174">
        <v>3.3</v>
      </c>
      <c r="AG32" s="174">
        <v>2.7</v>
      </c>
      <c r="AH32" s="174">
        <v>7.4</v>
      </c>
      <c r="AI32" s="174">
        <v>11.3</v>
      </c>
      <c r="AJ32" s="174">
        <v>43.6</v>
      </c>
      <c r="AK32" s="174">
        <v>3.4</v>
      </c>
      <c r="AL32" s="174">
        <v>113.4</v>
      </c>
      <c r="AM32" s="138" t="s">
        <v>395</v>
      </c>
      <c r="AN32" s="174">
        <v>1.4</v>
      </c>
      <c r="AO32" s="174">
        <v>0.2</v>
      </c>
      <c r="AP32" s="174">
        <v>0.5</v>
      </c>
      <c r="AQ32" s="174">
        <v>0.1</v>
      </c>
      <c r="AR32" s="174">
        <v>0.1</v>
      </c>
      <c r="AS32" s="174" t="s">
        <v>48</v>
      </c>
      <c r="AT32" s="174" t="s">
        <v>48</v>
      </c>
      <c r="AU32" s="174">
        <v>0.7</v>
      </c>
      <c r="AV32" s="174">
        <v>3</v>
      </c>
      <c r="AW32" s="507"/>
      <c r="AX32" s="507"/>
      <c r="AY32" s="507"/>
      <c r="AZ32" s="507"/>
      <c r="BA32" s="507"/>
      <c r="BB32" s="507"/>
      <c r="BC32" s="507"/>
      <c r="BD32" s="324"/>
      <c r="BE32" s="324"/>
    </row>
    <row r="33" spans="1:57" ht="20.25" customHeight="1" thickBot="1">
      <c r="A33" s="329"/>
      <c r="B33" s="329"/>
      <c r="C33" s="329"/>
      <c r="D33" s="329"/>
      <c r="E33" s="329"/>
      <c r="F33" s="329"/>
      <c r="G33" s="521"/>
      <c r="H33" s="144" t="s">
        <v>1387</v>
      </c>
      <c r="I33" s="329"/>
      <c r="J33" s="922"/>
      <c r="K33" s="922"/>
      <c r="L33" s="922"/>
      <c r="M33" s="922"/>
      <c r="N33" s="922"/>
      <c r="O33" s="922"/>
      <c r="P33" s="922"/>
      <c r="Q33" s="922"/>
      <c r="R33" s="322" t="s">
        <v>393</v>
      </c>
      <c r="S33" s="323">
        <v>7.1</v>
      </c>
      <c r="T33" s="323">
        <v>0.5</v>
      </c>
      <c r="U33" s="323" t="s">
        <v>48</v>
      </c>
      <c r="V33" s="323" t="s">
        <v>48</v>
      </c>
      <c r="W33" s="323" t="s">
        <v>48</v>
      </c>
      <c r="X33" s="323" t="s">
        <v>48</v>
      </c>
      <c r="Y33" s="325" t="s">
        <v>48</v>
      </c>
      <c r="Z33" s="323">
        <v>11.4</v>
      </c>
      <c r="AA33" s="323">
        <v>19.100000000000001</v>
      </c>
      <c r="AB33" s="65"/>
      <c r="AC33" s="322" t="s">
        <v>393</v>
      </c>
      <c r="AD33" s="323">
        <v>1.4</v>
      </c>
      <c r="AE33" s="323">
        <v>0.9</v>
      </c>
      <c r="AF33" s="323" t="s">
        <v>48</v>
      </c>
      <c r="AG33" s="323" t="s">
        <v>48</v>
      </c>
      <c r="AH33" s="323" t="s">
        <v>48</v>
      </c>
      <c r="AI33" s="323" t="s">
        <v>48</v>
      </c>
      <c r="AJ33" s="325" t="s">
        <v>48</v>
      </c>
      <c r="AK33" s="323">
        <v>32.799999999999997</v>
      </c>
      <c r="AL33" s="323">
        <v>35.1</v>
      </c>
      <c r="AM33" s="322" t="s">
        <v>393</v>
      </c>
      <c r="AN33" s="323">
        <v>0.1</v>
      </c>
      <c r="AO33" s="323" t="s">
        <v>48</v>
      </c>
      <c r="AP33" s="323" t="s">
        <v>48</v>
      </c>
      <c r="AQ33" s="323" t="s">
        <v>48</v>
      </c>
      <c r="AR33" s="323" t="s">
        <v>48</v>
      </c>
      <c r="AS33" s="323" t="s">
        <v>48</v>
      </c>
      <c r="AT33" s="325" t="s">
        <v>48</v>
      </c>
      <c r="AU33" s="323">
        <v>2.4</v>
      </c>
      <c r="AV33" s="323">
        <v>2.5</v>
      </c>
      <c r="AW33" s="324"/>
      <c r="AX33" s="324"/>
      <c r="AY33" s="324"/>
      <c r="AZ33" s="324"/>
      <c r="BA33" s="324"/>
      <c r="BB33" s="324"/>
      <c r="BC33" s="838"/>
      <c r="BD33" s="324"/>
      <c r="BE33" s="324"/>
    </row>
    <row r="34" spans="1:57" ht="15" thickBot="1">
      <c r="A34" s="520"/>
      <c r="B34" s="519" t="s">
        <v>1317</v>
      </c>
      <c r="C34" s="519" t="s">
        <v>1191</v>
      </c>
      <c r="D34" s="519" t="s">
        <v>1111</v>
      </c>
      <c r="E34" s="519" t="s">
        <v>1041</v>
      </c>
      <c r="F34" s="519" t="s">
        <v>990</v>
      </c>
      <c r="G34" s="329"/>
      <c r="H34" s="141"/>
      <c r="I34" s="518"/>
      <c r="J34" s="518"/>
      <c r="K34" s="518"/>
      <c r="L34" s="518"/>
      <c r="M34" s="518"/>
      <c r="N34" s="518"/>
      <c r="O34" s="518"/>
      <c r="P34" s="518"/>
      <c r="Q34" s="518"/>
      <c r="R34" s="322" t="s">
        <v>392</v>
      </c>
      <c r="S34" s="323">
        <v>8.3000000000000007</v>
      </c>
      <c r="T34" s="323">
        <v>0.9</v>
      </c>
      <c r="U34" s="323">
        <v>1.1000000000000001</v>
      </c>
      <c r="V34" s="323">
        <v>0.1</v>
      </c>
      <c r="W34" s="323">
        <v>0.2</v>
      </c>
      <c r="X34" s="323" t="s">
        <v>48</v>
      </c>
      <c r="Y34" s="325" t="s">
        <v>48</v>
      </c>
      <c r="Z34" s="323" t="s">
        <v>48</v>
      </c>
      <c r="AA34" s="325">
        <v>10.6</v>
      </c>
      <c r="AB34" s="65"/>
      <c r="AC34" s="322" t="s">
        <v>392</v>
      </c>
      <c r="AD34" s="323">
        <v>3.5</v>
      </c>
      <c r="AE34" s="323">
        <v>0.9</v>
      </c>
      <c r="AF34" s="323">
        <v>0.1</v>
      </c>
      <c r="AG34" s="323" t="s">
        <v>48</v>
      </c>
      <c r="AH34" s="323" t="s">
        <v>48</v>
      </c>
      <c r="AI34" s="323" t="s">
        <v>48</v>
      </c>
      <c r="AJ34" s="325" t="s">
        <v>48</v>
      </c>
      <c r="AK34" s="323" t="s">
        <v>48</v>
      </c>
      <c r="AL34" s="325">
        <v>4.4000000000000004</v>
      </c>
      <c r="AM34" s="322" t="s">
        <v>392</v>
      </c>
      <c r="AN34" s="323">
        <v>0.1</v>
      </c>
      <c r="AO34" s="323" t="s">
        <v>48</v>
      </c>
      <c r="AP34" s="323">
        <v>0.2</v>
      </c>
      <c r="AQ34" s="323" t="s">
        <v>48</v>
      </c>
      <c r="AR34" s="323" t="s">
        <v>48</v>
      </c>
      <c r="AS34" s="323" t="s">
        <v>48</v>
      </c>
      <c r="AT34" s="325" t="s">
        <v>48</v>
      </c>
      <c r="AU34" s="323" t="s">
        <v>48</v>
      </c>
      <c r="AV34" s="325">
        <v>0.3</v>
      </c>
      <c r="AW34" s="324"/>
      <c r="AX34" s="324"/>
      <c r="AY34" s="324"/>
      <c r="AZ34" s="324"/>
      <c r="BA34" s="324"/>
      <c r="BB34" s="324"/>
      <c r="BC34" s="838"/>
      <c r="BD34" s="324"/>
      <c r="BE34" s="324"/>
    </row>
    <row r="35" spans="1:57" ht="21" thickBot="1">
      <c r="A35" s="515" t="s">
        <v>547</v>
      </c>
      <c r="B35" s="514">
        <v>127.04159705454097</v>
      </c>
      <c r="C35" s="514">
        <v>103.96869753623429</v>
      </c>
      <c r="D35" s="514">
        <v>109.10599668142169</v>
      </c>
      <c r="E35" s="514">
        <v>85.314167518917671</v>
      </c>
      <c r="F35" s="514">
        <v>103.57344279082744</v>
      </c>
      <c r="G35" s="329"/>
      <c r="H35" s="517" t="s">
        <v>230</v>
      </c>
      <c r="I35" s="516" t="s">
        <v>408</v>
      </c>
      <c r="J35" s="516" t="s">
        <v>407</v>
      </c>
      <c r="K35" s="516" t="s">
        <v>406</v>
      </c>
      <c r="L35" s="516" t="s">
        <v>405</v>
      </c>
      <c r="M35" s="516" t="s">
        <v>404</v>
      </c>
      <c r="N35" s="516" t="s">
        <v>403</v>
      </c>
      <c r="O35" s="516" t="s">
        <v>402</v>
      </c>
      <c r="P35" s="516" t="s">
        <v>401</v>
      </c>
      <c r="Q35" s="516" t="s">
        <v>229</v>
      </c>
      <c r="R35" s="322" t="s">
        <v>983</v>
      </c>
      <c r="S35" s="323">
        <v>1.1000000000000001</v>
      </c>
      <c r="T35" s="323">
        <v>2.6</v>
      </c>
      <c r="U35" s="323">
        <v>2.1</v>
      </c>
      <c r="V35" s="323" t="s">
        <v>48</v>
      </c>
      <c r="W35" s="323" t="s">
        <v>48</v>
      </c>
      <c r="X35" s="323" t="s">
        <v>48</v>
      </c>
      <c r="Y35" s="325" t="s">
        <v>48</v>
      </c>
      <c r="Z35" s="323" t="s">
        <v>48</v>
      </c>
      <c r="AA35" s="325">
        <v>5.8</v>
      </c>
      <c r="AB35" s="65"/>
      <c r="AC35" s="322" t="s">
        <v>983</v>
      </c>
      <c r="AD35" s="323" t="s">
        <v>48</v>
      </c>
      <c r="AE35" s="323" t="s">
        <v>48</v>
      </c>
      <c r="AF35" s="323" t="s">
        <v>48</v>
      </c>
      <c r="AG35" s="323" t="s">
        <v>48</v>
      </c>
      <c r="AH35" s="323" t="s">
        <v>48</v>
      </c>
      <c r="AI35" s="323" t="s">
        <v>48</v>
      </c>
      <c r="AJ35" s="325" t="s">
        <v>48</v>
      </c>
      <c r="AK35" s="323" t="s">
        <v>48</v>
      </c>
      <c r="AL35" s="325" t="s">
        <v>48</v>
      </c>
      <c r="AM35" s="322" t="s">
        <v>983</v>
      </c>
      <c r="AN35" s="323">
        <v>2.6</v>
      </c>
      <c r="AO35" s="323">
        <v>1.4</v>
      </c>
      <c r="AP35" s="323">
        <v>2.7</v>
      </c>
      <c r="AQ35" s="323" t="s">
        <v>48</v>
      </c>
      <c r="AR35" s="323" t="s">
        <v>48</v>
      </c>
      <c r="AS35" s="323" t="s">
        <v>48</v>
      </c>
      <c r="AT35" s="325" t="s">
        <v>48</v>
      </c>
      <c r="AU35" s="323" t="s">
        <v>48</v>
      </c>
      <c r="AV35" s="325">
        <v>6.7</v>
      </c>
      <c r="BC35" s="838"/>
      <c r="BE35" s="324"/>
    </row>
    <row r="36" spans="1:57">
      <c r="A36" s="511" t="s">
        <v>546</v>
      </c>
      <c r="B36" s="328">
        <v>81.615848466372967</v>
      </c>
      <c r="C36" s="328">
        <v>57.928371704181266</v>
      </c>
      <c r="D36" s="328">
        <v>60.501944126939293</v>
      </c>
      <c r="E36" s="328">
        <v>37.347094799532101</v>
      </c>
      <c r="F36" s="328">
        <v>55.023474702783297</v>
      </c>
      <c r="G36" s="329"/>
      <c r="H36" s="322" t="s">
        <v>400</v>
      </c>
      <c r="I36" s="323">
        <v>77.599999999999994</v>
      </c>
      <c r="J36" s="325"/>
      <c r="K36" s="325"/>
      <c r="L36" s="325"/>
      <c r="M36" s="325"/>
      <c r="N36" s="325"/>
      <c r="O36" s="325"/>
      <c r="P36" s="325"/>
      <c r="Q36" s="325">
        <v>77.599999999999994</v>
      </c>
      <c r="R36" s="322" t="s">
        <v>982</v>
      </c>
      <c r="S36" s="323">
        <v>2.9</v>
      </c>
      <c r="T36" s="323">
        <v>5.0999999999999996</v>
      </c>
      <c r="U36" s="323">
        <v>2.8</v>
      </c>
      <c r="V36" s="323" t="s">
        <v>48</v>
      </c>
      <c r="W36" s="323" t="s">
        <v>48</v>
      </c>
      <c r="X36" s="323" t="s">
        <v>48</v>
      </c>
      <c r="Y36" s="325" t="s">
        <v>48</v>
      </c>
      <c r="Z36" s="323" t="s">
        <v>48</v>
      </c>
      <c r="AA36" s="325">
        <v>10.8</v>
      </c>
      <c r="AB36" s="65"/>
      <c r="AC36" s="322" t="s">
        <v>982</v>
      </c>
      <c r="AD36" s="323" t="s">
        <v>48</v>
      </c>
      <c r="AE36" s="323" t="s">
        <v>48</v>
      </c>
      <c r="AF36" s="323" t="s">
        <v>48</v>
      </c>
      <c r="AG36" s="323" t="s">
        <v>48</v>
      </c>
      <c r="AH36" s="323" t="s">
        <v>48</v>
      </c>
      <c r="AI36" s="323" t="s">
        <v>48</v>
      </c>
      <c r="AJ36" s="325" t="s">
        <v>48</v>
      </c>
      <c r="AK36" s="323" t="s">
        <v>48</v>
      </c>
      <c r="AL36" s="325" t="s">
        <v>48</v>
      </c>
      <c r="AM36" s="322" t="s">
        <v>982</v>
      </c>
      <c r="AN36" s="323">
        <v>1</v>
      </c>
      <c r="AO36" s="323">
        <v>1</v>
      </c>
      <c r="AP36" s="323">
        <v>1.4</v>
      </c>
      <c r="AQ36" s="323" t="s">
        <v>48</v>
      </c>
      <c r="AR36" s="323" t="s">
        <v>48</v>
      </c>
      <c r="AS36" s="323" t="s">
        <v>48</v>
      </c>
      <c r="AT36" s="325" t="s">
        <v>48</v>
      </c>
      <c r="AU36" s="323" t="s">
        <v>48</v>
      </c>
      <c r="AV36" s="325">
        <v>3.4</v>
      </c>
      <c r="BC36" s="838"/>
      <c r="BE36" s="324"/>
    </row>
    <row r="37" spans="1:57" ht="25.5" customHeight="1">
      <c r="A37" s="511" t="s">
        <v>545</v>
      </c>
      <c r="B37" s="328">
        <v>17.803200271230676</v>
      </c>
      <c r="C37" s="328">
        <v>17.594925248009812</v>
      </c>
      <c r="D37" s="328">
        <v>17.782576246622998</v>
      </c>
      <c r="E37" s="328">
        <v>15.638333158878858</v>
      </c>
      <c r="F37" s="328">
        <v>18.429885811115021</v>
      </c>
      <c r="G37" s="329"/>
      <c r="H37" s="322" t="s">
        <v>399</v>
      </c>
      <c r="I37" s="323">
        <v>49.9</v>
      </c>
      <c r="J37" s="325">
        <v>11.9</v>
      </c>
      <c r="K37" s="325">
        <v>28.6</v>
      </c>
      <c r="L37" s="325">
        <v>27.5</v>
      </c>
      <c r="M37" s="325">
        <v>59</v>
      </c>
      <c r="N37" s="325">
        <v>45.7</v>
      </c>
      <c r="O37" s="325">
        <v>120</v>
      </c>
      <c r="P37" s="325"/>
      <c r="Q37" s="325">
        <v>342.6</v>
      </c>
      <c r="R37" s="322" t="s">
        <v>981</v>
      </c>
      <c r="S37" s="323">
        <v>0.8</v>
      </c>
      <c r="T37" s="323">
        <v>0.3</v>
      </c>
      <c r="U37" s="323">
        <v>5.9</v>
      </c>
      <c r="V37" s="323">
        <v>0.4</v>
      </c>
      <c r="W37" s="323" t="s">
        <v>48</v>
      </c>
      <c r="X37" s="323" t="s">
        <v>48</v>
      </c>
      <c r="Y37" s="325" t="s">
        <v>48</v>
      </c>
      <c r="Z37" s="323" t="s">
        <v>48</v>
      </c>
      <c r="AA37" s="325">
        <v>7.4</v>
      </c>
      <c r="AB37" s="65"/>
      <c r="AC37" s="322" t="s">
        <v>981</v>
      </c>
      <c r="AD37" s="323" t="s">
        <v>48</v>
      </c>
      <c r="AE37" s="323" t="s">
        <v>48</v>
      </c>
      <c r="AF37" s="323" t="s">
        <v>48</v>
      </c>
      <c r="AG37" s="323" t="s">
        <v>48</v>
      </c>
      <c r="AH37" s="323" t="s">
        <v>48</v>
      </c>
      <c r="AI37" s="323" t="s">
        <v>48</v>
      </c>
      <c r="AJ37" s="325" t="s">
        <v>48</v>
      </c>
      <c r="AK37" s="323" t="s">
        <v>48</v>
      </c>
      <c r="AL37" s="325" t="s">
        <v>48</v>
      </c>
      <c r="AM37" s="322" t="s">
        <v>981</v>
      </c>
      <c r="AN37" s="323" t="s">
        <v>48</v>
      </c>
      <c r="AO37" s="323" t="s">
        <v>48</v>
      </c>
      <c r="AP37" s="323">
        <v>1.5</v>
      </c>
      <c r="AQ37" s="323" t="s">
        <v>48</v>
      </c>
      <c r="AR37" s="323" t="s">
        <v>48</v>
      </c>
      <c r="AS37" s="323" t="s">
        <v>48</v>
      </c>
      <c r="AT37" s="325" t="s">
        <v>48</v>
      </c>
      <c r="AU37" s="323" t="s">
        <v>48</v>
      </c>
      <c r="AV37" s="325">
        <v>1.5</v>
      </c>
      <c r="BC37" s="838"/>
      <c r="BE37" s="324"/>
    </row>
    <row r="38" spans="1:57" ht="21" customHeight="1">
      <c r="A38" s="511" t="s">
        <v>544</v>
      </c>
      <c r="B38" s="328">
        <v>5.0634678717585171</v>
      </c>
      <c r="C38" s="328">
        <v>5.2486976036441098</v>
      </c>
      <c r="D38" s="328">
        <v>5.3059111993961983</v>
      </c>
      <c r="E38" s="328">
        <v>5.1701384848936618</v>
      </c>
      <c r="F38" s="328">
        <v>4.4001091980573452</v>
      </c>
      <c r="G38" s="329"/>
      <c r="H38" s="322" t="s">
        <v>396</v>
      </c>
      <c r="I38" s="323">
        <v>16.7</v>
      </c>
      <c r="J38" s="325">
        <v>1.3</v>
      </c>
      <c r="K38" s="325">
        <v>0.4</v>
      </c>
      <c r="L38" s="325"/>
      <c r="M38" s="325"/>
      <c r="N38" s="325"/>
      <c r="O38" s="325"/>
      <c r="P38" s="325"/>
      <c r="Q38" s="325">
        <v>18.5</v>
      </c>
      <c r="R38" s="322" t="s">
        <v>389</v>
      </c>
      <c r="S38" s="323" t="s">
        <v>48</v>
      </c>
      <c r="T38" s="323" t="s">
        <v>48</v>
      </c>
      <c r="U38" s="323" t="s">
        <v>48</v>
      </c>
      <c r="V38" s="323" t="s">
        <v>48</v>
      </c>
      <c r="W38" s="323" t="s">
        <v>48</v>
      </c>
      <c r="X38" s="323" t="s">
        <v>48</v>
      </c>
      <c r="Y38" s="325" t="s">
        <v>48</v>
      </c>
      <c r="Z38" s="323" t="s">
        <v>48</v>
      </c>
      <c r="AA38" s="325" t="s">
        <v>48</v>
      </c>
      <c r="AB38" s="65"/>
      <c r="AC38" s="322" t="s">
        <v>389</v>
      </c>
      <c r="AD38" s="323">
        <v>2.8</v>
      </c>
      <c r="AE38" s="323" t="s">
        <v>48</v>
      </c>
      <c r="AF38" s="323">
        <v>7.2</v>
      </c>
      <c r="AG38" s="323">
        <v>6.7</v>
      </c>
      <c r="AH38" s="323">
        <v>11.4</v>
      </c>
      <c r="AI38" s="323">
        <v>0.3</v>
      </c>
      <c r="AJ38" s="325">
        <v>25.9</v>
      </c>
      <c r="AK38" s="323" t="s">
        <v>48</v>
      </c>
      <c r="AL38" s="325">
        <v>54.4</v>
      </c>
      <c r="AM38" s="322" t="s">
        <v>389</v>
      </c>
      <c r="AN38" s="323" t="s">
        <v>48</v>
      </c>
      <c r="AO38" s="323" t="s">
        <v>48</v>
      </c>
      <c r="AP38" s="323" t="s">
        <v>48</v>
      </c>
      <c r="AQ38" s="323">
        <v>0.3</v>
      </c>
      <c r="AR38" s="323" t="s">
        <v>48</v>
      </c>
      <c r="AS38" s="323" t="s">
        <v>48</v>
      </c>
      <c r="AT38" s="325" t="s">
        <v>48</v>
      </c>
      <c r="AU38" s="323" t="s">
        <v>48</v>
      </c>
      <c r="AV38" s="325">
        <v>0.3</v>
      </c>
      <c r="BC38" s="325"/>
      <c r="BE38" s="324"/>
    </row>
    <row r="39" spans="1:57" ht="15" customHeight="1">
      <c r="A39" s="511" t="s">
        <v>542</v>
      </c>
      <c r="B39" s="328">
        <v>22.5590804451788</v>
      </c>
      <c r="C39" s="328">
        <v>23.196702980399103</v>
      </c>
      <c r="D39" s="328">
        <v>25.51556510846321</v>
      </c>
      <c r="E39" s="328">
        <v>27.158601075613049</v>
      </c>
      <c r="F39" s="328">
        <v>25.719973078871767</v>
      </c>
      <c r="G39" s="329"/>
      <c r="H39" s="322" t="s">
        <v>398</v>
      </c>
      <c r="I39" s="323">
        <v>6.1</v>
      </c>
      <c r="J39" s="325">
        <v>0.4</v>
      </c>
      <c r="K39" s="325">
        <v>0.2</v>
      </c>
      <c r="L39" s="325"/>
      <c r="M39" s="325"/>
      <c r="N39" s="325"/>
      <c r="O39" s="325"/>
      <c r="P39" s="325"/>
      <c r="Q39" s="325">
        <v>6.8</v>
      </c>
      <c r="R39" s="322" t="s">
        <v>388</v>
      </c>
      <c r="S39" s="323" t="s">
        <v>48</v>
      </c>
      <c r="T39" s="323" t="s">
        <v>48</v>
      </c>
      <c r="U39" s="323" t="s">
        <v>48</v>
      </c>
      <c r="V39" s="323">
        <v>1.8</v>
      </c>
      <c r="W39" s="323">
        <v>2.1</v>
      </c>
      <c r="X39" s="323">
        <v>1.4</v>
      </c>
      <c r="Y39" s="323" t="s">
        <v>48</v>
      </c>
      <c r="Z39" s="325" t="s">
        <v>48</v>
      </c>
      <c r="AA39" s="325">
        <v>5.3</v>
      </c>
      <c r="AB39" s="65"/>
      <c r="AC39" s="322" t="s">
        <v>388</v>
      </c>
      <c r="AD39" s="323" t="s">
        <v>48</v>
      </c>
      <c r="AE39" s="323" t="s">
        <v>48</v>
      </c>
      <c r="AF39" s="323" t="s">
        <v>48</v>
      </c>
      <c r="AG39" s="323" t="s">
        <v>48</v>
      </c>
      <c r="AH39" s="323" t="s">
        <v>48</v>
      </c>
      <c r="AI39" s="323" t="s">
        <v>48</v>
      </c>
      <c r="AJ39" s="323" t="s">
        <v>48</v>
      </c>
      <c r="AK39" s="325" t="s">
        <v>48</v>
      </c>
      <c r="AL39" s="325" t="s">
        <v>48</v>
      </c>
      <c r="AM39" s="322" t="s">
        <v>388</v>
      </c>
      <c r="AN39" s="323" t="s">
        <v>48</v>
      </c>
      <c r="AO39" s="323" t="s">
        <v>48</v>
      </c>
      <c r="AP39" s="323">
        <v>0.6</v>
      </c>
      <c r="AQ39" s="323">
        <v>0.1</v>
      </c>
      <c r="AR39" s="323">
        <v>1.4</v>
      </c>
      <c r="AS39" s="323" t="s">
        <v>48</v>
      </c>
      <c r="AT39" s="323" t="s">
        <v>48</v>
      </c>
      <c r="AU39" s="325" t="s">
        <v>48</v>
      </c>
      <c r="AV39" s="325">
        <v>2.1</v>
      </c>
      <c r="BC39" s="837"/>
      <c r="BE39" s="324"/>
    </row>
    <row r="40" spans="1:57" ht="13.5" customHeight="1">
      <c r="A40" s="515" t="s">
        <v>543</v>
      </c>
      <c r="B40" s="514">
        <v>2.5959434320353703</v>
      </c>
      <c r="C40" s="514">
        <v>2.4648517821405713</v>
      </c>
      <c r="D40" s="514">
        <v>3.357842275610452</v>
      </c>
      <c r="E40" s="514">
        <v>3.0010621442343743</v>
      </c>
      <c r="F40" s="514">
        <v>2.2708030396593077</v>
      </c>
      <c r="G40" s="329"/>
      <c r="H40" s="322" t="s">
        <v>396</v>
      </c>
      <c r="I40" s="323">
        <v>3.8</v>
      </c>
      <c r="J40" s="325">
        <v>0.3</v>
      </c>
      <c r="K40" s="325"/>
      <c r="L40" s="325"/>
      <c r="M40" s="325"/>
      <c r="N40" s="325"/>
      <c r="O40" s="325"/>
      <c r="P40" s="325"/>
      <c r="Q40" s="325">
        <v>4.0999999999999996</v>
      </c>
      <c r="R40" s="322" t="s">
        <v>387</v>
      </c>
      <c r="S40" s="323" t="s">
        <v>48</v>
      </c>
      <c r="T40" s="323" t="s">
        <v>48</v>
      </c>
      <c r="U40" s="323">
        <v>1</v>
      </c>
      <c r="V40" s="323" t="s">
        <v>48</v>
      </c>
      <c r="W40" s="323" t="s">
        <v>48</v>
      </c>
      <c r="X40" s="323" t="s">
        <v>48</v>
      </c>
      <c r="Y40" s="323">
        <v>0.5</v>
      </c>
      <c r="Z40" s="325">
        <v>1.5</v>
      </c>
      <c r="AA40" s="325">
        <v>3</v>
      </c>
      <c r="AB40" s="65"/>
      <c r="AC40" s="322" t="s">
        <v>387</v>
      </c>
      <c r="AD40" s="323" t="s">
        <v>48</v>
      </c>
      <c r="AE40" s="323" t="s">
        <v>48</v>
      </c>
      <c r="AF40" s="323" t="s">
        <v>48</v>
      </c>
      <c r="AG40" s="323" t="s">
        <v>48</v>
      </c>
      <c r="AH40" s="323" t="s">
        <v>48</v>
      </c>
      <c r="AI40" s="323" t="s">
        <v>48</v>
      </c>
      <c r="AJ40" s="323" t="s">
        <v>48</v>
      </c>
      <c r="AK40" s="325" t="s">
        <v>48</v>
      </c>
      <c r="AL40" s="325" t="s">
        <v>48</v>
      </c>
      <c r="AM40" s="322" t="s">
        <v>387</v>
      </c>
      <c r="AN40" s="323" t="s">
        <v>48</v>
      </c>
      <c r="AO40" s="323" t="s">
        <v>48</v>
      </c>
      <c r="AP40" s="323" t="s">
        <v>48</v>
      </c>
      <c r="AQ40" s="323" t="s">
        <v>48</v>
      </c>
      <c r="AR40" s="323">
        <v>0.1</v>
      </c>
      <c r="AS40" s="323">
        <v>0.7</v>
      </c>
      <c r="AT40" s="323">
        <v>0.4</v>
      </c>
      <c r="AU40" s="325" t="s">
        <v>48</v>
      </c>
      <c r="AV40" s="325">
        <v>1.2</v>
      </c>
      <c r="BC40" s="325"/>
      <c r="BE40" s="324"/>
    </row>
    <row r="41" spans="1:57">
      <c r="A41" s="511" t="s">
        <v>542</v>
      </c>
      <c r="B41" s="328">
        <v>2.358178683732175</v>
      </c>
      <c r="C41" s="328">
        <v>2.1969640388954392</v>
      </c>
      <c r="D41" s="328">
        <v>3.2808237817531372</v>
      </c>
      <c r="E41" s="328">
        <v>2.9904568534763745</v>
      </c>
      <c r="F41" s="328">
        <v>2.2322751012256559</v>
      </c>
      <c r="G41" s="329"/>
      <c r="H41" s="322" t="s">
        <v>397</v>
      </c>
      <c r="I41" s="323">
        <v>59.2</v>
      </c>
      <c r="J41" s="325"/>
      <c r="K41" s="325"/>
      <c r="L41" s="325"/>
      <c r="M41" s="325"/>
      <c r="N41" s="325"/>
      <c r="O41" s="325"/>
      <c r="P41" s="325">
        <v>7.5</v>
      </c>
      <c r="Q41" s="325">
        <v>66.7</v>
      </c>
      <c r="R41" s="322" t="s">
        <v>385</v>
      </c>
      <c r="S41" s="323" t="s">
        <v>48</v>
      </c>
      <c r="T41" s="323" t="s">
        <v>48</v>
      </c>
      <c r="U41" s="323" t="s">
        <v>48</v>
      </c>
      <c r="V41" s="323" t="s">
        <v>48</v>
      </c>
      <c r="W41" s="323" t="s">
        <v>48</v>
      </c>
      <c r="X41" s="323" t="s">
        <v>48</v>
      </c>
      <c r="Y41" s="323" t="s">
        <v>48</v>
      </c>
      <c r="Z41" s="325">
        <v>9.5</v>
      </c>
      <c r="AA41" s="325">
        <v>9.5</v>
      </c>
      <c r="AB41" s="65"/>
      <c r="AC41" s="322" t="s">
        <v>385</v>
      </c>
      <c r="AD41" s="323" t="s">
        <v>48</v>
      </c>
      <c r="AE41" s="323" t="s">
        <v>48</v>
      </c>
      <c r="AF41" s="323" t="s">
        <v>48</v>
      </c>
      <c r="AG41" s="323" t="s">
        <v>48</v>
      </c>
      <c r="AH41" s="323" t="s">
        <v>48</v>
      </c>
      <c r="AI41" s="323" t="s">
        <v>48</v>
      </c>
      <c r="AJ41" s="323" t="s">
        <v>48</v>
      </c>
      <c r="AK41" s="325">
        <v>3.7</v>
      </c>
      <c r="AL41" s="325">
        <v>3.7</v>
      </c>
      <c r="AM41" s="322" t="s">
        <v>385</v>
      </c>
      <c r="AN41" s="323" t="s">
        <v>48</v>
      </c>
      <c r="AO41" s="323" t="s">
        <v>48</v>
      </c>
      <c r="AP41" s="323" t="s">
        <v>48</v>
      </c>
      <c r="AQ41" s="323" t="s">
        <v>48</v>
      </c>
      <c r="AR41" s="323" t="s">
        <v>48</v>
      </c>
      <c r="AS41" s="323" t="s">
        <v>48</v>
      </c>
      <c r="AT41" s="323" t="s">
        <v>48</v>
      </c>
      <c r="AU41" s="325">
        <v>0.6</v>
      </c>
      <c r="AV41" s="325">
        <v>0.6</v>
      </c>
      <c r="BC41" s="325"/>
      <c r="BE41" s="324"/>
    </row>
    <row r="42" spans="1:57" ht="15" customHeight="1" thickBot="1">
      <c r="A42" s="511" t="s">
        <v>541</v>
      </c>
      <c r="B42" s="328">
        <v>0.2377647483031953</v>
      </c>
      <c r="C42" s="328">
        <v>0.26788774324513187</v>
      </c>
      <c r="D42" s="328">
        <v>7.7018493857314768E-2</v>
      </c>
      <c r="E42" s="328">
        <v>1.0605290758000001E-2</v>
      </c>
      <c r="F42" s="328">
        <v>3.8527938433651841E-2</v>
      </c>
      <c r="G42" s="329"/>
      <c r="H42" s="322" t="s">
        <v>385</v>
      </c>
      <c r="I42" s="323"/>
      <c r="J42" s="325"/>
      <c r="K42" s="325"/>
      <c r="L42" s="325"/>
      <c r="M42" s="325"/>
      <c r="N42" s="325"/>
      <c r="O42" s="325"/>
      <c r="P42" s="325">
        <v>30.3</v>
      </c>
      <c r="Q42" s="325">
        <v>30.3</v>
      </c>
      <c r="R42" s="513" t="s">
        <v>58</v>
      </c>
      <c r="S42" s="320" t="s">
        <v>48</v>
      </c>
      <c r="T42" s="320" t="s">
        <v>48</v>
      </c>
      <c r="U42" s="320" t="s">
        <v>48</v>
      </c>
      <c r="V42" s="320" t="s">
        <v>48</v>
      </c>
      <c r="W42" s="320" t="s">
        <v>48</v>
      </c>
      <c r="X42" s="320" t="s">
        <v>48</v>
      </c>
      <c r="Y42" s="320" t="s">
        <v>48</v>
      </c>
      <c r="Z42" s="320">
        <v>0.1</v>
      </c>
      <c r="AA42" s="320">
        <v>0.1</v>
      </c>
      <c r="AB42" s="65"/>
      <c r="AC42" s="513" t="s">
        <v>58</v>
      </c>
      <c r="AD42" s="320" t="s">
        <v>48</v>
      </c>
      <c r="AE42" s="320" t="s">
        <v>48</v>
      </c>
      <c r="AF42" s="320" t="s">
        <v>48</v>
      </c>
      <c r="AG42" s="320" t="s">
        <v>48</v>
      </c>
      <c r="AH42" s="320" t="s">
        <v>48</v>
      </c>
      <c r="AI42" s="320" t="s">
        <v>48</v>
      </c>
      <c r="AJ42" s="320" t="s">
        <v>48</v>
      </c>
      <c r="AK42" s="320">
        <v>5.3</v>
      </c>
      <c r="AL42" s="320">
        <v>5.3</v>
      </c>
      <c r="AM42" s="513" t="s">
        <v>58</v>
      </c>
      <c r="AN42" s="320" t="s">
        <v>48</v>
      </c>
      <c r="AO42" s="320" t="s">
        <v>48</v>
      </c>
      <c r="AP42" s="320" t="s">
        <v>48</v>
      </c>
      <c r="AQ42" s="320" t="s">
        <v>48</v>
      </c>
      <c r="AR42" s="320" t="s">
        <v>48</v>
      </c>
      <c r="AS42" s="320" t="s">
        <v>48</v>
      </c>
      <c r="AT42" s="320" t="s">
        <v>48</v>
      </c>
      <c r="AU42" s="320">
        <v>0.3</v>
      </c>
      <c r="AV42" s="320">
        <v>0.3</v>
      </c>
      <c r="BE42" s="324"/>
    </row>
    <row r="43" spans="1:57" ht="15" thickBot="1">
      <c r="A43" s="267" t="s">
        <v>417</v>
      </c>
      <c r="B43" s="139">
        <v>129.63754048657631</v>
      </c>
      <c r="C43" s="139">
        <v>106.43354931837486</v>
      </c>
      <c r="D43" s="139">
        <v>112.46383895703215</v>
      </c>
      <c r="E43" s="266">
        <v>88.315229663152053</v>
      </c>
      <c r="F43" s="266">
        <v>105.84424583048674</v>
      </c>
      <c r="G43" s="329"/>
      <c r="H43" s="321" t="s">
        <v>410</v>
      </c>
      <c r="I43" s="320"/>
      <c r="J43" s="320"/>
      <c r="K43" s="320"/>
      <c r="L43" s="320"/>
      <c r="M43" s="320"/>
      <c r="N43" s="320"/>
      <c r="O43" s="320"/>
      <c r="P43" s="320">
        <v>90.6</v>
      </c>
      <c r="Q43" s="320">
        <v>90.6</v>
      </c>
      <c r="R43" s="138" t="s">
        <v>384</v>
      </c>
      <c r="S43" s="174">
        <v>20.2</v>
      </c>
      <c r="T43" s="174">
        <v>9.5</v>
      </c>
      <c r="U43" s="174">
        <v>13</v>
      </c>
      <c r="V43" s="174">
        <v>2.2999999999999998</v>
      </c>
      <c r="W43" s="174">
        <v>2.2000000000000002</v>
      </c>
      <c r="X43" s="174">
        <v>1.4</v>
      </c>
      <c r="Y43" s="174">
        <v>0.5</v>
      </c>
      <c r="Z43" s="174">
        <v>22.6</v>
      </c>
      <c r="AA43" s="174">
        <v>71.599999999999994</v>
      </c>
      <c r="AB43" s="65"/>
      <c r="AC43" s="138" t="s">
        <v>384</v>
      </c>
      <c r="AD43" s="174">
        <v>7.7</v>
      </c>
      <c r="AE43" s="174">
        <v>1.8</v>
      </c>
      <c r="AF43" s="174">
        <v>7.3</v>
      </c>
      <c r="AG43" s="174">
        <v>6.7</v>
      </c>
      <c r="AH43" s="174">
        <v>11.4</v>
      </c>
      <c r="AI43" s="174">
        <v>0.3</v>
      </c>
      <c r="AJ43" s="174">
        <v>25.9</v>
      </c>
      <c r="AK43" s="174">
        <v>41.8</v>
      </c>
      <c r="AL43" s="174">
        <v>103</v>
      </c>
      <c r="AM43" s="138" t="s">
        <v>384</v>
      </c>
      <c r="AN43" s="174">
        <v>3.8</v>
      </c>
      <c r="AO43" s="174">
        <v>2.4</v>
      </c>
      <c r="AP43" s="174">
        <v>6.4</v>
      </c>
      <c r="AQ43" s="174">
        <v>0.5</v>
      </c>
      <c r="AR43" s="174">
        <v>1.5</v>
      </c>
      <c r="AS43" s="174">
        <v>0.7</v>
      </c>
      <c r="AT43" s="174">
        <v>0.4</v>
      </c>
      <c r="AU43" s="174">
        <v>3.3</v>
      </c>
      <c r="AV43" s="174">
        <v>18.899999999999999</v>
      </c>
      <c r="BE43" s="324"/>
    </row>
    <row r="44" spans="1:57">
      <c r="A44" s="870"/>
      <c r="B44" s="1213"/>
      <c r="C44" s="1213"/>
      <c r="D44" s="1213"/>
      <c r="E44" s="1213"/>
      <c r="F44" s="1213"/>
      <c r="G44" s="329"/>
      <c r="H44" s="138" t="s">
        <v>395</v>
      </c>
      <c r="I44" s="174">
        <v>192.7</v>
      </c>
      <c r="J44" s="174">
        <v>12.3</v>
      </c>
      <c r="K44" s="174">
        <v>28.8</v>
      </c>
      <c r="L44" s="174">
        <v>27.5</v>
      </c>
      <c r="M44" s="174">
        <v>59</v>
      </c>
      <c r="N44" s="174">
        <v>45.7</v>
      </c>
      <c r="O44" s="174">
        <v>120</v>
      </c>
      <c r="P44" s="174">
        <v>128.4</v>
      </c>
      <c r="Q44" s="174">
        <v>614.5</v>
      </c>
      <c r="R44" s="322" t="s">
        <v>383</v>
      </c>
      <c r="S44" s="836">
        <v>6.4</v>
      </c>
      <c r="T44" s="836">
        <v>12.3</v>
      </c>
      <c r="U44" s="836">
        <v>-3.9</v>
      </c>
      <c r="V44" s="836">
        <v>1.2</v>
      </c>
      <c r="W44" s="836">
        <v>-6.3</v>
      </c>
      <c r="X44" s="836">
        <v>1.1000000000000001</v>
      </c>
      <c r="Y44" s="325">
        <v>0.7</v>
      </c>
      <c r="Z44" s="836" t="s">
        <v>48</v>
      </c>
      <c r="AA44" s="325">
        <v>11.5</v>
      </c>
      <c r="AB44" s="65"/>
      <c r="AC44" s="322" t="s">
        <v>383</v>
      </c>
      <c r="AD44" s="836">
        <v>-6.2</v>
      </c>
      <c r="AE44" s="836">
        <v>-4.4000000000000004</v>
      </c>
      <c r="AF44" s="836">
        <v>-1.7</v>
      </c>
      <c r="AG44" s="836">
        <v>0.1</v>
      </c>
      <c r="AH44" s="836">
        <v>-0.7</v>
      </c>
      <c r="AI44" s="836">
        <v>1</v>
      </c>
      <c r="AJ44" s="325" t="s">
        <v>48</v>
      </c>
      <c r="AK44" s="836" t="s">
        <v>48</v>
      </c>
      <c r="AL44" s="325">
        <v>-11.9</v>
      </c>
      <c r="AM44" s="322" t="s">
        <v>383</v>
      </c>
      <c r="AN44" s="836">
        <v>1.2</v>
      </c>
      <c r="AO44" s="836">
        <v>3.3</v>
      </c>
      <c r="AP44" s="836">
        <v>7.6</v>
      </c>
      <c r="AQ44" s="836">
        <v>-1.2</v>
      </c>
      <c r="AR44" s="836">
        <v>2.2999999999999998</v>
      </c>
      <c r="AS44" s="836">
        <v>1.3</v>
      </c>
      <c r="AT44" s="325">
        <v>-0.4</v>
      </c>
      <c r="AU44" s="836" t="s">
        <v>48</v>
      </c>
      <c r="AV44" s="325">
        <v>14.2</v>
      </c>
      <c r="BE44" s="324"/>
    </row>
    <row r="45" spans="1:57" ht="15" customHeight="1">
      <c r="A45" s="511" t="s">
        <v>540</v>
      </c>
      <c r="B45" s="328">
        <v>1.2286539276999999</v>
      </c>
      <c r="C45" s="328">
        <v>0.61004877142000014</v>
      </c>
      <c r="D45" s="328">
        <v>0.47930243763000013</v>
      </c>
      <c r="E45" s="328">
        <v>0.47930243763000013</v>
      </c>
      <c r="F45" s="328">
        <v>0.46471316372999988</v>
      </c>
      <c r="G45" s="329"/>
      <c r="I45" s="332"/>
      <c r="J45" s="332"/>
      <c r="K45" s="332"/>
      <c r="L45" s="332"/>
      <c r="M45" s="332"/>
      <c r="N45" s="332"/>
      <c r="O45" s="332"/>
      <c r="P45" s="332"/>
      <c r="Q45" s="332"/>
      <c r="R45" s="322"/>
      <c r="S45" s="323"/>
      <c r="T45" s="323"/>
      <c r="U45" s="323"/>
      <c r="V45" s="323"/>
      <c r="W45" s="323"/>
      <c r="X45" s="323"/>
      <c r="Y45" s="175"/>
      <c r="Z45" s="175"/>
      <c r="AA45" s="175"/>
      <c r="AB45" s="65"/>
      <c r="AC45" s="322"/>
      <c r="AD45" s="323"/>
      <c r="AE45" s="325"/>
      <c r="AF45" s="325"/>
      <c r="AG45" s="325"/>
      <c r="AH45" s="325"/>
      <c r="AI45" s="325"/>
      <c r="AJ45" s="325"/>
      <c r="AK45" s="323"/>
      <c r="AL45" s="323"/>
      <c r="BE45" s="324"/>
    </row>
    <row r="46" spans="1:57">
      <c r="A46" s="511" t="s">
        <v>539</v>
      </c>
      <c r="B46" s="328">
        <v>3.0389304580500003</v>
      </c>
      <c r="C46" s="328">
        <v>2.8297510711600014</v>
      </c>
      <c r="D46" s="328">
        <v>10.378743208444465</v>
      </c>
      <c r="E46" s="328">
        <v>4.8050932648100009</v>
      </c>
      <c r="F46" s="328">
        <v>1.9564527142899999</v>
      </c>
      <c r="G46" s="329"/>
      <c r="H46" s="322" t="s">
        <v>393</v>
      </c>
      <c r="I46" s="323">
        <v>14.5</v>
      </c>
      <c r="J46" s="323">
        <v>3.8</v>
      </c>
      <c r="K46" s="323">
        <v>1.9</v>
      </c>
      <c r="L46" s="323"/>
      <c r="M46" s="323"/>
      <c r="N46" s="323"/>
      <c r="O46" s="325"/>
      <c r="P46" s="323">
        <v>190.6</v>
      </c>
      <c r="Q46" s="323">
        <v>210.8</v>
      </c>
      <c r="R46" s="322"/>
      <c r="S46" s="323"/>
      <c r="T46" s="175"/>
      <c r="U46" s="175"/>
      <c r="V46" s="175"/>
      <c r="W46" s="175"/>
      <c r="X46" s="175"/>
      <c r="Y46" s="175"/>
      <c r="Z46" s="323"/>
      <c r="AA46" s="323"/>
      <c r="AB46" s="65"/>
      <c r="AC46" s="322"/>
      <c r="AD46" s="322"/>
      <c r="AE46" s="322"/>
      <c r="AF46" s="322"/>
      <c r="AG46" s="322"/>
      <c r="AH46" s="322"/>
      <c r="AI46" s="322"/>
      <c r="AJ46" s="322"/>
      <c r="AK46" s="322"/>
      <c r="AL46" s="322"/>
      <c r="AS46" s="512"/>
      <c r="AT46" s="512"/>
      <c r="AU46" s="512"/>
      <c r="AV46" s="512"/>
      <c r="BC46" s="512"/>
      <c r="BE46" s="324"/>
    </row>
    <row r="47" spans="1:57" ht="15" customHeight="1">
      <c r="A47" s="511" t="s">
        <v>538</v>
      </c>
      <c r="B47" s="328">
        <v>1.21903041212</v>
      </c>
      <c r="C47" s="328">
        <v>0.76412141598000005</v>
      </c>
      <c r="D47" s="328">
        <v>1.01604484054</v>
      </c>
      <c r="E47" s="328">
        <v>2.19624366676</v>
      </c>
      <c r="F47" s="328">
        <v>2.4787918410500001</v>
      </c>
      <c r="G47" s="329"/>
      <c r="H47" s="322" t="s">
        <v>396</v>
      </c>
      <c r="I47" s="323">
        <v>4.5</v>
      </c>
      <c r="J47" s="323">
        <v>1.1000000000000001</v>
      </c>
      <c r="K47" s="323">
        <v>0.1</v>
      </c>
      <c r="L47" s="325"/>
      <c r="M47" s="325"/>
      <c r="N47" s="325"/>
      <c r="O47" s="325"/>
      <c r="P47" s="325"/>
      <c r="Q47" s="325">
        <v>5.7</v>
      </c>
      <c r="R47" s="322"/>
      <c r="S47" s="322"/>
      <c r="T47" s="322"/>
      <c r="U47" s="322"/>
      <c r="V47" s="322"/>
      <c r="W47" s="322"/>
      <c r="X47" s="322"/>
      <c r="Y47" s="322"/>
      <c r="Z47" s="322"/>
      <c r="AA47" s="322"/>
      <c r="AB47" s="65"/>
      <c r="AC47" s="322"/>
      <c r="AD47" s="322"/>
      <c r="AE47" s="322"/>
      <c r="AF47" s="322"/>
      <c r="AG47" s="322"/>
      <c r="AH47" s="322"/>
      <c r="AI47" s="322"/>
      <c r="AJ47" s="322"/>
      <c r="AK47" s="322"/>
      <c r="AL47" s="322"/>
      <c r="BE47" s="324"/>
    </row>
    <row r="48" spans="1:57" ht="15" customHeight="1" thickBot="1">
      <c r="A48" s="140"/>
      <c r="B48" s="844"/>
      <c r="C48" s="844"/>
      <c r="D48" s="844"/>
      <c r="E48" s="844"/>
      <c r="F48" s="844"/>
      <c r="G48" s="329"/>
      <c r="H48" s="322" t="s">
        <v>392</v>
      </c>
      <c r="I48" s="323">
        <v>23.9</v>
      </c>
      <c r="J48" s="323">
        <v>4</v>
      </c>
      <c r="K48" s="323">
        <v>2.6</v>
      </c>
      <c r="L48" s="323">
        <v>7.5</v>
      </c>
      <c r="M48" s="323">
        <v>5.5</v>
      </c>
      <c r="N48" s="323">
        <v>0.1</v>
      </c>
      <c r="O48" s="325"/>
      <c r="P48" s="325"/>
      <c r="Q48" s="325">
        <v>43.5</v>
      </c>
      <c r="R48" s="322"/>
      <c r="S48" s="322"/>
      <c r="T48" s="322"/>
      <c r="U48" s="322"/>
      <c r="V48" s="322"/>
      <c r="W48" s="322"/>
      <c r="X48" s="322"/>
      <c r="Y48" s="322"/>
      <c r="Z48" s="322"/>
      <c r="AA48" s="322"/>
      <c r="AB48" s="65"/>
      <c r="AC48" s="322"/>
      <c r="AD48" s="322"/>
      <c r="AE48" s="322"/>
      <c r="AF48" s="322"/>
      <c r="AG48" s="322"/>
      <c r="AH48" s="322"/>
      <c r="AI48" s="322"/>
      <c r="AJ48" s="322"/>
      <c r="AK48" s="322"/>
      <c r="AL48" s="322"/>
      <c r="BE48" s="324"/>
    </row>
    <row r="49" spans="1:57">
      <c r="A49" s="510" t="s">
        <v>537</v>
      </c>
      <c r="B49" s="139">
        <v>135.12415528444635</v>
      </c>
      <c r="C49" s="139">
        <v>110.63747057693486</v>
      </c>
      <c r="D49" s="139">
        <v>124.3379294436466</v>
      </c>
      <c r="E49" s="139">
        <v>95.79586903235203</v>
      </c>
      <c r="F49" s="139">
        <v>110.74420354955674</v>
      </c>
      <c r="G49" s="329"/>
      <c r="H49" s="322" t="s">
        <v>396</v>
      </c>
      <c r="I49" s="323">
        <v>8.4</v>
      </c>
      <c r="J49" s="323">
        <v>1.3</v>
      </c>
      <c r="K49" s="323">
        <v>0.2</v>
      </c>
      <c r="L49" s="325"/>
      <c r="M49" s="325"/>
      <c r="N49" s="325"/>
      <c r="O49" s="325"/>
      <c r="P49" s="325"/>
      <c r="Q49" s="325">
        <v>9.9</v>
      </c>
      <c r="R49" s="322"/>
      <c r="S49" s="322"/>
      <c r="T49" s="322"/>
      <c r="U49" s="322"/>
      <c r="V49" s="322"/>
      <c r="W49" s="322"/>
      <c r="X49" s="322"/>
      <c r="Y49" s="322"/>
      <c r="Z49" s="322"/>
      <c r="AA49" s="322"/>
      <c r="AB49" s="65"/>
      <c r="AC49" s="322"/>
      <c r="AD49" s="322"/>
      <c r="AE49" s="322"/>
      <c r="AF49" s="322"/>
      <c r="AG49" s="322"/>
      <c r="AH49" s="322"/>
      <c r="AI49" s="322"/>
      <c r="AJ49" s="322"/>
      <c r="AK49" s="322"/>
      <c r="AL49" s="322"/>
      <c r="BE49" s="66"/>
    </row>
    <row r="50" spans="1:57">
      <c r="A50" s="319"/>
      <c r="B50" s="327"/>
      <c r="C50" s="319"/>
      <c r="D50" s="319"/>
      <c r="E50" s="319"/>
      <c r="F50" s="329"/>
      <c r="G50" s="329"/>
      <c r="H50" s="322" t="s">
        <v>394</v>
      </c>
      <c r="I50" s="323">
        <v>14.2</v>
      </c>
      <c r="J50" s="323">
        <v>17.700000000000006</v>
      </c>
      <c r="K50" s="323">
        <v>51.2</v>
      </c>
      <c r="L50" s="323">
        <v>26.599999999999998</v>
      </c>
      <c r="M50" s="323">
        <v>46.2</v>
      </c>
      <c r="N50" s="323">
        <v>8.1</v>
      </c>
      <c r="O50" s="323">
        <v>27</v>
      </c>
      <c r="P50" s="323"/>
      <c r="Q50" s="323">
        <v>191.1</v>
      </c>
      <c r="R50" s="322"/>
      <c r="S50" s="322"/>
      <c r="T50" s="322"/>
      <c r="U50" s="322"/>
      <c r="V50" s="322"/>
      <c r="W50" s="322"/>
      <c r="X50" s="322"/>
      <c r="Y50" s="322"/>
      <c r="Z50" s="322"/>
      <c r="AA50" s="322"/>
      <c r="AB50" s="65"/>
      <c r="AC50" s="322"/>
      <c r="AD50" s="322"/>
      <c r="AE50" s="322"/>
      <c r="AF50" s="322"/>
      <c r="AG50" s="322"/>
      <c r="AH50" s="322"/>
      <c r="AI50" s="322"/>
      <c r="AJ50" s="322"/>
      <c r="AK50" s="322"/>
      <c r="AL50" s="322"/>
      <c r="BE50" s="66"/>
    </row>
    <row r="51" spans="1:57">
      <c r="A51" s="143"/>
      <c r="B51" s="143"/>
      <c r="C51" s="143"/>
      <c r="D51" s="143"/>
      <c r="E51" s="143"/>
      <c r="F51" s="143"/>
      <c r="G51" s="329"/>
      <c r="H51" s="326" t="s">
        <v>847</v>
      </c>
      <c r="I51" s="323">
        <v>3.7</v>
      </c>
      <c r="J51" s="323">
        <v>5.9</v>
      </c>
      <c r="K51" s="323">
        <v>8.6</v>
      </c>
      <c r="L51" s="323">
        <v>1.2</v>
      </c>
      <c r="M51" s="325"/>
      <c r="N51" s="325"/>
      <c r="O51" s="325"/>
      <c r="P51" s="325"/>
      <c r="Q51" s="325">
        <v>19.399999999999999</v>
      </c>
      <c r="R51" s="322"/>
      <c r="S51" s="322"/>
      <c r="T51" s="322"/>
      <c r="U51" s="322"/>
      <c r="V51" s="322"/>
      <c r="W51" s="322"/>
      <c r="X51" s="322"/>
      <c r="Y51" s="322"/>
      <c r="Z51" s="322"/>
      <c r="AA51" s="322"/>
      <c r="AB51" s="65"/>
      <c r="AC51" s="322"/>
      <c r="AD51" s="322"/>
      <c r="AE51" s="322"/>
      <c r="AF51" s="322"/>
      <c r="AG51" s="322"/>
      <c r="AH51" s="322"/>
      <c r="AI51" s="322"/>
      <c r="AJ51" s="322"/>
      <c r="AK51" s="322"/>
      <c r="AL51" s="322"/>
      <c r="BE51" s="66"/>
    </row>
    <row r="52" spans="1:57">
      <c r="A52" s="143"/>
      <c r="B52" s="508"/>
      <c r="C52" s="143"/>
      <c r="D52" s="143"/>
      <c r="E52" s="143"/>
      <c r="F52" s="509"/>
      <c r="G52" s="329"/>
      <c r="H52" s="326" t="s">
        <v>846</v>
      </c>
      <c r="I52" s="323">
        <v>6.2</v>
      </c>
      <c r="J52" s="323">
        <v>10.3</v>
      </c>
      <c r="K52" s="323">
        <v>7.5</v>
      </c>
      <c r="L52" s="323"/>
      <c r="M52" s="323"/>
      <c r="N52" s="323"/>
      <c r="O52" s="323"/>
      <c r="P52" s="325"/>
      <c r="Q52" s="325">
        <v>24</v>
      </c>
      <c r="R52" s="322"/>
      <c r="S52" s="322"/>
      <c r="T52" s="322"/>
      <c r="U52" s="322"/>
      <c r="V52" s="322"/>
      <c r="W52" s="322"/>
      <c r="X52" s="322"/>
      <c r="Y52" s="322"/>
      <c r="Z52" s="322"/>
      <c r="AA52" s="322"/>
      <c r="AB52" s="65"/>
      <c r="AC52" s="322"/>
      <c r="AD52" s="322"/>
      <c r="AE52" s="322"/>
      <c r="AF52" s="322"/>
      <c r="AG52" s="322"/>
      <c r="AH52" s="322"/>
      <c r="AI52" s="322"/>
      <c r="AJ52" s="322"/>
      <c r="AK52" s="322"/>
      <c r="AL52" s="322"/>
      <c r="BE52" s="66"/>
    </row>
    <row r="53" spans="1:57">
      <c r="A53" s="143"/>
      <c r="B53" s="508"/>
      <c r="C53" s="143"/>
      <c r="D53" s="143"/>
      <c r="E53" s="143"/>
      <c r="F53" s="143"/>
      <c r="G53" s="329"/>
      <c r="H53" s="322" t="s">
        <v>980</v>
      </c>
      <c r="I53" s="323">
        <v>1.5</v>
      </c>
      <c r="J53" s="323">
        <v>1.3</v>
      </c>
      <c r="K53" s="323">
        <v>10.199999999999999</v>
      </c>
      <c r="L53" s="323">
        <v>0.8</v>
      </c>
      <c r="M53" s="323"/>
      <c r="N53" s="323"/>
      <c r="O53" s="323"/>
      <c r="P53" s="325"/>
      <c r="Q53" s="325">
        <v>13.8</v>
      </c>
      <c r="R53" s="322"/>
      <c r="S53" s="322"/>
      <c r="T53" s="322"/>
      <c r="U53" s="322"/>
      <c r="V53" s="322"/>
      <c r="W53" s="322"/>
      <c r="X53" s="322"/>
      <c r="Y53" s="322"/>
      <c r="Z53" s="322"/>
      <c r="AA53" s="322"/>
      <c r="AB53" s="65"/>
      <c r="AC53" s="322"/>
      <c r="AD53" s="322"/>
      <c r="AE53" s="322"/>
      <c r="AF53" s="322"/>
      <c r="AG53" s="322"/>
      <c r="AH53" s="322"/>
      <c r="AI53" s="322"/>
      <c r="AJ53" s="322"/>
      <c r="AK53" s="322"/>
      <c r="AL53" s="322"/>
    </row>
    <row r="54" spans="1:57">
      <c r="A54" s="143"/>
      <c r="B54" s="508"/>
      <c r="C54" s="143"/>
      <c r="D54" s="143"/>
      <c r="E54" s="143"/>
      <c r="F54" s="143"/>
      <c r="G54" s="329"/>
      <c r="H54" s="322" t="s">
        <v>391</v>
      </c>
      <c r="I54" s="323">
        <v>2.8</v>
      </c>
      <c r="J54" s="323">
        <v>0.1</v>
      </c>
      <c r="K54" s="323">
        <v>18.8</v>
      </c>
      <c r="L54" s="323">
        <v>18.899999999999999</v>
      </c>
      <c r="M54" s="323">
        <v>37.9</v>
      </c>
      <c r="N54" s="323">
        <v>3.5</v>
      </c>
      <c r="O54" s="323">
        <v>26.8</v>
      </c>
      <c r="P54" s="325"/>
      <c r="Q54" s="325">
        <v>108.8</v>
      </c>
      <c r="R54" s="322"/>
      <c r="S54" s="322"/>
      <c r="T54" s="322"/>
      <c r="U54" s="322"/>
      <c r="V54" s="322"/>
      <c r="W54" s="322"/>
      <c r="X54" s="322"/>
      <c r="Y54" s="322"/>
      <c r="Z54" s="322"/>
      <c r="AA54" s="322"/>
      <c r="AB54" s="65"/>
      <c r="AC54" s="322"/>
      <c r="AD54" s="322"/>
      <c r="AE54" s="322"/>
      <c r="AF54" s="322"/>
      <c r="AG54" s="322"/>
      <c r="AH54" s="322"/>
      <c r="AI54" s="322"/>
      <c r="AJ54" s="322"/>
      <c r="AK54" s="322"/>
      <c r="AL54" s="322"/>
    </row>
    <row r="55" spans="1:57">
      <c r="A55" s="143"/>
      <c r="B55" s="508"/>
      <c r="C55" s="143"/>
      <c r="D55" s="143"/>
      <c r="E55" s="143"/>
      <c r="F55" s="143"/>
      <c r="G55" s="329"/>
      <c r="H55" s="322" t="s">
        <v>390</v>
      </c>
      <c r="I55" s="323"/>
      <c r="J55" s="323">
        <v>0.1</v>
      </c>
      <c r="K55" s="323">
        <v>6.1</v>
      </c>
      <c r="L55" s="323">
        <v>5.7</v>
      </c>
      <c r="M55" s="323">
        <v>8.3000000000000007</v>
      </c>
      <c r="N55" s="323">
        <v>4.5999999999999996</v>
      </c>
      <c r="O55" s="325">
        <v>0.2</v>
      </c>
      <c r="P55" s="325"/>
      <c r="Q55" s="325">
        <v>25.1</v>
      </c>
      <c r="R55" s="322"/>
      <c r="S55" s="322"/>
      <c r="T55" s="322"/>
      <c r="U55" s="322"/>
      <c r="V55" s="322"/>
      <c r="W55" s="322"/>
      <c r="X55" s="322"/>
      <c r="Y55" s="322"/>
      <c r="Z55" s="322"/>
      <c r="AA55" s="322"/>
      <c r="AB55" s="65"/>
      <c r="AC55" s="322"/>
      <c r="AD55" s="322"/>
      <c r="AE55" s="322"/>
      <c r="AF55" s="322"/>
      <c r="AG55" s="322"/>
      <c r="AH55" s="322"/>
      <c r="AI55" s="322"/>
      <c r="AJ55" s="322"/>
      <c r="AK55" s="322"/>
      <c r="AL55" s="322"/>
      <c r="AM55" s="324"/>
      <c r="AW55" s="324"/>
    </row>
    <row r="56" spans="1:57" ht="12.75" customHeight="1">
      <c r="A56" s="143"/>
      <c r="B56" s="508"/>
      <c r="C56" s="143"/>
      <c r="D56" s="143"/>
      <c r="E56" s="143"/>
      <c r="F56" s="143"/>
      <c r="G56" s="329"/>
      <c r="H56" s="322" t="s">
        <v>387</v>
      </c>
      <c r="I56" s="325"/>
      <c r="J56" s="323"/>
      <c r="K56" s="325">
        <v>1</v>
      </c>
      <c r="L56" s="325"/>
      <c r="M56" s="325">
        <v>0.1</v>
      </c>
      <c r="N56" s="323">
        <v>3.1</v>
      </c>
      <c r="O56" s="325">
        <v>0.9</v>
      </c>
      <c r="P56" s="323">
        <v>1.5</v>
      </c>
      <c r="Q56" s="323">
        <v>6.6</v>
      </c>
      <c r="R56" s="322"/>
      <c r="S56" s="322"/>
      <c r="T56" s="322"/>
      <c r="U56" s="322"/>
      <c r="V56" s="322"/>
      <c r="W56" s="322"/>
      <c r="X56" s="322"/>
      <c r="Y56" s="322"/>
      <c r="Z56" s="322"/>
      <c r="AA56" s="322"/>
      <c r="AB56" s="65"/>
      <c r="AC56" s="322"/>
      <c r="AD56" s="322"/>
      <c r="AE56" s="322"/>
      <c r="AF56" s="322"/>
      <c r="AG56" s="322"/>
      <c r="AH56" s="322"/>
      <c r="AI56" s="322"/>
      <c r="AJ56" s="322"/>
      <c r="AK56" s="322"/>
      <c r="AL56" s="322"/>
      <c r="AM56" s="324"/>
      <c r="AW56" s="324"/>
    </row>
    <row r="57" spans="1:57">
      <c r="A57" s="143"/>
      <c r="B57" s="508"/>
      <c r="C57" s="143"/>
      <c r="D57" s="143"/>
      <c r="E57" s="143"/>
      <c r="F57" s="143"/>
      <c r="G57" s="143"/>
      <c r="H57" s="322" t="s">
        <v>385</v>
      </c>
      <c r="I57" s="325"/>
      <c r="J57" s="323"/>
      <c r="K57" s="325"/>
      <c r="L57" s="325"/>
      <c r="M57" s="325"/>
      <c r="N57" s="323"/>
      <c r="O57" s="325"/>
      <c r="P57" s="323">
        <v>31.7</v>
      </c>
      <c r="Q57" s="323">
        <v>31.7</v>
      </c>
      <c r="R57" s="322"/>
      <c r="S57" s="322"/>
      <c r="T57" s="322"/>
      <c r="U57" s="322"/>
      <c r="V57" s="322"/>
      <c r="W57" s="322"/>
      <c r="X57" s="322"/>
      <c r="Y57" s="322"/>
      <c r="Z57" s="322"/>
      <c r="AA57" s="322"/>
      <c r="AB57" s="65"/>
      <c r="AC57" s="322"/>
      <c r="AD57" s="322"/>
      <c r="AE57" s="322"/>
      <c r="AF57" s="322"/>
      <c r="AG57" s="322"/>
      <c r="AH57" s="322"/>
      <c r="AI57" s="322"/>
      <c r="AJ57" s="322"/>
      <c r="AK57" s="322"/>
      <c r="AL57" s="322"/>
    </row>
    <row r="58" spans="1:57">
      <c r="A58" s="143"/>
      <c r="B58" s="508"/>
      <c r="C58" s="143"/>
      <c r="D58" s="143"/>
      <c r="E58" s="143"/>
      <c r="F58" s="143"/>
      <c r="G58" s="143"/>
      <c r="H58" s="322" t="s">
        <v>386</v>
      </c>
      <c r="I58" s="325"/>
      <c r="J58" s="325"/>
      <c r="K58" s="325"/>
      <c r="L58" s="325"/>
      <c r="M58" s="325"/>
      <c r="N58" s="325"/>
      <c r="O58" s="325"/>
      <c r="P58" s="323">
        <v>94.2</v>
      </c>
      <c r="Q58" s="323">
        <v>94.2</v>
      </c>
      <c r="R58" s="322"/>
      <c r="S58" s="322"/>
      <c r="T58" s="322"/>
      <c r="U58" s="322"/>
      <c r="V58" s="322"/>
      <c r="W58" s="322"/>
      <c r="X58" s="322"/>
      <c r="Y58" s="322"/>
      <c r="Z58" s="322"/>
      <c r="AA58" s="322"/>
      <c r="AC58" s="322"/>
      <c r="AD58" s="322"/>
      <c r="AE58" s="322"/>
      <c r="AF58" s="322"/>
      <c r="AG58" s="322"/>
      <c r="AH58" s="322"/>
      <c r="AI58" s="322"/>
      <c r="AJ58" s="322"/>
      <c r="AK58" s="322"/>
      <c r="AL58" s="322"/>
    </row>
    <row r="59" spans="1:57" ht="15" thickBot="1">
      <c r="A59" s="319"/>
      <c r="B59" s="508"/>
      <c r="C59" s="836"/>
      <c r="D59" s="836"/>
      <c r="E59" s="836"/>
      <c r="F59" s="143"/>
      <c r="G59" s="143"/>
      <c r="H59" s="321" t="s">
        <v>58</v>
      </c>
      <c r="I59" s="320"/>
      <c r="J59" s="320"/>
      <c r="K59" s="320"/>
      <c r="L59" s="320"/>
      <c r="M59" s="320"/>
      <c r="N59" s="320"/>
      <c r="O59" s="320"/>
      <c r="P59" s="320">
        <v>36.6</v>
      </c>
      <c r="Q59" s="320">
        <v>36.6</v>
      </c>
      <c r="R59" s="322"/>
      <c r="S59" s="836"/>
      <c r="T59" s="836"/>
      <c r="U59" s="836"/>
      <c r="V59" s="836"/>
      <c r="W59" s="836"/>
      <c r="X59" s="836"/>
      <c r="Y59" s="175"/>
      <c r="Z59" s="836"/>
      <c r="AA59" s="175"/>
    </row>
    <row r="60" spans="1:57">
      <c r="A60" s="319"/>
      <c r="B60" s="508"/>
      <c r="C60" s="836"/>
      <c r="D60" s="836"/>
      <c r="E60" s="836"/>
      <c r="F60" s="143"/>
      <c r="G60" s="143"/>
      <c r="H60" s="138" t="s">
        <v>384</v>
      </c>
      <c r="I60" s="174">
        <v>52.5</v>
      </c>
      <c r="J60" s="174">
        <v>25.4</v>
      </c>
      <c r="K60" s="174">
        <v>56.7</v>
      </c>
      <c r="L60" s="174">
        <v>34.200000000000003</v>
      </c>
      <c r="M60" s="174">
        <v>51.8</v>
      </c>
      <c r="N60" s="174">
        <v>11.3</v>
      </c>
      <c r="O60" s="174">
        <v>27.8</v>
      </c>
      <c r="P60" s="174">
        <v>354.7</v>
      </c>
      <c r="Q60" s="174">
        <v>614.5</v>
      </c>
    </row>
    <row r="61" spans="1:57">
      <c r="A61" s="319"/>
      <c r="B61" s="508"/>
      <c r="C61" s="836"/>
      <c r="D61" s="836"/>
      <c r="E61" s="836"/>
      <c r="F61" s="143"/>
      <c r="G61" s="143"/>
    </row>
  </sheetData>
  <mergeCells count="4">
    <mergeCell ref="AX4:AY4"/>
    <mergeCell ref="AZ4:BA4"/>
    <mergeCell ref="BB4:BC4"/>
    <mergeCell ref="AW29:BB31"/>
  </mergeCells>
  <pageMargins left="0.7" right="0.60468750000000004" top="0.75" bottom="0.75" header="0.3" footer="0.3"/>
  <pageSetup paperSize="9" scale="77" pageOrder="overThenDown" orientation="portrait" r:id="rId1"/>
  <colBreaks count="4" manualBreakCount="4">
    <brk id="7" max="59" man="1"/>
    <brk id="17" max="59" man="1"/>
    <brk id="28" max="59" man="1"/>
    <brk id="38" max="59" man="1"/>
  </colBreaks>
  <legacyDrawingHF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48">
    <tabColor rgb="FF92D050"/>
  </sheetPr>
  <dimension ref="B3:H54"/>
  <sheetViews>
    <sheetView view="pageLayout" topLeftCell="A55" zoomScale="80" zoomScaleNormal="100" zoomScaleSheetLayoutView="100" zoomScalePageLayoutView="80" workbookViewId="0">
      <selection activeCell="H67" sqref="H67"/>
    </sheetView>
  </sheetViews>
  <sheetFormatPr defaultColWidth="9.109375" defaultRowHeight="14.4"/>
  <cols>
    <col min="1" max="4" width="9.109375" style="76"/>
    <col min="5" max="5" width="3.5546875" style="76" customWidth="1"/>
    <col min="6" max="16384" width="9.109375" style="76"/>
  </cols>
  <sheetData>
    <row r="3" spans="4:8">
      <c r="D3" s="78"/>
      <c r="E3" s="78"/>
      <c r="F3" s="78"/>
      <c r="G3" s="78"/>
      <c r="H3" s="78"/>
    </row>
    <row r="4" spans="4:8">
      <c r="D4" s="78"/>
      <c r="E4" s="78"/>
      <c r="F4" s="78"/>
      <c r="G4" s="78"/>
      <c r="H4" s="78"/>
    </row>
    <row r="5" spans="4:8">
      <c r="D5" s="78"/>
      <c r="E5" s="78"/>
      <c r="F5" s="78"/>
      <c r="G5" s="78"/>
      <c r="H5" s="78"/>
    </row>
    <row r="6" spans="4:8">
      <c r="D6" s="78"/>
      <c r="E6" s="78"/>
      <c r="F6" s="78"/>
      <c r="G6" s="78"/>
      <c r="H6" s="78"/>
    </row>
    <row r="7" spans="4:8">
      <c r="D7" s="78"/>
      <c r="E7" s="78"/>
      <c r="F7" s="78"/>
      <c r="G7" s="78"/>
      <c r="H7" s="78"/>
    </row>
    <row r="8" spans="4:8">
      <c r="D8" s="78"/>
      <c r="E8" s="78"/>
      <c r="F8" s="78"/>
      <c r="G8" s="78"/>
      <c r="H8" s="78"/>
    </row>
    <row r="9" spans="4:8">
      <c r="D9" s="78"/>
      <c r="E9" s="78"/>
      <c r="F9" s="78"/>
      <c r="G9" s="78"/>
      <c r="H9" s="78"/>
    </row>
    <row r="10" spans="4:8">
      <c r="D10" s="78"/>
      <c r="E10" s="78"/>
      <c r="F10" s="78"/>
      <c r="G10" s="78"/>
      <c r="H10" s="78"/>
    </row>
    <row r="11" spans="4:8">
      <c r="D11" s="78"/>
      <c r="E11" s="78"/>
      <c r="F11" s="78"/>
      <c r="G11" s="78"/>
      <c r="H11" s="78"/>
    </row>
    <row r="12" spans="4:8">
      <c r="D12" s="78"/>
      <c r="E12" s="78"/>
      <c r="F12" s="78"/>
      <c r="G12" s="78"/>
      <c r="H12" s="78"/>
    </row>
    <row r="13" spans="4:8">
      <c r="D13" s="78"/>
      <c r="E13" s="78"/>
      <c r="F13" s="78"/>
      <c r="G13" s="78"/>
      <c r="H13" s="78"/>
    </row>
    <row r="14" spans="4:8">
      <c r="D14" s="78"/>
      <c r="E14" s="78"/>
      <c r="F14" s="78"/>
      <c r="G14" s="78"/>
      <c r="H14" s="78"/>
    </row>
    <row r="15" spans="4:8">
      <c r="D15" s="78"/>
      <c r="E15" s="78"/>
      <c r="F15" s="78"/>
      <c r="G15" s="78"/>
      <c r="H15" s="78"/>
    </row>
    <row r="16" spans="4:8">
      <c r="D16" s="78"/>
      <c r="E16" s="78"/>
      <c r="F16" s="78"/>
      <c r="G16" s="78"/>
      <c r="H16" s="78"/>
    </row>
    <row r="17" spans="4:8">
      <c r="D17" s="78"/>
      <c r="E17" s="78"/>
      <c r="F17" s="78"/>
      <c r="G17" s="78"/>
      <c r="H17" s="78"/>
    </row>
    <row r="18" spans="4:8">
      <c r="D18" s="78"/>
      <c r="E18" s="78"/>
      <c r="F18" s="78"/>
      <c r="G18" s="78"/>
      <c r="H18" s="78"/>
    </row>
    <row r="19" spans="4:8">
      <c r="D19" s="78"/>
      <c r="E19" s="78"/>
      <c r="F19" s="78"/>
      <c r="G19" s="78"/>
      <c r="H19" s="78"/>
    </row>
    <row r="25" spans="4:8">
      <c r="D25" s="78"/>
      <c r="E25" s="78"/>
      <c r="F25" s="78"/>
      <c r="G25" s="78"/>
      <c r="H25" s="78"/>
    </row>
    <row r="26" spans="4:8">
      <c r="D26" s="78"/>
      <c r="E26" s="78"/>
      <c r="F26" s="78"/>
      <c r="G26" s="78"/>
      <c r="H26" s="78"/>
    </row>
    <row r="27" spans="4:8">
      <c r="D27" s="78"/>
      <c r="E27" s="78"/>
      <c r="F27" s="78"/>
      <c r="G27" s="78"/>
      <c r="H27" s="78"/>
    </row>
    <row r="28" spans="4:8">
      <c r="D28" s="78"/>
      <c r="E28" s="78"/>
      <c r="F28" s="78"/>
      <c r="G28" s="78"/>
      <c r="H28" s="78"/>
    </row>
    <row r="29" spans="4:8">
      <c r="D29" s="78"/>
      <c r="E29" s="78"/>
      <c r="F29" s="78"/>
      <c r="G29" s="78"/>
      <c r="H29" s="78"/>
    </row>
    <row r="30" spans="4:8">
      <c r="D30" s="78"/>
      <c r="E30" s="78"/>
      <c r="F30" s="78"/>
      <c r="G30" s="78"/>
      <c r="H30" s="78"/>
    </row>
    <row r="31" spans="4:8">
      <c r="D31" s="78"/>
      <c r="E31" s="78"/>
      <c r="F31" s="78"/>
      <c r="G31" s="78"/>
      <c r="H31" s="78"/>
    </row>
    <row r="32" spans="4:8">
      <c r="D32" s="78"/>
      <c r="E32" s="78"/>
      <c r="F32" s="78"/>
      <c r="G32" s="78"/>
      <c r="H32" s="78"/>
    </row>
    <row r="33" spans="2:8">
      <c r="D33" s="78"/>
      <c r="E33" s="78"/>
      <c r="F33" s="78"/>
      <c r="G33" s="78"/>
      <c r="H33" s="78"/>
    </row>
    <row r="34" spans="2:8">
      <c r="D34" s="78"/>
      <c r="E34" s="78"/>
      <c r="F34" s="78"/>
      <c r="G34" s="78"/>
      <c r="H34" s="78"/>
    </row>
    <row r="35" spans="2:8">
      <c r="D35" s="78"/>
      <c r="E35" s="78"/>
      <c r="F35" s="78"/>
      <c r="G35" s="78"/>
      <c r="H35" s="78"/>
    </row>
    <row r="36" spans="2:8">
      <c r="D36" s="78"/>
      <c r="E36" s="78"/>
      <c r="F36" s="78"/>
      <c r="G36" s="78"/>
      <c r="H36" s="78"/>
    </row>
    <row r="37" spans="2:8">
      <c r="D37" s="78"/>
      <c r="E37" s="78"/>
      <c r="F37" s="78"/>
      <c r="G37" s="78"/>
      <c r="H37" s="78"/>
    </row>
    <row r="38" spans="2:8">
      <c r="D38" s="78"/>
      <c r="E38" s="78"/>
      <c r="F38" s="78"/>
      <c r="G38" s="78"/>
      <c r="H38" s="78"/>
    </row>
    <row r="39" spans="2:8">
      <c r="D39" s="78"/>
      <c r="E39" s="78"/>
      <c r="F39" s="78"/>
      <c r="G39" s="78"/>
      <c r="H39" s="78"/>
    </row>
    <row r="40" spans="2:8">
      <c r="D40" s="78"/>
      <c r="E40" s="78"/>
      <c r="F40" s="78"/>
      <c r="G40" s="78"/>
      <c r="H40" s="78"/>
    </row>
    <row r="41" spans="2:8">
      <c r="D41" s="78"/>
      <c r="E41" s="78"/>
      <c r="F41" s="78"/>
      <c r="G41" s="78"/>
      <c r="H41" s="78"/>
    </row>
    <row r="46" spans="2:8">
      <c r="B46" s="78"/>
      <c r="C46" s="78"/>
      <c r="D46" s="78"/>
      <c r="E46" s="78"/>
      <c r="F46" s="78"/>
      <c r="G46" s="78"/>
      <c r="H46" s="78"/>
    </row>
    <row r="47" spans="2:8">
      <c r="B47" s="78"/>
      <c r="C47" s="78"/>
      <c r="D47" s="78"/>
      <c r="E47" s="78"/>
      <c r="F47" s="78"/>
      <c r="G47" s="78"/>
      <c r="H47" s="78"/>
    </row>
    <row r="48" spans="2:8">
      <c r="B48" s="78"/>
      <c r="C48" s="78"/>
      <c r="D48" s="78"/>
      <c r="E48" s="78"/>
      <c r="F48" s="78"/>
      <c r="G48" s="78"/>
      <c r="H48" s="78"/>
    </row>
    <row r="49" spans="2:8">
      <c r="B49" s="78"/>
      <c r="C49" s="78"/>
      <c r="D49" s="78"/>
      <c r="E49" s="78"/>
      <c r="F49" s="78"/>
      <c r="G49" s="78"/>
      <c r="H49" s="78"/>
    </row>
    <row r="50" spans="2:8">
      <c r="B50" s="78"/>
      <c r="C50" s="78"/>
      <c r="D50" s="78"/>
      <c r="E50" s="78"/>
      <c r="F50" s="78"/>
      <c r="G50" s="78"/>
      <c r="H50" s="78"/>
    </row>
    <row r="51" spans="2:8">
      <c r="B51" s="78"/>
      <c r="C51" s="78"/>
      <c r="D51" s="78"/>
      <c r="E51" s="78"/>
      <c r="F51" s="78"/>
      <c r="G51" s="78"/>
      <c r="H51" s="78"/>
    </row>
    <row r="52" spans="2:8">
      <c r="B52" s="78"/>
      <c r="C52" s="78"/>
      <c r="D52" s="78"/>
      <c r="E52" s="78"/>
      <c r="F52" s="78"/>
      <c r="G52" s="78"/>
      <c r="H52" s="78"/>
    </row>
    <row r="53" spans="2:8">
      <c r="B53" s="78"/>
      <c r="C53" s="78"/>
      <c r="D53" s="78"/>
      <c r="E53" s="78"/>
      <c r="F53" s="78"/>
      <c r="G53" s="78"/>
      <c r="H53" s="78"/>
    </row>
    <row r="54" spans="2:8">
      <c r="B54" s="78"/>
      <c r="C54" s="78"/>
      <c r="D54" s="78"/>
      <c r="E54" s="78"/>
      <c r="F54" s="78"/>
      <c r="G54" s="78"/>
      <c r="H54" s="78"/>
    </row>
  </sheetData>
  <printOptions horizontalCentered="1"/>
  <pageMargins left="0.70866141732283472" right="0.70866141732283472" top="0.74803149606299213" bottom="0.74803149606299213" header="0.31496062992125984" footer="0.31496062992125984"/>
  <pageSetup paperSize="9" scale="75" orientation="portrait" r:id="rId1"/>
  <customProperties>
    <customPr name="_pios_id" r:id="rId2"/>
  </customProperties>
  <drawing r:id="rId3"/>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4DB4C-25DB-41DA-9DF1-F454114E0E4D}">
  <sheetPr>
    <tabColor rgb="FF99FF99"/>
  </sheetPr>
  <dimension ref="A1:J237"/>
  <sheetViews>
    <sheetView showGridLines="0" view="pageLayout" topLeftCell="A238" zoomScale="120" zoomScaleNormal="95" zoomScaleSheetLayoutView="115" zoomScalePageLayoutView="120" workbookViewId="0">
      <selection activeCell="H235" sqref="H235"/>
    </sheetView>
  </sheetViews>
  <sheetFormatPr defaultColWidth="9.109375" defaultRowHeight="10.199999999999999"/>
  <cols>
    <col min="1" max="1" width="21" style="278" customWidth="1"/>
    <col min="2" max="2" width="7.88671875" style="278" customWidth="1"/>
    <col min="3" max="9" width="8.109375" style="278" customWidth="1"/>
    <col min="10" max="16384" width="9.109375" style="278"/>
  </cols>
  <sheetData>
    <row r="1" spans="1:9" ht="13.5" customHeight="1">
      <c r="A1" s="618" t="s">
        <v>1633</v>
      </c>
      <c r="B1" s="631"/>
      <c r="C1" s="631"/>
    </row>
    <row r="2" spans="1:9" ht="13.5" customHeight="1">
      <c r="A2" s="617"/>
    </row>
    <row r="3" spans="1:9" ht="10.8" thickBot="1">
      <c r="A3" s="643" t="s">
        <v>238</v>
      </c>
      <c r="B3" s="2231" t="s">
        <v>436</v>
      </c>
      <c r="C3" s="2231"/>
      <c r="D3" s="196"/>
      <c r="E3" s="642">
        <v>2019</v>
      </c>
      <c r="F3" s="642">
        <v>2020</v>
      </c>
      <c r="G3" s="642" t="s">
        <v>766</v>
      </c>
      <c r="H3" s="642" t="s">
        <v>995</v>
      </c>
      <c r="I3" s="642" t="s">
        <v>1340</v>
      </c>
    </row>
    <row r="4" spans="1:9">
      <c r="A4" s="635" t="s">
        <v>750</v>
      </c>
      <c r="B4" s="634" t="s">
        <v>235</v>
      </c>
      <c r="C4" s="192"/>
      <c r="D4" s="191"/>
      <c r="E4" s="191" t="s">
        <v>992</v>
      </c>
      <c r="F4" s="195" t="s">
        <v>1339</v>
      </c>
      <c r="G4" s="195" t="s">
        <v>1338</v>
      </c>
      <c r="H4" s="191" t="s">
        <v>764</v>
      </c>
      <c r="I4" s="191" t="s">
        <v>765</v>
      </c>
    </row>
    <row r="5" spans="1:9">
      <c r="A5" s="638"/>
      <c r="B5" s="637" t="s">
        <v>234</v>
      </c>
      <c r="C5" s="193"/>
      <c r="D5" s="195"/>
      <c r="E5" s="191" t="s">
        <v>910</v>
      </c>
      <c r="F5" s="195" t="s">
        <v>1337</v>
      </c>
      <c r="G5" s="195" t="s">
        <v>908</v>
      </c>
      <c r="H5" s="191" t="s">
        <v>994</v>
      </c>
      <c r="I5" s="191" t="s">
        <v>761</v>
      </c>
    </row>
    <row r="6" spans="1:9">
      <c r="A6" s="635"/>
      <c r="B6" s="634" t="s">
        <v>233</v>
      </c>
      <c r="C6" s="192"/>
      <c r="D6" s="191"/>
      <c r="E6" s="191" t="s">
        <v>763</v>
      </c>
      <c r="F6" s="195" t="s">
        <v>1114</v>
      </c>
      <c r="G6" s="195" t="s">
        <v>1198</v>
      </c>
      <c r="H6" s="191" t="s">
        <v>1198</v>
      </c>
      <c r="I6" s="191" t="s">
        <v>910</v>
      </c>
    </row>
    <row r="7" spans="1:9" ht="10.8" thickBot="1">
      <c r="A7" s="640"/>
      <c r="B7" s="639" t="s">
        <v>232</v>
      </c>
      <c r="C7" s="197"/>
      <c r="D7" s="194"/>
      <c r="E7" s="194" t="s">
        <v>761</v>
      </c>
      <c r="F7" s="641" t="s">
        <v>1336</v>
      </c>
      <c r="G7" s="641" t="s">
        <v>993</v>
      </c>
      <c r="H7" s="641" t="s">
        <v>908</v>
      </c>
      <c r="I7" s="641" t="s">
        <v>761</v>
      </c>
    </row>
    <row r="8" spans="1:9">
      <c r="A8" s="635" t="s">
        <v>751</v>
      </c>
      <c r="B8" s="634" t="s">
        <v>235</v>
      </c>
      <c r="C8" s="192"/>
      <c r="D8" s="191"/>
      <c r="E8" s="191" t="s">
        <v>770</v>
      </c>
      <c r="F8" s="191" t="s">
        <v>1200</v>
      </c>
      <c r="G8" s="191" t="s">
        <v>1104</v>
      </c>
      <c r="H8" s="191" t="s">
        <v>991</v>
      </c>
      <c r="I8" s="191" t="s">
        <v>1333</v>
      </c>
    </row>
    <row r="9" spans="1:9">
      <c r="A9" s="638"/>
      <c r="B9" s="637" t="s">
        <v>234</v>
      </c>
      <c r="C9" s="193"/>
      <c r="D9" s="195"/>
      <c r="E9" s="191" t="s">
        <v>769</v>
      </c>
      <c r="F9" s="191" t="s">
        <v>1106</v>
      </c>
      <c r="G9" s="191" t="s">
        <v>1335</v>
      </c>
      <c r="H9" s="191" t="s">
        <v>1333</v>
      </c>
      <c r="I9" s="191" t="s">
        <v>1333</v>
      </c>
    </row>
    <row r="10" spans="1:9">
      <c r="A10" s="635"/>
      <c r="B10" s="634" t="s">
        <v>233</v>
      </c>
      <c r="C10" s="192"/>
      <c r="D10" s="191"/>
      <c r="E10" s="191">
        <v>2.2000000000000002</v>
      </c>
      <c r="F10" s="191" t="s">
        <v>910</v>
      </c>
      <c r="G10" s="191" t="s">
        <v>1334</v>
      </c>
      <c r="H10" s="191" t="s">
        <v>1197</v>
      </c>
      <c r="I10" s="191" t="s">
        <v>1333</v>
      </c>
    </row>
    <row r="11" spans="1:9" ht="10.8" thickBot="1">
      <c r="A11" s="640"/>
      <c r="B11" s="639" t="s">
        <v>232</v>
      </c>
      <c r="C11" s="197"/>
      <c r="D11" s="194"/>
      <c r="E11" s="194" t="s">
        <v>762</v>
      </c>
      <c r="F11" s="194" t="s">
        <v>1105</v>
      </c>
      <c r="G11" s="194" t="s">
        <v>762</v>
      </c>
      <c r="H11" s="194" t="s">
        <v>1333</v>
      </c>
      <c r="I11" s="194" t="s">
        <v>910</v>
      </c>
    </row>
    <row r="12" spans="1:9">
      <c r="A12" s="635" t="s">
        <v>752</v>
      </c>
      <c r="B12" s="634" t="s">
        <v>235</v>
      </c>
      <c r="C12" s="192"/>
      <c r="D12" s="191"/>
      <c r="E12" s="191" t="s">
        <v>768</v>
      </c>
      <c r="F12" s="195" t="s">
        <v>1332</v>
      </c>
      <c r="G12" s="195" t="s">
        <v>761</v>
      </c>
      <c r="H12" s="191" t="s">
        <v>1331</v>
      </c>
      <c r="I12" s="191" t="s">
        <v>907</v>
      </c>
    </row>
    <row r="13" spans="1:9">
      <c r="A13" s="638"/>
      <c r="B13" s="637" t="s">
        <v>234</v>
      </c>
      <c r="C13" s="193"/>
      <c r="D13" s="195"/>
      <c r="E13" s="191" t="s">
        <v>1199</v>
      </c>
      <c r="F13" s="195" t="s">
        <v>1113</v>
      </c>
      <c r="G13" s="195" t="s">
        <v>1328</v>
      </c>
      <c r="H13" s="191" t="s">
        <v>908</v>
      </c>
      <c r="I13" s="191" t="s">
        <v>768</v>
      </c>
    </row>
    <row r="14" spans="1:9">
      <c r="A14" s="635"/>
      <c r="B14" s="634" t="s">
        <v>233</v>
      </c>
      <c r="C14" s="192"/>
      <c r="D14" s="191"/>
      <c r="E14" s="191" t="s">
        <v>1104</v>
      </c>
      <c r="F14" s="195" t="s">
        <v>1330</v>
      </c>
      <c r="G14" s="195" t="s">
        <v>909</v>
      </c>
      <c r="H14" s="191" t="s">
        <v>1194</v>
      </c>
      <c r="I14" s="191" t="s">
        <v>908</v>
      </c>
    </row>
    <row r="15" spans="1:9" ht="10.8" thickBot="1">
      <c r="A15" s="640"/>
      <c r="B15" s="639" t="s">
        <v>232</v>
      </c>
      <c r="C15" s="197"/>
      <c r="D15" s="194"/>
      <c r="E15" s="194" t="s">
        <v>1199</v>
      </c>
      <c r="F15" s="641" t="s">
        <v>1113</v>
      </c>
      <c r="G15" s="641" t="s">
        <v>1329</v>
      </c>
      <c r="H15" s="194" t="s">
        <v>909</v>
      </c>
      <c r="I15" s="194" t="s">
        <v>761</v>
      </c>
    </row>
    <row r="16" spans="1:9">
      <c r="A16" s="635" t="s">
        <v>753</v>
      </c>
      <c r="B16" s="634" t="s">
        <v>235</v>
      </c>
      <c r="C16" s="192"/>
      <c r="D16" s="191"/>
      <c r="E16" s="191" t="s">
        <v>1196</v>
      </c>
      <c r="F16" s="191" t="s">
        <v>1325</v>
      </c>
      <c r="G16" s="191" t="s">
        <v>1198</v>
      </c>
      <c r="H16" s="191" t="s">
        <v>1328</v>
      </c>
      <c r="I16" s="191" t="s">
        <v>907</v>
      </c>
    </row>
    <row r="17" spans="1:10">
      <c r="A17" s="638"/>
      <c r="B17" s="637" t="s">
        <v>234</v>
      </c>
      <c r="C17" s="193"/>
      <c r="D17" s="191"/>
      <c r="E17" s="191" t="s">
        <v>767</v>
      </c>
      <c r="F17" s="191" t="s">
        <v>1112</v>
      </c>
      <c r="G17" s="191" t="s">
        <v>1112</v>
      </c>
      <c r="H17" s="191" t="s">
        <v>1327</v>
      </c>
      <c r="I17" s="191" t="s">
        <v>1326</v>
      </c>
    </row>
    <row r="18" spans="1:10">
      <c r="A18" s="635"/>
      <c r="B18" s="634" t="s">
        <v>233</v>
      </c>
      <c r="C18" s="192"/>
      <c r="D18" s="191"/>
      <c r="E18" s="191">
        <v>3.7</v>
      </c>
      <c r="F18" s="191" t="s">
        <v>1325</v>
      </c>
      <c r="G18" s="191" t="s">
        <v>1196</v>
      </c>
      <c r="H18" s="191" t="s">
        <v>1324</v>
      </c>
      <c r="I18" s="191" t="s">
        <v>763</v>
      </c>
    </row>
    <row r="19" spans="1:10">
      <c r="A19" s="635"/>
      <c r="B19" s="634" t="s">
        <v>232</v>
      </c>
      <c r="C19" s="192"/>
      <c r="D19" s="191"/>
      <c r="E19" s="191" t="s">
        <v>1193</v>
      </c>
      <c r="F19" s="191" t="s">
        <v>1195</v>
      </c>
      <c r="G19" s="191" t="s">
        <v>1323</v>
      </c>
      <c r="H19" s="191" t="s">
        <v>1322</v>
      </c>
      <c r="I19" s="191" t="s">
        <v>767</v>
      </c>
    </row>
    <row r="20" spans="1:10" ht="10.5" customHeight="1">
      <c r="A20" s="636"/>
      <c r="B20" s="634"/>
      <c r="C20" s="634"/>
      <c r="D20" s="634"/>
      <c r="E20" s="635"/>
      <c r="F20" s="635"/>
      <c r="G20" s="635"/>
      <c r="H20" s="616"/>
      <c r="I20" s="616" t="s">
        <v>1321</v>
      </c>
    </row>
    <row r="21" spans="1:10" ht="10.5" customHeight="1">
      <c r="A21" s="635"/>
      <c r="B21" s="634"/>
      <c r="C21" s="192"/>
      <c r="D21" s="191"/>
      <c r="E21" s="633"/>
      <c r="F21" s="633"/>
      <c r="G21" s="633"/>
      <c r="H21" s="633"/>
      <c r="I21" s="616"/>
    </row>
    <row r="22" spans="1:10" ht="10.5" customHeight="1">
      <c r="E22" s="632"/>
      <c r="F22" s="632"/>
      <c r="G22" s="632"/>
      <c r="H22" s="616"/>
      <c r="I22" s="616"/>
    </row>
    <row r="23" spans="1:10">
      <c r="E23" s="632"/>
      <c r="F23" s="632"/>
      <c r="G23" s="632"/>
      <c r="H23" s="616"/>
      <c r="I23" s="616"/>
    </row>
    <row r="24" spans="1:10" ht="13.5" customHeight="1">
      <c r="F24" s="353"/>
    </row>
    <row r="25" spans="1:10" ht="13.5" customHeight="1">
      <c r="A25" s="335" t="s">
        <v>435</v>
      </c>
      <c r="B25" s="354"/>
      <c r="C25" s="631"/>
      <c r="D25" s="631"/>
      <c r="F25" s="353"/>
    </row>
    <row r="26" spans="1:10" ht="13.5" customHeight="1" thickBot="1"/>
    <row r="27" spans="1:10" ht="21.75" customHeight="1" thickBot="1">
      <c r="A27" s="2048" t="s">
        <v>810</v>
      </c>
      <c r="B27" s="630" t="s">
        <v>1317</v>
      </c>
      <c r="C27" s="630" t="s">
        <v>1191</v>
      </c>
      <c r="D27" s="630" t="s">
        <v>1111</v>
      </c>
      <c r="E27" s="630" t="s">
        <v>1041</v>
      </c>
      <c r="F27" s="630" t="s">
        <v>990</v>
      </c>
      <c r="G27" s="630" t="s">
        <v>911</v>
      </c>
      <c r="H27" s="629" t="s">
        <v>1316</v>
      </c>
      <c r="I27" s="135"/>
      <c r="J27" s="623"/>
    </row>
    <row r="28" spans="1:10" ht="13.5" customHeight="1">
      <c r="A28" s="1405" t="s">
        <v>434</v>
      </c>
      <c r="B28" s="1192">
        <v>-0.54</v>
      </c>
      <c r="C28" s="1192">
        <v>-0.54</v>
      </c>
      <c r="D28" s="1192">
        <v>-0.54</v>
      </c>
      <c r="E28" s="1192">
        <v>-0.55000000000000004</v>
      </c>
      <c r="F28" s="1192">
        <v>-0.52500000000000002</v>
      </c>
      <c r="G28" s="1192">
        <v>-0.48749999999999999</v>
      </c>
      <c r="H28" s="1057">
        <f t="shared" ref="H28:H35" si="0">B28-F28</f>
        <v>-1.5000000000000013E-2</v>
      </c>
      <c r="I28" s="628"/>
      <c r="J28" s="623"/>
    </row>
    <row r="29" spans="1:10" ht="13.5" customHeight="1">
      <c r="A29" s="1405" t="s">
        <v>427</v>
      </c>
      <c r="B29" s="1192">
        <v>-0.17649999999999999</v>
      </c>
      <c r="C29" s="1192">
        <v>-0.25659999999999999</v>
      </c>
      <c r="D29" s="1192">
        <v>-0.31430000000000002</v>
      </c>
      <c r="E29" s="1192">
        <v>-0.45900000000000002</v>
      </c>
      <c r="F29" s="1192">
        <v>-0.42649999999999999</v>
      </c>
      <c r="G29" s="1192">
        <v>-0.35249999999999998</v>
      </c>
      <c r="H29" s="1057">
        <f t="shared" si="0"/>
        <v>0.25</v>
      </c>
      <c r="I29" s="628"/>
      <c r="J29" s="623"/>
    </row>
    <row r="30" spans="1:10" ht="13.5" customHeight="1">
      <c r="A30" s="1405" t="s">
        <v>433</v>
      </c>
      <c r="B30" s="1192">
        <v>-0.375</v>
      </c>
      <c r="C30" s="1192">
        <v>-0.27500000000000002</v>
      </c>
      <c r="D30" s="1192">
        <v>-0.27500000000000002</v>
      </c>
      <c r="E30" s="1192">
        <v>-0.57499999999999996</v>
      </c>
      <c r="F30" s="1192">
        <v>-0.57499999999999996</v>
      </c>
      <c r="G30" s="1192">
        <v>-0.57499999999999996</v>
      </c>
      <c r="H30" s="1057">
        <f t="shared" si="0"/>
        <v>0.19999999999999996</v>
      </c>
      <c r="I30" s="628"/>
      <c r="J30" s="623"/>
    </row>
    <row r="31" spans="1:10" ht="13.5" customHeight="1">
      <c r="A31" s="1405" t="s">
        <v>432</v>
      </c>
      <c r="B31" s="1192">
        <v>0.1125</v>
      </c>
      <c r="C31" s="1192">
        <v>7.2999999999999995E-2</v>
      </c>
      <c r="D31" s="1192">
        <v>-1.78E-2</v>
      </c>
      <c r="E31" s="1192">
        <v>-0.16700000000000001</v>
      </c>
      <c r="F31" s="1192">
        <v>-0.17599999999999999</v>
      </c>
      <c r="G31" s="1192">
        <v>-0.129</v>
      </c>
      <c r="H31" s="1057">
        <f t="shared" si="0"/>
        <v>0.28849999999999998</v>
      </c>
      <c r="I31" s="628"/>
      <c r="J31" s="623"/>
    </row>
    <row r="32" spans="1:10" ht="13.5" customHeight="1">
      <c r="A32" s="1405" t="s">
        <v>431</v>
      </c>
      <c r="B32" s="1192">
        <v>0.1</v>
      </c>
      <c r="C32" s="1192">
        <v>0.04</v>
      </c>
      <c r="D32" s="1192">
        <v>0.05</v>
      </c>
      <c r="E32" s="1192">
        <v>0.05</v>
      </c>
      <c r="F32" s="1192">
        <v>0.3</v>
      </c>
      <c r="G32" s="1192">
        <v>-2.5000000000000001E-2</v>
      </c>
      <c r="H32" s="1057">
        <f t="shared" si="0"/>
        <v>-0.19999999999999998</v>
      </c>
      <c r="I32" s="628"/>
      <c r="J32" s="623"/>
    </row>
    <row r="33" spans="1:10" ht="13.2" customHeight="1">
      <c r="A33" s="1405" t="s">
        <v>430</v>
      </c>
      <c r="B33" s="1192">
        <v>1.7193000000000001</v>
      </c>
      <c r="C33" s="1192">
        <v>1.46</v>
      </c>
      <c r="D33" s="1192">
        <v>1.4550000000000001</v>
      </c>
      <c r="E33" s="1192">
        <v>0.95499999999999996</v>
      </c>
      <c r="F33" s="1192">
        <v>0.60599999999999998</v>
      </c>
      <c r="G33" s="1192">
        <v>0.65500000000000003</v>
      </c>
      <c r="H33" s="1057">
        <f t="shared" si="0"/>
        <v>1.1133000000000002</v>
      </c>
      <c r="I33" s="628"/>
      <c r="J33" s="623"/>
    </row>
    <row r="34" spans="1:10" ht="13.5" customHeight="1">
      <c r="A34" s="1405" t="s">
        <v>429</v>
      </c>
      <c r="B34" s="1192">
        <v>-0.09</v>
      </c>
      <c r="C34" s="1192">
        <v>-0.09</v>
      </c>
      <c r="D34" s="1192">
        <v>-0.09</v>
      </c>
      <c r="E34" s="1192">
        <v>-0.09</v>
      </c>
      <c r="F34" s="1192">
        <v>-0.09</v>
      </c>
      <c r="G34" s="1192">
        <v>-0.09</v>
      </c>
      <c r="H34" s="1057">
        <f t="shared" si="0"/>
        <v>0</v>
      </c>
      <c r="I34" s="628"/>
      <c r="J34" s="623"/>
    </row>
    <row r="35" spans="1:10" ht="13.5" customHeight="1">
      <c r="A35" s="1405" t="s">
        <v>428</v>
      </c>
      <c r="B35" s="1192">
        <v>0.51</v>
      </c>
      <c r="C35" s="1192">
        <v>0.37790000000000001</v>
      </c>
      <c r="D35" s="1192">
        <v>0.3241</v>
      </c>
      <c r="E35" s="1192">
        <v>0.13300000000000001</v>
      </c>
      <c r="F35" s="1192">
        <v>6.5000000000000002E-2</v>
      </c>
      <c r="G35" s="1192">
        <v>7.5999999999999998E-2</v>
      </c>
      <c r="H35" s="1057">
        <f t="shared" si="0"/>
        <v>0.44500000000000001</v>
      </c>
      <c r="I35" s="628"/>
      <c r="J35" s="623"/>
    </row>
    <row r="36" spans="1:10" ht="13.5" customHeight="1">
      <c r="A36" s="627"/>
      <c r="B36" s="626"/>
      <c r="C36" s="626"/>
      <c r="D36" s="626"/>
      <c r="E36" s="626"/>
      <c r="F36" s="626"/>
      <c r="G36" s="626"/>
      <c r="H36" s="625"/>
      <c r="I36" s="624"/>
      <c r="J36" s="623"/>
    </row>
    <row r="37" spans="1:10" ht="13.2">
      <c r="A37" s="335" t="s">
        <v>1385</v>
      </c>
      <c r="F37" s="79"/>
      <c r="G37" s="279"/>
      <c r="H37" s="279"/>
      <c r="I37" s="279"/>
    </row>
    <row r="38" spans="1:10">
      <c r="F38" s="79"/>
      <c r="G38" s="279"/>
      <c r="H38" s="279"/>
      <c r="I38" s="279"/>
    </row>
    <row r="39" spans="1:10">
      <c r="F39" s="79"/>
      <c r="G39" s="190"/>
      <c r="H39" s="279"/>
      <c r="I39" s="279"/>
    </row>
    <row r="40" spans="1:10">
      <c r="F40" s="79"/>
      <c r="G40" s="190"/>
      <c r="H40" s="279"/>
      <c r="I40" s="279"/>
    </row>
    <row r="41" spans="1:10">
      <c r="F41" s="279"/>
      <c r="G41" s="279"/>
      <c r="H41" s="279"/>
      <c r="I41" s="279"/>
    </row>
    <row r="44" spans="1:10">
      <c r="G44" s="615"/>
    </row>
    <row r="45" spans="1:10">
      <c r="G45" s="615"/>
    </row>
    <row r="57" spans="1:7" ht="13.2">
      <c r="A57" s="618" t="s">
        <v>1391</v>
      </c>
    </row>
    <row r="58" spans="1:7">
      <c r="A58" s="279"/>
    </row>
    <row r="60" spans="1:7">
      <c r="G60" s="617"/>
    </row>
    <row r="73" spans="1:7">
      <c r="G73" s="622"/>
    </row>
    <row r="76" spans="1:7">
      <c r="E76" s="622"/>
    </row>
    <row r="77" spans="1:7">
      <c r="E77" s="622"/>
    </row>
    <row r="78" spans="1:7">
      <c r="B78" s="279"/>
    </row>
    <row r="79" spans="1:7" ht="13.2">
      <c r="A79" s="335" t="s">
        <v>1615</v>
      </c>
    </row>
    <row r="84" spans="7:8">
      <c r="H84" s="615"/>
    </row>
    <row r="85" spans="7:8">
      <c r="G85" s="620"/>
      <c r="H85" s="615"/>
    </row>
    <row r="86" spans="7:8">
      <c r="G86" s="621"/>
      <c r="H86" s="619"/>
    </row>
    <row r="87" spans="7:8">
      <c r="G87" s="620"/>
      <c r="H87" s="619"/>
    </row>
    <row r="88" spans="7:8">
      <c r="G88" s="357"/>
      <c r="H88" s="619"/>
    </row>
    <row r="100" spans="1:8" ht="13.2">
      <c r="A100" s="618" t="s">
        <v>1192</v>
      </c>
      <c r="B100" s="279"/>
    </row>
    <row r="103" spans="1:8">
      <c r="G103" s="617"/>
    </row>
    <row r="105" spans="1:8">
      <c r="H105" s="615"/>
    </row>
    <row r="106" spans="1:8">
      <c r="H106" s="615"/>
    </row>
    <row r="121" spans="1:9" ht="13.2">
      <c r="A121" s="334" t="s">
        <v>1320</v>
      </c>
    </row>
    <row r="123" spans="1:9">
      <c r="G123" s="617"/>
    </row>
    <row r="125" spans="1:9">
      <c r="G125" s="615"/>
    </row>
    <row r="126" spans="1:9">
      <c r="G126" s="615"/>
    </row>
    <row r="128" spans="1:9">
      <c r="H128" s="279"/>
      <c r="I128" s="279"/>
    </row>
    <row r="143" spans="1:1" ht="13.2">
      <c r="A143" s="334" t="s">
        <v>1319</v>
      </c>
    </row>
    <row r="145" spans="2:7">
      <c r="G145" s="617"/>
    </row>
    <row r="147" spans="2:7">
      <c r="G147" s="615"/>
    </row>
    <row r="148" spans="2:7">
      <c r="B148" s="616"/>
      <c r="G148" s="615"/>
    </row>
    <row r="165" spans="1:7">
      <c r="E165" s="398"/>
    </row>
    <row r="166" spans="1:7">
      <c r="E166" s="398"/>
    </row>
    <row r="167" spans="1:7">
      <c r="E167" s="398"/>
    </row>
    <row r="173" spans="1:7" ht="13.2">
      <c r="A173" s="618" t="s">
        <v>1318</v>
      </c>
      <c r="B173" s="279"/>
    </row>
    <row r="176" spans="1:7">
      <c r="G176" s="617"/>
    </row>
    <row r="178" spans="8:8">
      <c r="H178" s="615"/>
    </row>
    <row r="179" spans="8:8">
      <c r="H179" s="615"/>
    </row>
    <row r="194" spans="1:9" ht="13.2">
      <c r="A194" s="334" t="s">
        <v>1616</v>
      </c>
    </row>
    <row r="196" spans="1:9">
      <c r="G196" s="617"/>
    </row>
    <row r="198" spans="1:9">
      <c r="G198" s="615"/>
    </row>
    <row r="199" spans="1:9">
      <c r="G199" s="615"/>
    </row>
    <row r="201" spans="1:9">
      <c r="H201" s="279"/>
      <c r="I201" s="279"/>
    </row>
    <row r="215" spans="1:7" ht="13.2">
      <c r="A215" s="1406" t="s">
        <v>1386</v>
      </c>
    </row>
    <row r="216" spans="1:7" ht="1.8" customHeight="1"/>
    <row r="218" spans="1:7" ht="13.2">
      <c r="A218" s="334"/>
    </row>
    <row r="220" spans="1:7">
      <c r="G220" s="617"/>
    </row>
    <row r="222" spans="1:7">
      <c r="G222" s="615"/>
    </row>
    <row r="223" spans="1:7">
      <c r="B223" s="616"/>
      <c r="G223" s="615"/>
    </row>
    <row r="237" spans="5:5">
      <c r="E237" s="398"/>
    </row>
  </sheetData>
  <mergeCells count="1">
    <mergeCell ref="B3:C3"/>
  </mergeCells>
  <printOptions horizontalCentered="1"/>
  <pageMargins left="0.7" right="0.7" top="0.75" bottom="0.75" header="0.3" footer="0.3"/>
  <pageSetup paperSize="9" scale="95" orientation="portrait" r:id="rId1"/>
  <rowBreaks count="3" manualBreakCount="3">
    <brk id="36" max="8" man="1"/>
    <brk id="98" max="8" man="1"/>
    <brk id="172" max="8" man="1"/>
  </rowBreaks>
  <ignoredErrors>
    <ignoredError sqref="E4:I19" numberStoredAsText="1"/>
  </ignoredErrors>
  <drawing r:id="rId2"/>
  <legacyDrawing r:id="rId3"/>
  <legacyDrawingHF r:id="rId4"/>
  <oleObjects>
    <mc:AlternateContent xmlns:mc="http://schemas.openxmlformats.org/markup-compatibility/2006">
      <mc:Choice Requires="x14">
        <oleObject progId="Mbnd.mbnd" shapeId="773121" r:id="rId5">
          <objectPr defaultSize="0" autoPict="0" r:id="rId6">
            <anchor moveWithCells="1">
              <from>
                <xdr:col>0</xdr:col>
                <xdr:colOff>22860</xdr:colOff>
                <xdr:row>143</xdr:row>
                <xdr:rowOff>30480</xdr:rowOff>
              </from>
              <to>
                <xdr:col>5</xdr:col>
                <xdr:colOff>411480</xdr:colOff>
                <xdr:row>159</xdr:row>
                <xdr:rowOff>106680</xdr:rowOff>
              </to>
            </anchor>
          </objectPr>
        </oleObject>
      </mc:Choice>
      <mc:Fallback>
        <oleObject progId="Mbnd.mbnd" shapeId="773121" r:id="rId5"/>
      </mc:Fallback>
    </mc:AlternateContent>
    <mc:AlternateContent xmlns:mc="http://schemas.openxmlformats.org/markup-compatibility/2006">
      <mc:Choice Requires="x14">
        <oleObject progId="Mbnd.mbnd" shapeId="773123" r:id="rId7">
          <objectPr defaultSize="0" autoPict="0" r:id="rId8">
            <anchor moveWithCells="1">
              <from>
                <xdr:col>0</xdr:col>
                <xdr:colOff>7620</xdr:colOff>
                <xdr:row>37</xdr:row>
                <xdr:rowOff>83820</xdr:rowOff>
              </from>
              <to>
                <xdr:col>5</xdr:col>
                <xdr:colOff>472440</xdr:colOff>
                <xdr:row>51</xdr:row>
                <xdr:rowOff>121920</xdr:rowOff>
              </to>
            </anchor>
          </objectPr>
        </oleObject>
      </mc:Choice>
      <mc:Fallback>
        <oleObject progId="Mbnd.mbnd" shapeId="773123" r:id="rId7"/>
      </mc:Fallback>
    </mc:AlternateContent>
    <mc:AlternateContent xmlns:mc="http://schemas.openxmlformats.org/markup-compatibility/2006">
      <mc:Choice Requires="x14">
        <oleObject progId="Mbnd.mbnd" shapeId="773124" r:id="rId9">
          <objectPr defaultSize="0" autoPict="0" r:id="rId10">
            <anchor moveWithCells="1">
              <from>
                <xdr:col>0</xdr:col>
                <xdr:colOff>0</xdr:colOff>
                <xdr:row>79</xdr:row>
                <xdr:rowOff>0</xdr:rowOff>
              </from>
              <to>
                <xdr:col>5</xdr:col>
                <xdr:colOff>495300</xdr:colOff>
                <xdr:row>92</xdr:row>
                <xdr:rowOff>121920</xdr:rowOff>
              </to>
            </anchor>
          </objectPr>
        </oleObject>
      </mc:Choice>
      <mc:Fallback>
        <oleObject progId="Mbnd.mbnd" shapeId="773124" r:id="rId9"/>
      </mc:Fallback>
    </mc:AlternateContent>
    <mc:AlternateContent xmlns:mc="http://schemas.openxmlformats.org/markup-compatibility/2006">
      <mc:Choice Requires="x14">
        <oleObject progId="Mbnd.mbnd" shapeId="773125" r:id="rId11">
          <objectPr defaultSize="0" autoPict="0" r:id="rId12">
            <anchor moveWithCells="1">
              <from>
                <xdr:col>0</xdr:col>
                <xdr:colOff>0</xdr:colOff>
                <xdr:row>100</xdr:row>
                <xdr:rowOff>0</xdr:rowOff>
              </from>
              <to>
                <xdr:col>5</xdr:col>
                <xdr:colOff>525780</xdr:colOff>
                <xdr:row>116</xdr:row>
                <xdr:rowOff>45720</xdr:rowOff>
              </to>
            </anchor>
          </objectPr>
        </oleObject>
      </mc:Choice>
      <mc:Fallback>
        <oleObject progId="Mbnd.mbnd" shapeId="773125" r:id="rId11"/>
      </mc:Fallback>
    </mc:AlternateContent>
    <mc:AlternateContent xmlns:mc="http://schemas.openxmlformats.org/markup-compatibility/2006">
      <mc:Choice Requires="x14">
        <oleObject progId="Mbnd.mbnd" shapeId="773126" r:id="rId13">
          <objectPr defaultSize="0" autoPict="0" r:id="rId14">
            <anchor moveWithCells="1">
              <from>
                <xdr:col>0</xdr:col>
                <xdr:colOff>0</xdr:colOff>
                <xdr:row>121</xdr:row>
                <xdr:rowOff>0</xdr:rowOff>
              </from>
              <to>
                <xdr:col>5</xdr:col>
                <xdr:colOff>548640</xdr:colOff>
                <xdr:row>137</xdr:row>
                <xdr:rowOff>45720</xdr:rowOff>
              </to>
            </anchor>
          </objectPr>
        </oleObject>
      </mc:Choice>
      <mc:Fallback>
        <oleObject progId="Mbnd.mbnd" shapeId="773126" r:id="rId13"/>
      </mc:Fallback>
    </mc:AlternateContent>
    <mc:AlternateContent xmlns:mc="http://schemas.openxmlformats.org/markup-compatibility/2006">
      <mc:Choice Requires="x14">
        <oleObject progId="Mbnd.mbnd" shapeId="773127" r:id="rId15">
          <objectPr defaultSize="0" autoPict="0" r:id="rId16">
            <anchor moveWithCells="1">
              <from>
                <xdr:col>0</xdr:col>
                <xdr:colOff>0</xdr:colOff>
                <xdr:row>173</xdr:row>
                <xdr:rowOff>0</xdr:rowOff>
              </from>
              <to>
                <xdr:col>5</xdr:col>
                <xdr:colOff>403860</xdr:colOff>
                <xdr:row>189</xdr:row>
                <xdr:rowOff>45720</xdr:rowOff>
              </to>
            </anchor>
          </objectPr>
        </oleObject>
      </mc:Choice>
      <mc:Fallback>
        <oleObject progId="Mbnd.mbnd" shapeId="773127" r:id="rId15"/>
      </mc:Fallback>
    </mc:AlternateContent>
    <mc:AlternateContent xmlns:mc="http://schemas.openxmlformats.org/markup-compatibility/2006">
      <mc:Choice Requires="x14">
        <oleObject shapeId="773129" r:id="rId17">
          <objectPr defaultSize="0" autoPict="0" r:id="rId18">
            <anchor moveWithCells="1">
              <from>
                <xdr:col>0</xdr:col>
                <xdr:colOff>38100</xdr:colOff>
                <xdr:row>215</xdr:row>
                <xdr:rowOff>121920</xdr:rowOff>
              </from>
              <to>
                <xdr:col>5</xdr:col>
                <xdr:colOff>495300</xdr:colOff>
                <xdr:row>230</xdr:row>
                <xdr:rowOff>121920</xdr:rowOff>
              </to>
            </anchor>
          </objectPr>
        </oleObject>
      </mc:Choice>
      <mc:Fallback>
        <oleObject shapeId="773129" r:id="rId17"/>
      </mc:Fallback>
    </mc:AlternateContent>
    <mc:AlternateContent xmlns:mc="http://schemas.openxmlformats.org/markup-compatibility/2006">
      <mc:Choice Requires="x14">
        <oleObject progId="Mbnd.mbnd" shapeId="773130" r:id="rId19">
          <objectPr defaultSize="0" autoPict="0" r:id="rId20">
            <anchor moveWithCells="1">
              <from>
                <xdr:col>0</xdr:col>
                <xdr:colOff>30480</xdr:colOff>
                <xdr:row>194</xdr:row>
                <xdr:rowOff>53340</xdr:rowOff>
              </from>
              <to>
                <xdr:col>5</xdr:col>
                <xdr:colOff>495300</xdr:colOff>
                <xdr:row>211</xdr:row>
                <xdr:rowOff>0</xdr:rowOff>
              </to>
            </anchor>
          </objectPr>
        </oleObject>
      </mc:Choice>
      <mc:Fallback>
        <oleObject progId="Mbnd.mbnd" shapeId="773130" r:id="rId19"/>
      </mc:Fallback>
    </mc:AlternateContent>
    <mc:AlternateContent xmlns:mc="http://schemas.openxmlformats.org/markup-compatibility/2006">
      <mc:Choice Requires="x14">
        <oleObject progId="Mbnd.mbnd" shapeId="773131" r:id="rId21">
          <objectPr defaultSize="0" autoPict="0" r:id="rId22">
            <anchor moveWithCells="1">
              <from>
                <xdr:col>0</xdr:col>
                <xdr:colOff>45720</xdr:colOff>
                <xdr:row>57</xdr:row>
                <xdr:rowOff>15240</xdr:rowOff>
              </from>
              <to>
                <xdr:col>5</xdr:col>
                <xdr:colOff>495300</xdr:colOff>
                <xdr:row>74</xdr:row>
                <xdr:rowOff>22860</xdr:rowOff>
              </to>
            </anchor>
          </objectPr>
        </oleObject>
      </mc:Choice>
      <mc:Fallback>
        <oleObject progId="Mbnd.mbnd" shapeId="773131" r:id="rId21"/>
      </mc:Fallback>
    </mc:AlternateContent>
  </oleObject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52">
    <tabColor rgb="FF99FF99"/>
  </sheetPr>
  <dimension ref="A1:S39"/>
  <sheetViews>
    <sheetView view="pageLayout" topLeftCell="A82" zoomScaleNormal="100" zoomScaleSheetLayoutView="100" workbookViewId="0">
      <selection activeCell="D87" sqref="D87"/>
    </sheetView>
  </sheetViews>
  <sheetFormatPr defaultColWidth="9.109375" defaultRowHeight="10.199999999999999"/>
  <cols>
    <col min="1" max="1" width="22.6640625" style="80" customWidth="1"/>
    <col min="2" max="2" width="9.109375" style="80"/>
    <col min="3" max="3" width="18" style="80" customWidth="1"/>
    <col min="4" max="4" width="13.109375" style="80" customWidth="1"/>
    <col min="5" max="5" width="27.109375" style="80" customWidth="1"/>
    <col min="6" max="8" width="9.109375" style="80" customWidth="1"/>
    <col min="9" max="9" width="9.109375" style="80"/>
    <col min="10" max="10" width="9.33203125" style="80" customWidth="1"/>
    <col min="11" max="16384" width="9.109375" style="80"/>
  </cols>
  <sheetData>
    <row r="1" spans="1:19" ht="13.5" customHeight="1">
      <c r="A1" s="88" t="s">
        <v>0</v>
      </c>
    </row>
    <row r="2" spans="1:19" ht="13.5" customHeight="1">
      <c r="A2" s="83"/>
      <c r="B2" s="83"/>
      <c r="C2" s="83"/>
      <c r="D2" s="83"/>
      <c r="E2" s="83"/>
      <c r="F2" s="83"/>
      <c r="G2" s="83"/>
      <c r="H2" s="83"/>
      <c r="I2" s="83"/>
      <c r="J2" s="83"/>
      <c r="K2" s="83"/>
      <c r="L2" s="83"/>
      <c r="M2" s="83"/>
      <c r="N2" s="83"/>
      <c r="O2" s="83"/>
      <c r="P2" s="83"/>
      <c r="Q2" s="83"/>
      <c r="R2" s="83"/>
      <c r="S2" s="83"/>
    </row>
    <row r="3" spans="1:19" ht="13.5" customHeight="1">
      <c r="A3" s="85" t="s">
        <v>444</v>
      </c>
      <c r="B3" s="85"/>
      <c r="C3" s="85"/>
      <c r="D3" s="85"/>
      <c r="E3" s="85"/>
      <c r="F3" s="85"/>
      <c r="G3" s="85"/>
      <c r="H3" s="83"/>
      <c r="I3" s="87"/>
      <c r="J3" s="87"/>
      <c r="K3" s="87"/>
      <c r="L3" s="87"/>
      <c r="M3" s="87"/>
      <c r="N3" s="87"/>
      <c r="O3" s="87"/>
      <c r="P3" s="87"/>
      <c r="Q3" s="83"/>
      <c r="R3" s="83"/>
      <c r="S3" s="83"/>
    </row>
    <row r="4" spans="1:19" ht="13.5" customHeight="1">
      <c r="A4" s="85" t="s">
        <v>443</v>
      </c>
      <c r="B4" s="85"/>
      <c r="C4" s="85"/>
      <c r="D4" s="85"/>
      <c r="E4" s="85"/>
      <c r="F4" s="85"/>
      <c r="G4" s="85"/>
      <c r="H4" s="83"/>
      <c r="I4" s="83"/>
      <c r="J4" s="83"/>
      <c r="K4" s="83"/>
      <c r="L4" s="83"/>
      <c r="M4" s="83"/>
      <c r="N4" s="83"/>
      <c r="O4" s="83"/>
      <c r="P4" s="83"/>
      <c r="Q4" s="83"/>
      <c r="R4" s="83"/>
      <c r="S4" s="83"/>
    </row>
    <row r="5" spans="1:19" ht="13.5" customHeight="1">
      <c r="A5" s="85"/>
      <c r="B5" s="85"/>
      <c r="C5" s="85"/>
      <c r="D5" s="85"/>
      <c r="E5" s="85"/>
      <c r="F5" s="85"/>
      <c r="G5" s="85"/>
      <c r="H5" s="83"/>
      <c r="I5" s="83"/>
      <c r="J5" s="83"/>
      <c r="K5" s="83"/>
      <c r="L5" s="83"/>
      <c r="M5" s="83"/>
      <c r="N5" s="83"/>
      <c r="O5" s="83"/>
      <c r="P5" s="83"/>
      <c r="Q5" s="83"/>
      <c r="R5" s="83"/>
      <c r="S5" s="83"/>
    </row>
    <row r="6" spans="1:19" ht="13.5" customHeight="1">
      <c r="A6" s="85"/>
      <c r="B6" s="85"/>
      <c r="C6" s="85"/>
      <c r="D6" s="85"/>
      <c r="E6" s="85"/>
      <c r="F6" s="85"/>
      <c r="G6" s="85"/>
      <c r="H6" s="83"/>
      <c r="I6" s="83"/>
      <c r="J6" s="83"/>
      <c r="K6" s="83"/>
      <c r="L6" s="83"/>
      <c r="M6" s="83"/>
      <c r="N6" s="83"/>
      <c r="O6" s="83"/>
      <c r="P6" s="83"/>
      <c r="Q6" s="83"/>
      <c r="R6" s="83"/>
      <c r="S6" s="83"/>
    </row>
    <row r="7" spans="1:19" ht="13.5" customHeight="1">
      <c r="A7" s="85" t="s">
        <v>442</v>
      </c>
      <c r="B7" s="85"/>
      <c r="C7" s="85"/>
      <c r="D7" s="85"/>
      <c r="E7" s="85"/>
      <c r="F7" s="85"/>
      <c r="G7" s="85"/>
      <c r="H7" s="83"/>
      <c r="I7" s="83"/>
      <c r="J7" s="83"/>
      <c r="K7" s="83"/>
      <c r="L7" s="83"/>
      <c r="M7" s="83"/>
      <c r="N7" s="83"/>
      <c r="O7" s="83"/>
      <c r="P7" s="83"/>
      <c r="Q7" s="83"/>
      <c r="R7" s="83"/>
      <c r="S7" s="83"/>
    </row>
    <row r="8" spans="1:19" ht="13.5" customHeight="1">
      <c r="A8" s="85"/>
      <c r="B8" s="85"/>
      <c r="C8" s="85"/>
      <c r="D8" s="85"/>
      <c r="E8" s="85"/>
      <c r="F8" s="85"/>
      <c r="G8" s="85"/>
      <c r="H8" s="83"/>
      <c r="I8" s="83"/>
      <c r="J8" s="83"/>
      <c r="K8" s="83"/>
      <c r="L8" s="83"/>
      <c r="M8" s="83"/>
      <c r="N8" s="83"/>
      <c r="O8" s="83"/>
      <c r="P8" s="83"/>
      <c r="Q8" s="83"/>
      <c r="R8" s="83"/>
      <c r="S8" s="83"/>
    </row>
    <row r="9" spans="1:19" ht="13.5" customHeight="1">
      <c r="A9" s="85"/>
      <c r="B9" s="85"/>
      <c r="C9" s="85"/>
      <c r="D9" s="399"/>
      <c r="F9" s="85"/>
      <c r="G9" s="85"/>
      <c r="H9" s="83"/>
      <c r="I9" s="83"/>
      <c r="J9" s="83"/>
      <c r="K9" s="83"/>
      <c r="L9" s="83"/>
      <c r="M9" s="83"/>
      <c r="N9" s="83"/>
      <c r="O9" s="83"/>
      <c r="P9" s="83"/>
      <c r="Q9" s="83"/>
      <c r="R9" s="83"/>
      <c r="S9" s="83"/>
    </row>
    <row r="10" spans="1:19" ht="13.5" customHeight="1">
      <c r="A10" s="85" t="s">
        <v>1042</v>
      </c>
      <c r="B10" s="85"/>
      <c r="C10" s="85"/>
      <c r="D10" s="401" t="s">
        <v>1098</v>
      </c>
      <c r="E10" s="874" t="s">
        <v>1021</v>
      </c>
      <c r="F10" s="85"/>
      <c r="G10" s="85"/>
      <c r="H10" s="83"/>
      <c r="I10" s="83"/>
      <c r="J10" s="83"/>
      <c r="K10" s="83"/>
      <c r="L10" s="83"/>
      <c r="M10" s="83"/>
      <c r="N10" s="83"/>
      <c r="O10" s="83"/>
      <c r="P10" s="83"/>
      <c r="Q10" s="83"/>
      <c r="R10" s="83"/>
      <c r="S10" s="83"/>
    </row>
    <row r="11" spans="1:19" ht="13.5" customHeight="1">
      <c r="A11" s="85" t="s">
        <v>912</v>
      </c>
      <c r="B11" s="85"/>
      <c r="C11" s="85"/>
      <c r="D11" s="401" t="s">
        <v>914</v>
      </c>
      <c r="E11" s="348" t="s">
        <v>913</v>
      </c>
      <c r="F11" s="85"/>
      <c r="G11" s="85"/>
      <c r="H11" s="83"/>
    </row>
    <row r="12" spans="1:19" ht="13.5" customHeight="1">
      <c r="A12" s="85" t="s">
        <v>441</v>
      </c>
      <c r="B12" s="85"/>
      <c r="C12" s="85"/>
      <c r="D12" s="400" t="s">
        <v>440</v>
      </c>
      <c r="E12" s="80" t="s">
        <v>439</v>
      </c>
      <c r="F12" s="85"/>
      <c r="G12" s="85"/>
      <c r="H12" s="83"/>
    </row>
    <row r="13" spans="1:19" ht="13.5" customHeight="1">
      <c r="A13" s="85" t="s">
        <v>615</v>
      </c>
      <c r="B13" s="85"/>
      <c r="C13" s="85"/>
      <c r="D13" s="401" t="s">
        <v>617</v>
      </c>
      <c r="E13" s="351" t="s">
        <v>616</v>
      </c>
      <c r="F13" s="85"/>
      <c r="G13" s="85"/>
      <c r="H13" s="83"/>
    </row>
    <row r="14" spans="1:19" ht="13.5" customHeight="1">
      <c r="A14" s="85"/>
      <c r="B14" s="85"/>
      <c r="C14" s="85"/>
      <c r="D14" s="402"/>
      <c r="E14" s="206"/>
      <c r="F14" s="85"/>
      <c r="G14" s="85"/>
      <c r="H14" s="83"/>
    </row>
    <row r="15" spans="1:19" ht="13.5" customHeight="1">
      <c r="A15" s="85"/>
      <c r="B15" s="85"/>
      <c r="C15" s="85"/>
      <c r="D15" s="400"/>
      <c r="F15" s="85"/>
      <c r="G15" s="85"/>
      <c r="H15" s="83"/>
    </row>
    <row r="16" spans="1:19" ht="13.5" customHeight="1">
      <c r="A16" s="85"/>
      <c r="B16" s="85"/>
      <c r="C16" s="85"/>
      <c r="D16" s="399"/>
      <c r="F16" s="85"/>
      <c r="G16" s="85"/>
      <c r="H16" s="83"/>
      <c r="I16" s="77"/>
      <c r="J16" s="77"/>
      <c r="K16" s="77"/>
      <c r="L16" s="77"/>
      <c r="M16" s="77"/>
      <c r="N16" s="77"/>
      <c r="O16" s="77"/>
      <c r="P16" s="77"/>
    </row>
    <row r="17" spans="1:16" ht="13.5" customHeight="1">
      <c r="A17" s="85"/>
      <c r="B17" s="85"/>
      <c r="C17" s="85"/>
      <c r="D17" s="401"/>
      <c r="E17" s="348"/>
      <c r="F17" s="85"/>
      <c r="G17" s="85"/>
      <c r="H17" s="83"/>
      <c r="I17" s="77"/>
      <c r="J17" s="77"/>
      <c r="K17" s="77"/>
      <c r="L17" s="77"/>
      <c r="M17" s="77"/>
      <c r="N17" s="77"/>
      <c r="O17" s="77"/>
      <c r="P17" s="77"/>
    </row>
    <row r="18" spans="1:16" ht="13.5" customHeight="1">
      <c r="F18" s="85"/>
      <c r="G18" s="85"/>
      <c r="H18" s="83"/>
      <c r="I18" s="77"/>
      <c r="J18" s="84"/>
      <c r="K18" s="77"/>
      <c r="L18" s="77"/>
      <c r="M18" s="77"/>
      <c r="N18" s="77"/>
      <c r="O18" s="77"/>
      <c r="P18" s="77"/>
    </row>
    <row r="19" spans="1:16" ht="13.5" customHeight="1">
      <c r="F19" s="85"/>
      <c r="G19" s="85"/>
      <c r="H19" s="83"/>
      <c r="I19" s="77"/>
      <c r="J19" s="77"/>
      <c r="K19" s="77"/>
      <c r="L19" s="77"/>
      <c r="M19" s="77"/>
      <c r="N19" s="77"/>
      <c r="O19" s="77"/>
      <c r="P19" s="77"/>
    </row>
    <row r="20" spans="1:16" ht="13.5" customHeight="1">
      <c r="B20" s="85"/>
      <c r="C20" s="85"/>
      <c r="D20" s="85"/>
      <c r="F20" s="83"/>
      <c r="G20" s="83"/>
      <c r="H20" s="83"/>
      <c r="I20" s="77"/>
      <c r="J20" s="77"/>
      <c r="K20" s="77"/>
      <c r="L20" s="77"/>
      <c r="M20" s="77"/>
      <c r="N20" s="77"/>
      <c r="O20" s="77"/>
      <c r="P20" s="77"/>
    </row>
    <row r="21" spans="1:16" ht="13.5" customHeight="1">
      <c r="A21" s="86" t="s">
        <v>1355</v>
      </c>
      <c r="B21" s="85"/>
      <c r="C21" s="85"/>
      <c r="D21" s="85"/>
      <c r="F21" s="83"/>
      <c r="G21" s="83"/>
      <c r="H21" s="83"/>
      <c r="I21" s="77"/>
      <c r="J21" s="77"/>
      <c r="K21" s="77"/>
      <c r="L21" s="77"/>
      <c r="M21" s="77"/>
      <c r="N21" s="77"/>
      <c r="O21" s="77"/>
      <c r="P21" s="77"/>
    </row>
    <row r="22" spans="1:16" ht="13.5" customHeight="1">
      <c r="F22" s="83"/>
      <c r="G22" s="83"/>
      <c r="H22" s="83"/>
      <c r="I22" s="77"/>
      <c r="J22" s="77"/>
      <c r="K22" s="77"/>
      <c r="L22" s="77"/>
      <c r="M22" s="77"/>
      <c r="N22" s="77"/>
      <c r="O22" s="77"/>
      <c r="P22" s="77"/>
    </row>
    <row r="24" spans="1:16">
      <c r="A24" s="361" t="s">
        <v>1611</v>
      </c>
      <c r="B24" s="360"/>
      <c r="C24" s="360"/>
      <c r="D24" s="360" t="s">
        <v>438</v>
      </c>
      <c r="E24" s="360"/>
    </row>
    <row r="25" spans="1:16">
      <c r="A25" s="1354">
        <v>44595</v>
      </c>
      <c r="B25" s="360"/>
      <c r="C25" s="360"/>
      <c r="D25" s="361" t="s">
        <v>1356</v>
      </c>
      <c r="E25" s="360"/>
    </row>
    <row r="31" spans="1:16" ht="12.75" customHeight="1">
      <c r="F31" s="81"/>
      <c r="G31" s="81"/>
      <c r="H31" s="81"/>
    </row>
    <row r="32" spans="1:16">
      <c r="F32" s="81"/>
      <c r="G32" s="81"/>
      <c r="H32" s="81"/>
    </row>
    <row r="33" spans="1:8">
      <c r="A33" s="82"/>
      <c r="B33" s="81"/>
      <c r="C33" s="81"/>
      <c r="D33" s="81"/>
      <c r="E33" s="81"/>
      <c r="F33" s="81"/>
      <c r="G33" s="81"/>
      <c r="H33" s="81"/>
    </row>
    <row r="37" spans="1:8">
      <c r="A37" s="82"/>
      <c r="B37" s="81"/>
      <c r="E37" s="81"/>
    </row>
    <row r="39" spans="1:8" ht="14.4">
      <c r="C39" s="2232" t="s">
        <v>437</v>
      </c>
      <c r="D39" s="2233"/>
    </row>
  </sheetData>
  <mergeCells count="1">
    <mergeCell ref="C39:D39"/>
  </mergeCells>
  <hyperlinks>
    <hyperlink ref="E13" r:id="rId1" xr:uid="{00000000-0004-0000-3A00-000000000000}"/>
    <hyperlink ref="E10" r:id="rId2" xr:uid="{91CF63B7-2A9B-44BF-953E-0AEF3DADCC4E}"/>
  </hyperlinks>
  <printOptions horizontalCentered="1"/>
  <pageMargins left="0.70866141732283472" right="0.70866141732283472" top="0.74803149606299213" bottom="0.74803149606299213" header="0.31496062992125984" footer="0.31496062992125984"/>
  <pageSetup paperSize="9" scale="75" orientation="portrait" r:id="rId3"/>
  <customProperties>
    <customPr name="_pios_id" r:id="rId4"/>
  </customProperties>
  <ignoredErrors>
    <ignoredError sqref="D13" numberStoredAsText="1"/>
  </ignoredErrors>
  <drawing r:id="rId5"/>
  <legacyDrawingHF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1</_ip_UnifiedCompliancePolicyUIAction>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1DED98CA6125F449BBA110B0CB47CD3" ma:contentTypeVersion="10" ma:contentTypeDescription="Create a new document." ma:contentTypeScope="" ma:versionID="56bfe10138fdf26d4817dfbf00008240">
  <xsd:schema xmlns:xsd="http://www.w3.org/2001/XMLSchema" xmlns:xs="http://www.w3.org/2001/XMLSchema" xmlns:p="http://schemas.microsoft.com/office/2006/metadata/properties" xmlns:ns1="http://schemas.microsoft.com/sharepoint/v3" xmlns:ns2="72121648-1302-4ceb-9ae6-1c301168c8a1" xmlns:ns3="4b3843b3-c602-46ee-9e1d-cd9c1fca7b91" targetNamespace="http://schemas.microsoft.com/office/2006/metadata/properties" ma:root="true" ma:fieldsID="8ad896e33d20be1394d4089acfde0fda" ns1:_="" ns2:_="" ns3:_="">
    <xsd:import namespace="http://schemas.microsoft.com/sharepoint/v3"/>
    <xsd:import namespace="72121648-1302-4ceb-9ae6-1c301168c8a1"/>
    <xsd:import namespace="4b3843b3-c602-46ee-9e1d-cd9c1fca7b9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1:_ip_UnifiedCompliancePolicyProperties" minOccurs="0"/>
                <xsd:element ref="ns1:_ip_UnifiedCompliancePolicyUIAc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hidden="true" ma:internalName="_ip_UnifiedCompliancePolicyProperties">
      <xsd:simpleType>
        <xsd:restriction base="dms:Note"/>
      </xsd:simpleType>
    </xsd:element>
    <xsd:element name="_ip_UnifiedCompliancePolicyUIAction" ma:index="14"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121648-1302-4ceb-9ae6-1c301168c8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b3843b3-c602-46ee-9e1d-cd9c1fca7b9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FB3380-6B08-44A5-971E-25A8FA2DEA6F}">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4b3843b3-c602-46ee-9e1d-cd9c1fca7b91"/>
    <ds:schemaRef ds:uri="http://schemas.microsoft.com/sharepoint/v3"/>
    <ds:schemaRef ds:uri="72121648-1302-4ceb-9ae6-1c301168c8a1"/>
    <ds:schemaRef ds:uri="http://www.w3.org/XML/1998/namespace"/>
    <ds:schemaRef ds:uri="http://purl.org/dc/dcmitype/"/>
  </ds:schemaRefs>
</ds:datastoreItem>
</file>

<file path=customXml/itemProps2.xml><?xml version="1.0" encoding="utf-8"?>
<ds:datastoreItem xmlns:ds="http://schemas.openxmlformats.org/officeDocument/2006/customXml" ds:itemID="{D78D6EF6-91D6-4C25-8DFD-1CC84C0E884F}">
  <ds:schemaRefs>
    <ds:schemaRef ds:uri="http://schemas.microsoft.com/sharepoint/v3/contenttype/forms"/>
  </ds:schemaRefs>
</ds:datastoreItem>
</file>

<file path=customXml/itemProps3.xml><?xml version="1.0" encoding="utf-8"?>
<ds:datastoreItem xmlns:ds="http://schemas.openxmlformats.org/officeDocument/2006/customXml" ds:itemID="{E10C8F09-2C7B-41BE-A19C-41F7188A98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2121648-1302-4ceb-9ae6-1c301168c8a1"/>
    <ds:schemaRef ds:uri="4b3843b3-c602-46ee-9e1d-cd9c1fca7b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54</vt:i4>
      </vt:variant>
    </vt:vector>
  </HeadingPairs>
  <TitlesOfParts>
    <vt:vector size="110" baseType="lpstr">
      <vt:lpstr>Factbook Q3 2021</vt:lpstr>
      <vt:lpstr>Contents </vt:lpstr>
      <vt:lpstr>Nordea overview</vt:lpstr>
      <vt:lpstr>Financials start</vt:lpstr>
      <vt:lpstr>Key financial figures      </vt:lpstr>
      <vt:lpstr>Key financial figures 2</vt:lpstr>
      <vt:lpstr>NII - bridge   </vt:lpstr>
      <vt:lpstr>NCI, Expenses, Loan losses  </vt:lpstr>
      <vt:lpstr>Net loan losses    </vt:lpstr>
      <vt:lpstr>PeB</vt:lpstr>
      <vt:lpstr>PeB Total</vt:lpstr>
      <vt:lpstr>PeB Spec</vt:lpstr>
      <vt:lpstr>BB  Start  </vt:lpstr>
      <vt:lpstr>BB Total</vt:lpstr>
      <vt:lpstr>BB Spec</vt:lpstr>
      <vt:lpstr>Nordea Finance </vt:lpstr>
      <vt:lpstr>LCI</vt:lpstr>
      <vt:lpstr>LC&amp;I Total </vt:lpstr>
      <vt:lpstr>A&amp;WM </vt:lpstr>
      <vt:lpstr>A&amp;WM Total</vt:lpstr>
      <vt:lpstr>AM </vt:lpstr>
      <vt:lpstr>PB Spec </vt:lpstr>
      <vt:lpstr>Life &amp; Pension - 1</vt:lpstr>
      <vt:lpstr>Life &amp; Pension - 2</vt:lpstr>
      <vt:lpstr>AuM </vt:lpstr>
      <vt:lpstr>GF</vt:lpstr>
      <vt:lpstr>Group functions</vt:lpstr>
      <vt:lpstr>Risk, liquidity, capital </vt:lpstr>
      <vt:lpstr>Lending by segment</vt:lpstr>
      <vt:lpstr>Lending by country, industry </vt:lpstr>
      <vt:lpstr>Lending by industry </vt:lpstr>
      <vt:lpstr>Credit portfolio by BA Q3</vt:lpstr>
      <vt:lpstr>Credit portfolio by BA Q2 </vt:lpstr>
      <vt:lpstr>Shipping offshore oil services</vt:lpstr>
      <vt:lpstr>Impaired loans</vt:lpstr>
      <vt:lpstr>Loan losses, impaired, past due</vt:lpstr>
      <vt:lpstr>Loans and impairment</vt:lpstr>
      <vt:lpstr>Rating, Market risk</vt:lpstr>
      <vt:lpstr> LTV  </vt:lpstr>
      <vt:lpstr>Own funds &amp; Ratios</vt:lpstr>
      <vt:lpstr>REA &amp; Risk weights</vt:lpstr>
      <vt:lpstr>Requirement</vt:lpstr>
      <vt:lpstr>Market risk</vt:lpstr>
      <vt:lpstr>Own funds</vt:lpstr>
      <vt:lpstr>IRB</vt:lpstr>
      <vt:lpstr>REA - legal</vt:lpstr>
      <vt:lpstr>Bank</vt:lpstr>
      <vt:lpstr>Bank2</vt:lpstr>
      <vt:lpstr>Bank3</vt:lpstr>
      <vt:lpstr>Bank4</vt:lpstr>
      <vt:lpstr>Bank5</vt:lpstr>
      <vt:lpstr>Funding </vt:lpstr>
      <vt:lpstr>Liquidity  </vt:lpstr>
      <vt:lpstr>Macro start</vt:lpstr>
      <vt:lpstr>Info - Macroeconomic data   </vt:lpstr>
      <vt:lpstr>Contacts and financial calendar</vt:lpstr>
      <vt:lpstr>' LTV  '!Print_Area</vt:lpstr>
      <vt:lpstr>'A&amp;WM '!Print_Area</vt:lpstr>
      <vt:lpstr>'A&amp;WM Total'!Print_Area</vt:lpstr>
      <vt:lpstr>'AM '!Print_Area</vt:lpstr>
      <vt:lpstr>'AuM '!Print_Area</vt:lpstr>
      <vt:lpstr>Bank!Print_Area</vt:lpstr>
      <vt:lpstr>Bank2!Print_Area</vt:lpstr>
      <vt:lpstr>Bank3!Print_Area</vt:lpstr>
      <vt:lpstr>Bank4!Print_Area</vt:lpstr>
      <vt:lpstr>Bank5!Print_Area</vt:lpstr>
      <vt:lpstr>'BB  Start  '!Print_Area</vt:lpstr>
      <vt:lpstr>'BB Spec'!Print_Area</vt:lpstr>
      <vt:lpstr>'BB Total'!Print_Area</vt:lpstr>
      <vt:lpstr>'Contacts and financial calendar'!Print_Area</vt:lpstr>
      <vt:lpstr>'Contents '!Print_Area</vt:lpstr>
      <vt:lpstr>'Credit portfolio by BA Q2 '!Print_Area</vt:lpstr>
      <vt:lpstr>'Credit portfolio by BA Q3'!Print_Area</vt:lpstr>
      <vt:lpstr>'Factbook Q3 2021'!Print_Area</vt:lpstr>
      <vt:lpstr>'Financials start'!Print_Area</vt:lpstr>
      <vt:lpstr>'Funding '!Print_Area</vt:lpstr>
      <vt:lpstr>GF!Print_Area</vt:lpstr>
      <vt:lpstr>'Group functions'!Print_Area</vt:lpstr>
      <vt:lpstr>'Impaired loans'!Print_Area</vt:lpstr>
      <vt:lpstr>'Info - Macroeconomic data   '!Print_Area</vt:lpstr>
      <vt:lpstr>IRB!Print_Area</vt:lpstr>
      <vt:lpstr>'Key financial figures      '!Print_Area</vt:lpstr>
      <vt:lpstr>'LC&amp;I Total '!Print_Area</vt:lpstr>
      <vt:lpstr>LCI!Print_Area</vt:lpstr>
      <vt:lpstr>'Lending by country, industry '!Print_Area</vt:lpstr>
      <vt:lpstr>'Lending by industry '!Print_Area</vt:lpstr>
      <vt:lpstr>'Lending by segment'!Print_Area</vt:lpstr>
      <vt:lpstr>'Life &amp; Pension - 1'!Print_Area</vt:lpstr>
      <vt:lpstr>'Life &amp; Pension - 2'!Print_Area</vt:lpstr>
      <vt:lpstr>'Liquidity  '!Print_Area</vt:lpstr>
      <vt:lpstr>'Loans and impairment'!Print_Area</vt:lpstr>
      <vt:lpstr>'Macro start'!Print_Area</vt:lpstr>
      <vt:lpstr>'Market risk'!Print_Area</vt:lpstr>
      <vt:lpstr>'NCI, Expenses, Loan losses  '!Print_Area</vt:lpstr>
      <vt:lpstr>'Net loan losses    '!Print_Area</vt:lpstr>
      <vt:lpstr>'NII - bridge   '!Print_Area</vt:lpstr>
      <vt:lpstr>'Nordea Finance '!Print_Area</vt:lpstr>
      <vt:lpstr>'Nordea overview'!Print_Area</vt:lpstr>
      <vt:lpstr>'Own funds'!Print_Area</vt:lpstr>
      <vt:lpstr>'Own funds &amp; Ratios'!Print_Area</vt:lpstr>
      <vt:lpstr>'PB Spec '!Print_Area</vt:lpstr>
      <vt:lpstr>PeB!Print_Area</vt:lpstr>
      <vt:lpstr>'PeB Spec'!Print_Area</vt:lpstr>
      <vt:lpstr>'PeB Total'!Print_Area</vt:lpstr>
      <vt:lpstr>'Rating, Market risk'!Print_Area</vt:lpstr>
      <vt:lpstr>'REA - legal'!Print_Area</vt:lpstr>
      <vt:lpstr>'REA &amp; Risk weights'!Print_Area</vt:lpstr>
      <vt:lpstr>Requirement!Print_Area</vt:lpstr>
      <vt:lpstr>'Risk, liquidity, capital '!Print_Area</vt:lpstr>
      <vt:lpstr>'Shipping offshore oil services'!Print_Area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Brikho, Carolina</dc:creator>
  <cp:lastModifiedBy>Brikho, Carolina</cp:lastModifiedBy>
  <cp:lastPrinted>2021-07-13T13:16:42Z</cp:lastPrinted>
  <dcterms:created xsi:type="dcterms:W3CDTF">2020-04-28T17:34:20Z</dcterms:created>
  <dcterms:modified xsi:type="dcterms:W3CDTF">2021-10-21T06:29:57Z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0x010100A1DED98CA6125F449BBA110B0CB47CD3</vt:lpwstr>
  </property>
</Properties>
</file>