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Liquidity Production\2023\09\Covered bonds\2. Finnish HTT P2\Send out\"/>
    </mc:Choice>
  </mc:AlternateContent>
  <xr:revisionPtr revIDLastSave="0" documentId="13_ncr:1_{CA2B2E86-5507-482C-A20B-267C3652C465}" xr6:coauthVersionLast="47" xr6:coauthVersionMax="47" xr10:uidLastSave="{00000000-0000-0000-0000-000000000000}"/>
  <bookViews>
    <workbookView xWindow="-110" yWindow="-110" windowWidth="19420" windowHeight="10420"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4" i="14" l="1"/>
  <c r="K114" i="14"/>
  <c r="L114" i="14"/>
  <c r="I114" i="14"/>
  <c r="D138" i="14"/>
  <c r="D367" i="19"/>
  <c r="F58" i="19"/>
  <c r="J9" i="14" l="1"/>
  <c r="E137" i="14"/>
  <c r="E136" i="14"/>
  <c r="E124" i="14"/>
  <c r="D124" i="14"/>
  <c r="E123" i="14"/>
  <c r="D123" i="14"/>
  <c r="E122" i="14"/>
  <c r="D122" i="14"/>
  <c r="E121" i="14"/>
  <c r="D121" i="14"/>
  <c r="E120" i="14"/>
  <c r="D120" i="14"/>
  <c r="J113" i="14"/>
  <c r="I113" i="14"/>
  <c r="H113" i="14"/>
  <c r="G113" i="14"/>
  <c r="F113" i="14"/>
  <c r="E113" i="14"/>
  <c r="D113" i="14"/>
  <c r="D103"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E139" i="14"/>
  <c r="F86" i="14"/>
  <c r="D86" i="14"/>
  <c r="G70" i="14"/>
  <c r="F70" i="14"/>
  <c r="E20" i="14"/>
  <c r="D245" i="9"/>
  <c r="D244" i="9"/>
  <c r="D243" i="9"/>
  <c r="D242" i="9"/>
  <c r="D241" i="9"/>
  <c r="C231" i="8"/>
  <c r="D30" i="14" l="1"/>
  <c r="E27" i="14" s="1"/>
  <c r="D125" i="14"/>
  <c r="E125" i="14"/>
  <c r="I64" i="14"/>
  <c r="H65" i="14" s="1"/>
  <c r="L113" i="14"/>
  <c r="F114" i="14" s="1"/>
  <c r="M56" i="14"/>
  <c r="J57" i="14" s="1"/>
  <c r="M52" i="14"/>
  <c r="G53" i="14" s="1"/>
  <c r="I65" i="14"/>
  <c r="E30" i="14"/>
  <c r="E26" i="14"/>
  <c r="E24" i="14"/>
  <c r="E28" i="14"/>
  <c r="E23" i="14"/>
  <c r="E25" i="14"/>
  <c r="G355" i="19"/>
  <c r="C367" i="19"/>
  <c r="F355" i="19" s="1"/>
  <c r="D346" i="9"/>
  <c r="C346" i="9"/>
  <c r="C585" i="9"/>
  <c r="D585" i="9"/>
  <c r="D45" i="8"/>
  <c r="D75" i="14" s="1"/>
  <c r="G343" i="19"/>
  <c r="G368" i="19"/>
  <c r="F368" i="19"/>
  <c r="F332" i="19"/>
  <c r="D636" i="19"/>
  <c r="C636" i="19"/>
  <c r="D618" i="9"/>
  <c r="C618" i="9"/>
  <c r="F307" i="8"/>
  <c r="F293" i="8"/>
  <c r="F295" i="8"/>
  <c r="G293" i="8"/>
  <c r="F65" i="14" l="1"/>
  <c r="D65" i="14"/>
  <c r="H114" i="14"/>
  <c r="G114" i="14"/>
  <c r="D114" i="14"/>
  <c r="H57" i="14"/>
  <c r="D53" i="14"/>
  <c r="L53" i="14"/>
  <c r="J53" i="14"/>
  <c r="E114" i="14"/>
  <c r="I57" i="14"/>
  <c r="M57" i="14"/>
  <c r="F57" i="14"/>
  <c r="D57" i="14"/>
  <c r="E57" i="14"/>
  <c r="I53" i="14"/>
  <c r="M53" i="14"/>
  <c r="H53" i="14"/>
  <c r="K53" i="14"/>
  <c r="E53" i="14"/>
  <c r="G65" i="14"/>
  <c r="E65" i="14"/>
  <c r="G57" i="14"/>
  <c r="F53" i="14"/>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601" i="19"/>
  <c r="G598" i="19"/>
  <c r="F591" i="19"/>
  <c r="F600" i="19"/>
  <c r="F599" i="19"/>
  <c r="F601" i="19"/>
  <c r="F598" i="19"/>
  <c r="F597" i="19"/>
  <c r="F370" i="9"/>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C307" i="8"/>
  <c r="D293" i="8"/>
  <c r="D295" i="8"/>
  <c r="D307" i="8"/>
  <c r="C291"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1" i="14" l="1"/>
  <c r="K33" i="14"/>
  <c r="D46" i="14"/>
  <c r="K36" i="14"/>
  <c r="K45" i="14"/>
  <c r="K35" i="14"/>
  <c r="K40" i="14"/>
  <c r="K32" i="14"/>
  <c r="K26" i="14"/>
  <c r="K24" i="14"/>
  <c r="K39" i="14"/>
  <c r="K31" i="14"/>
  <c r="D69" i="14"/>
  <c r="D70" i="14" s="1"/>
  <c r="K38" i="14"/>
  <c r="K30" i="14"/>
  <c r="K25" i="14"/>
  <c r="K28" i="14"/>
  <c r="K46" i="14"/>
  <c r="K37" i="14"/>
  <c r="K29" i="14"/>
  <c r="E69" i="14"/>
  <c r="D45" i="14"/>
  <c r="K34" i="14"/>
  <c r="K27" i="14"/>
  <c r="K23" i="14"/>
  <c r="D137" i="14"/>
  <c r="D136"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39" i="14" l="1"/>
  <c r="K47" i="14"/>
  <c r="L47" i="14" s="1"/>
  <c r="H69" i="14"/>
  <c r="H70" i="14" s="1"/>
  <c r="E70" i="14"/>
  <c r="D47" i="14"/>
  <c r="K42"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6" i="14" l="1"/>
  <c r="L45" i="14"/>
  <c r="L36" i="14"/>
  <c r="L38" i="14"/>
  <c r="L34" i="14"/>
  <c r="L24" i="14"/>
  <c r="L42" i="14"/>
  <c r="L37" i="14"/>
  <c r="L26" i="14"/>
  <c r="L40" i="14"/>
  <c r="L39" i="14"/>
  <c r="L33" i="14"/>
  <c r="L27" i="14"/>
  <c r="L35" i="14"/>
  <c r="L25" i="14"/>
  <c r="L28" i="14"/>
  <c r="L29" i="14"/>
  <c r="L23" i="14"/>
  <c r="L41" i="14"/>
  <c r="L31" i="14"/>
  <c r="L32" i="14"/>
  <c r="L30" i="14"/>
  <c r="E46" i="14"/>
  <c r="E47" i="14"/>
  <c r="E4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<sst xmlns="http://schemas.openxmlformats.org/spreadsheetml/2006/main" count="6014" uniqueCount="2963">
  <si>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</si>
  <si>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</si>
  <si>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</si>
  <si>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</si>
  <si>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</si>
  <si>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</si>
  <si>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</si>
  <si>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</si>
  <si>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</si>
  <si>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</si>
  <si>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</si>
  <si>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</si>
  <si>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</si>
  <si>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</si>
  <si>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</si>
  <si>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</si>
  <si>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</si>
  <si>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</si>
  <si>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</si>
  <si>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</si>
  <si>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</si>
  <si>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</si>
  <si>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</si>
  <si>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</si>
  <si>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</si>
  <si>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</si>
  <si>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</si>
  <si>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</si>
  <si>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</si>
  <si>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</si>
  <si>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</si>
  <si>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</si>
  <si>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</si>
  <si>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</si>
  <si>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</si>
  <si>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</si>
  <si>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</si>
  <si>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</si>
  <si>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</si>
  <si>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</si>
  <si>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</si>
  <si>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</si>
  <si>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</si>
  <si>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</si>
  <si>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</si>
  <si>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</si>
  <si>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</si>
  <si>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</si>
  <si>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</si>
  <si>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</si>
  <si>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</si>
  <si>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</si>
  <si>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</si>
  <si>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</si>
  <si>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</si>
  <si>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</si>
  <si>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</si>
  <si>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</si>
  <si>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</si>
  <si>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</si>
  <si>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</si>
  <si>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</si>
  <si>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</si>
  <si>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</si>
  <si>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</si>
  <si>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</si>
  <si>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</si>
  <si>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</si>
  <si>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</si>
  <si>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</si>
  <si>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</si>
  <si>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</si>
  <si>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</si>
  <si>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</si>
  <si>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</si>
  <si>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</si>
  <si>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</si>
  <si>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</si>
  <si>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</si>
  <si>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</si>
  <si>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</si>
  <si>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</si>
  <si>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</si>
  <si>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</si>
  <si>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</si>
  <si>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</si>
  <si>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</si>
  <si>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</si>
  <si>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</si>
  <si>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</si>
  <si>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</si>
  <si>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</si>
  <si>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</si>
  <si>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</si>
  <si>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</si>
  <si>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</si>
  <si>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</si>
  <si>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</si>
  <si>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</si>
  <si>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</si>
  <si>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</si>
  <si>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</si>
  <si>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</si>
  <si>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</si>
  <si>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</si>
  <si>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</si>
  <si>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</si>
  <si>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</si>
  <si>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</si>
  <si>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</si>
  <si>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</si>
  <si>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</si>
  <si>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</si>
  <si>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</si>
  <si>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</si>
  <si>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</si>
  <si>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</si>
  <si>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</si>
  <si>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</si>
  <si>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</si>
  <si>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</si>
  <si>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</si>
  <si>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</si>
  <si>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</si>
  <si>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</si>
  <si>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</si>
  <si>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</si>
  <si>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</si>
  <si>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</si>
  <si>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</si>
  <si>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</si>
  <si>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</si>
  <si>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</si>
  <si>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</si>
  <si>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</si>
  <si>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</si>
  <si>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</si>
  <si>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</si>
  <si>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</si>
  <si>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</si>
  <si>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</si>
  <si>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</si>
  <si>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</si>
  <si>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</si>
  <si>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</si>
  <si>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</si>
  <si>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</si>
  <si>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</si>
  <si>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</si>
  <si>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</si>
  <si>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</si>
  <si>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</si>
  <si>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</si>
  <si>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</si>
  <si>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</si>
  <si>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</si>
  <si>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</si>
  <si>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</si>
  <si>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</si>
  <si>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</si>
  <si>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</si>
  <si>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</si>
  <si>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</si>
  <si>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</si>
  <si>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</si>
  <si>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</si>
  <si>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</si>
  <si>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</si>
  <si>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</si>
  <si>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</si>
  <si>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</si>
  <si>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</si>
  <si>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</si>
  <si>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</si>
  <si>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</si>
  <si>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</si>
  <si>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</si>
  <si>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</si>
  <si>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</si>
  <si>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</si>
  <si>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</si>
  <si>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</si>
  <si>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</si>
  <si>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</si>
  <si>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</si>
  <si>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</si>
  <si>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</si>
  <si>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</si>
  <si>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</si>
  <si>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</si>
  <si>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</si>
  <si>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</si>
  <si>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</si>
  <si>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</si>
  <si>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</si>
  <si>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</si>
  <si>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</si>
  <si>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</si>
  <si>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</si>
  <si>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</si>
  <si>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</si>
  <si>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</si>
  <si>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</si>
  <si>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</si>
  <si>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</si>
  <si>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</si>
  <si>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</si>
  <si>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</si>
  <si>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</si>
  <si>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</si>
  <si>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</si>
  <si>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</si>
  <si>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</si>
  <si>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</si>
  <si>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</si>
  <si>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</si>
  <si>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</si>
  <si>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</si>
  <si>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</si>
  <si>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</si>
  <si>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</si>
  <si>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</si>
  <si>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</si>
  <si>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</si>
  <si>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</si>
  <si>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</si>
  <si>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</si>
  <si>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</si>
  <si>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</si>
  <si>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</si>
  <si>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</si>
  <si>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</si>
  <si>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</si>
  <si>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</si>
  <si>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</si>
  <si>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</si>
  <si>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</si>
  <si>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</si>
  <si>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</si>
  <si>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</si>
  <si>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</si>
  <si>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</si>
  <si>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</si>
  <si>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</si>
  <si>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</si>
  <si>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</si>
  <si>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</si>
  <si>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</si>
  <si>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</si>
  <si>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</si>
  <si>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</si>
  <si>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</si>
  <si>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</si>
  <si>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</si>
  <si>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</si>
  <si>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</si>
  <si>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</si>
  <si>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</si>
  <si>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</si>
  <si>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</si>
  <si>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</si>
  <si>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</si>
  <si>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</si>
  <si>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</si>
  <si>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</si>
  <si>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</si>
  <si>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</si>
  <si>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</si>
  <si>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</si>
  <si>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</si>
  <si>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</si>
  <si>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</si>
  <si>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</si>
  <si>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</si>
  <si>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</si>
  <si>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</si>
  <si>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</si>
  <si>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</si>
  <si>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</si>
  <si>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</si>
  <si>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</si>
  <si>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</si>
  <si>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</si>
  <si>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</si>
  <si>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</si>
  <si>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</si>
  <si>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</si>
  <si>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</si>
  <si>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</si>
  <si>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</si>
  <si>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</si>
  <si>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</si>
  <si>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</si>
  <si>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</si>
  <si>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</si>
  <si>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</si>
  <si>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</si>
  <si>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</si>
  <si>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</si>
  <si>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</si>
  <si>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</si>
  <si>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</si>
  <si>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</si>
  <si>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</si>
  <si>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</si>
  <si>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</si>
  <si>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</si>
  <si>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</si>
  <si>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</si>
  <si>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</si>
  <si>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</si>
  <si>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</si>
  <si>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</si>
  <si>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</si>
  <si>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</si>
  <si>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</si>
  <si>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</si>
  <si>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</si>
  <si>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</si>
  <si>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</si>
  <si>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</si>
  <si>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</si>
  <si>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</si>
  <si>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</si>
  <si>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</si>
  <si>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</si>
  <si>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</si>
  <si>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</si>
  <si>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</si>
  <si>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</si>
  <si>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</si>
  <si>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</si>
  <si>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</si>
  <si>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</si>
  <si>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</si>
  <si>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</si>
  <si>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</si>
  <si>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</si>
  <si>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</si>
  <si>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</si>
  <si>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</si>
  <si>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</si>
  <si>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</si>
  <si>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</si>
  <si>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</si>
  <si>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</si>
  <si>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</si>
  <si>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</si>
  <si>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</si>
  <si>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</si>
  <si>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</si>
  <si>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</si>
  <si>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</si>
  <si>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</si>
  <si>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</si>
  <si>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</si>
  <si>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</si>
  <si>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</si>
  <si>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</si>
  <si>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</si>
  <si>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</si>
  <si>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</si>
  <si>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</si>
  <si>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</si>
  <si>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</si>
  <si>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</si>
  <si>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</si>
  <si>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</si>
  <si>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</si>
  <si>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</si>
  <si>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</si>
  <si>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</si>
  <si>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</si>
  <si>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</si>
  <si>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</si>
  <si>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</si>
  <si>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</si>
  <si>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</si>
  <si>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</si>
  <si>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</si>
  <si>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</si>
  <si>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</si>
  <si>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</si>
  <si>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</si>
  <si>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</si>
  <si>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</si>
  <si>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</si>
  <si>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</si>
  <si>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</si>
  <si>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</si>
  <si>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</si>
  <si>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</si>
  <si>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</si>
  <si>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</si>
  <si>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</si>
  <si>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</si>
  <si>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</si>
  <si>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</si>
  <si>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</si>
  <si>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</si>
  <si>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</si>
  <si>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</si>
  <si>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</si>
  <si>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</si>
  <si>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</si>
  <si>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</si>
  <si>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</si>
  <si>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</si>
  <si>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</si>
  <si>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</si>
  <si>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</si>
  <si>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</si>
  <si>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</si>
  <si>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</si>
  <si>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</si>
  <si>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</si>
  <si>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</si>
  <si>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</si>
  <si>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</si>
  <si>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</si>
  <si>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</si>
  <si>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</si>
  <si>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</si>
  <si>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</si>
  <si>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</si>
  <si>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</si>
  <si>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</si>
  <si>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</si>
  <si>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</si>
  <si>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</si>
  <si>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</si>
  <si>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</si>
  <si>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</si>
  <si>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</si>
  <si>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</si>
  <si>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</si>
  <si>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</si>
  <si>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</si>
  <si>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</si>
  <si>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</si>
  <si>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</si>
  <si>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</si>
  <si>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</si>
  <si>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</si>
  <si>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</si>
  <si>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</si>
  <si>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</si>
  <si>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</si>
  <si>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</si>
  <si>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</si>
  <si>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</si>
  <si>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</si>
  <si>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</si>
  <si>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</si>
  <si>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</si>
  <si>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</si>
  <si>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</si>
  <si>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</si>
  <si>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</si>
  <si>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</si>
  <si>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</si>
  <si>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</si>
  <si>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</si>
  <si>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</si>
  <si>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</si>
  <si>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</si>
  <si>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</si>
  <si>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</si>
  <si>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</si>
  <si>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</si>
  <si>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</si>
  <si>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</si>
  <si>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</si>
  <si>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</si>
  <si>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</si>
  <si>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</si>
  <si>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</si>
  <si>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</si>
  <si>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</si>
  <si>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</si>
  <si>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</si>
  <si>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</si>
  <si>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</si>
  <si>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</si>
  <si>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</si>
  <si>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</si>
  <si>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</si>
  <si>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</si>
  <si>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</si>
  <si>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</si>
  <si>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</si>
  <si>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</si>
  <si>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</si>
  <si>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</si>
  <si>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</si>
  <si>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</si>
  <si>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</si>
  <si>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</si>
  <si>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</si>
  <si>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</si>
  <si>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</si>
  <si>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</si>
  <si>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</si>
  <si>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</si>
  <si>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</si>
  <si>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</si>
  <si>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</si>
  <si>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</si>
  <si>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</si>
  <si>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</si>
  <si>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</si>
  <si>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</si>
  <si>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</si>
  <si>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</si>
  <si>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</si>
  <si>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</si>
  <si>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</si>
  <si>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</si>
  <si>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</si>
  <si>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</si>
  <si>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</si>
  <si>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</si>
  <si>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</si>
  <si>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</si>
  <si>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</si>
  <si>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</si>
  <si>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</si>
  <si>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</si>
  <si>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</si>
  <si>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</si>
  <si>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</si>
  <si>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</si>
  <si>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</si>
  <si>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</si>
  <si>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</si>
  <si>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</si>
  <si>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</si>
  <si>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</si>
  <si>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</si>
  <si>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</si>
  <si>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</si>
  <si>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</si>
  <si>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</si>
  <si>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</si>
  <si>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</si>
  <si>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</si>
  <si>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</si>
  <si>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</si>
  <si>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</si>
  <si>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</si>
  <si>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</si>
  <si>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</si>
  <si>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</si>
  <si>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</si>
  <si>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</si>
  <si>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</si>
  <si>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</si>
  <si>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</si>
  <si>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</si>
  <si>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</si>
  <si>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</si>
  <si>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</si>
  <si>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</si>
  <si>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</si>
  <si>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</si>
  <si>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</si>
  <si>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</si>
  <si>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</si>
  <si>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</si>
  <si>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</si>
  <si>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</si>
  <si>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</si>
  <si>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</si>
  <si>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</si>
  <si>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</si>
  <si>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</si>
  <si>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</si>
  <si>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</si>
  <si>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</si>
  <si>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</si>
  <si>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</si>
  <si>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</si>
  <si>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</si>
  <si>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</si>
  <si>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</si>
  <si>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</si>
  <si>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</si>
  <si>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</si>
  <si>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</si>
  <si>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</si>
  <si>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</si>
  <si>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</si>
  <si>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</si>
  <si>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</si>
  <si>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</si>
  <si>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</si>
  <si>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</si>
  <si>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</si>
  <si>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</si>
  <si>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</si>
  <si>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</si>
  <si>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</si>
  <si>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</si>
  <si>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</si>
  <si>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</si>
  <si>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</si>
  <si>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</si>
  <si>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</si>
  <si>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</si>
  <si>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</si>
  <si>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</si>
  <si>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</si>
  <si>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</si>
  <si>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</si>
  <si>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</si>
  <si>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</si>
  <si>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</si>
  <si>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</si>
  <si>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</si>
  <si>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</si>
  <si>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</si>
  <si>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</si>
  <si>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</si>
  <si>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</si>
  <si>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</si>
  <si>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</si>
  <si>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</si>
  <si>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</si>
  <si>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</si>
  <si>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</si>
  <si>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</si>
  <si>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</si>
  <si>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</si>
  <si>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</si>
  <si>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</si>
  <si>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</si>
  <si>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</si>
  <si>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</si>
  <si>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</si>
  <si>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</si>
  <si>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</si>
  <si>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</si>
  <si>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</si>
  <si>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</si>
  <si>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</si>
  <si>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</si>
  <si>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</si>
  <si>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</si>
  <si>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</si>
  <si>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</si>
  <si>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</si>
  <si>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</si>
  <si>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</si>
  <si>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</si>
  <si>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</si>
  <si>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</si>
  <si>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</si>
  <si>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</si>
  <si>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</si>
  <si>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</si>
  <si>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</si>
  <si>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</si>
  <si>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</si>
  <si>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</si>
  <si>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</si>
  <si>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</si>
  <si>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</si>
  <si>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</si>
  <si>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</si>
  <si>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</si>
  <si>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</si>
  <si>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</si>
  <si>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</si>
  <si>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</si>
  <si>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</si>
  <si>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</si>
  <si>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</si>
  <si>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</si>
  <si>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</si>
  <si>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</si>
  <si>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</si>
  <si>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</si>
  <si>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</si>
  <si>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</si>
  <si>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</si>
  <si>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</si>
  <si>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</si>
  <si>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</si>
  <si>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</si>
  <si>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</si>
  <si>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</si>
  <si>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</si>
  <si>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</si>
  <si>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</si>
  <si>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</si>
  <si>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</si>
  <si>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</si>
  <si>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</si>
  <si>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</si>
  <si>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</si>
  <si>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</si>
  <si>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</si>
  <si>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</si>
  <si>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</si>
  <si>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</si>
  <si>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</si>
  <si>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</si>
  <si>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</si>
  <si>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</si>
  <si>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</si>
  <si>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</si>
  <si>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</si>
  <si>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</si>
  <si>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</si>
  <si>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</si>
  <si>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</si>
  <si>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</si>
  <si>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</si>
  <si>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</si>
  <si>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</si>
  <si>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</si>
  <si>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</si>
  <si>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</si>
  <si>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</si>
  <si>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</si>
  <si>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</si>
  <si>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</si>
  <si>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</si>
  <si>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</si>
  <si>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</si>
  <si>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</si>
  <si>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</si>
  <si>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</si>
  <si>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</si>
  <si>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</si>
  <si>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</si>
  <si>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</si>
  <si>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</si>
  <si>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</si>
  <si>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</si>
  <si>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</si>
  <si>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</si>
  <si>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</si>
  <si>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</si>
  <si>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</si>
  <si>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</si>
  <si>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</si>
  <si>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</si>
  <si>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</si>
  <si>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</si>
  <si>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</si>
  <si>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</si>
  <si>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</si>
  <si>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</si>
  <si>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</si>
  <si>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</si>
  <si>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</si>
  <si>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</si>
  <si>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</si>
  <si>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</si>
  <si>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</si>
  <si>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</si>
  <si>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</si>
  <si>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</si>
  <si>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</si>
  <si>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</si>
  <si>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</si>
  <si>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</si>
  <si>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</si>
  <si>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</si>
  <si>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</si>
  <si>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</si>
  <si>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</si>
  <si>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</si>
  <si>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</si>
  <si>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</si>
  <si>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</si>
  <si>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</si>
  <si>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</si>
  <si>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</si>
  <si>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</si>
  <si>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</si>
  <si>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</si>
  <si>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</si>
  <si>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</si>
  <si>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</si>
  <si>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</si>
  <si>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</si>
  <si>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</si>
  <si>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</si>
  <si>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</si>
  <si>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</si>
  <si>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</si>
  <si>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</si>
  <si>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</si>
  <si>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</si>
  <si>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</si>
  <si>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</si>
  <si>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</si>
  <si>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</si>
  <si>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</si>
  <si>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</si>
  <si>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</si>
  <si>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</si>
  <si>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</si>
  <si>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</si>
  <si>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</si>
  <si>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</si>
  <si>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</si>
  <si>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</si>
  <si>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</si>
  <si>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</si>
  <si>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</si>
  <si>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</si>
  <si>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</si>
  <si>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</si>
  <si>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</si>
  <si>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</si>
  <si>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</si>
  <si>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</si>
  <si>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</si>
  <si>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</si>
  <si>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</si>
  <si>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</si>
  <si>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</si>
  <si>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</si>
  <si>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</si>
  <si>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</si>
  <si>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</si>
  <si>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</si>
  <si>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</si>
  <si>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</si>
  <si>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</si>
  <si>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</si>
  <si>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</si>
  <si>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</si>
  <si>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</si>
  <si>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</si>
  <si>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</si>
  <si>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</si>
  <si>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</si>
  <si>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</si>
  <si>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</si>
  <si>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</si>
  <si>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</si>
  <si>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</si>
  <si>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</si>
  <si>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</si>
  <si>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</si>
  <si>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</si>
  <si>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</si>
  <si>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</si>
  <si>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</si>
  <si>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</si>
  <si>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</si>
  <si>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</si>
  <si>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</si>
  <si>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</si>
  <si>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</si>
  <si>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</si>
  <si>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</si>
  <si>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</si>
  <si>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</si>
  <si>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</si>
  <si>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</si>
  <si>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</si>
  <si>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</si>
  <si>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</si>
  <si>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</si>
  <si>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</si>
  <si>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</si>
  <si>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</si>
  <si>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</si>
  <si>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</si>
  <si>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</si>
  <si>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</si>
  <si>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</si>
  <si>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</si>
  <si>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</si>
  <si>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</si>
  <si>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</si>
  <si>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</si>
  <si>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</si>
  <si>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</si>
  <si>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</si>
  <si>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</si>
  <si>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</si>
  <si>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</si>
  <si>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</si>
  <si>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</si>
  <si>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</si>
  <si>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</si>
  <si>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</si>
  <si>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</si>
  <si>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</si>
  <si>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</si>
  <si>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</si>
  <si>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</si>
  <si>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</si>
  <si>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</si>
  <si>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</si>
  <si>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</si>
  <si>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</si>
  <si>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</si>
  <si>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</si>
  <si>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</si>
  <si>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</si>
  <si>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</si>
  <si>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</si>
  <si>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</si>
  <si>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</si>
  <si>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</si>
  <si>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</si>
  <si>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</si>
  <si>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</si>
  <si>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</si>
  <si>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</si>
  <si>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</si>
  <si>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</si>
  <si>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</si>
  <si>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</si>
  <si>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</si>
  <si>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</si>
  <si>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</si>
  <si>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</si>
  <si>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</si>
  <si>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</si>
  <si>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</si>
  <si>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</si>
  <si>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</si>
  <si>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</si>
  <si>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</si>
  <si>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</si>
  <si>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</si>
  <si>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</si>
  <si>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</si>
  <si>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</si>
  <si>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</si>
  <si>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</si>
  <si>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</si>
  <si>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</si>
  <si>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</si>
  <si>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</si>
  <si>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</si>
  <si>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</si>
  <si>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</si>
  <si>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</si>
  <si>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</si>
  <si>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</si>
  <si>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</si>
  <si>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</si>
  <si>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</si>
  <si>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</si>
  <si>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</si>
  <si>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</si>
  <si>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</si>
  <si>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</si>
  <si>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</si>
  <si>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</si>
  <si>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</si>
  <si>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</si>
  <si>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</si>
  <si>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</si>
  <si>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</si>
  <si>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</si>
  <si>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</si>
  <si>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</si>
  <si>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</si>
  <si>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</si>
  <si>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</si>
  <si>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</si>
  <si>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</si>
  <si>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</si>
  <si>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</si>
  <si>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</si>
  <si>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</si>
  <si>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</si>
  <si>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</si>
  <si>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</si>
  <si>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</si>
  <si>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</si>
  <si>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</si>
  <si>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</si>
  <si>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</si>
  <si>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</si>
  <si>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</si>
  <si>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</si>
  <si>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</si>
  <si>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</si>
  <si>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</si>
  <si>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</si>
  <si>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</si>
  <si>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</si>
  <si>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</si>
  <si>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</si>
  <si>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</si>
  <si>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</si>
  <si>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</si>
  <si>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</si>
  <si>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</si>
  <si>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</si>
  <si>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</si>
  <si>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</si>
  <si>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</si>
  <si>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</si>
  <si>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</si>
  <si>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</si>
  <si>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</si>
  <si>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</si>
  <si>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</si>
  <si>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</si>
  <si>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</si>
  <si>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</si>
  <si>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</si>
  <si>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</si>
  <si>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</si>
  <si>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</si>
  <si>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</si>
  <si>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</si>
  <si>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</si>
  <si>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</si>
  <si>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</si>
  <si>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</si>
  <si>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</si>
  <si>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</si>
  <si>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</si>
  <si>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</si>
  <si>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</si>
  <si>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</si>
  <si>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</si>
  <si>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</si>
  <si>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</si>
  <si>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</si>
  <si>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</si>
  <si>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</si>
  <si>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</si>
  <si>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</si>
  <si>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</si>
  <si>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</si>
  <si>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</si>
  <si>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</si>
  <si>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</si>
  <si>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</si>
  <si>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</si>
  <si>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</si>
  <si>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</si>
  <si>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</si>
  <si>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</si>
  <si>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</si>
  <si>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</si>
  <si>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</si>
  <si>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</si>
  <si>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</si>
  <si>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</si>
  <si>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</si>
  <si>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</si>
  <si>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</si>
  <si>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</si>
  <si>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</si>
  <si>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</si>
  <si>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</si>
  <si>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</si>
  <si>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</si>
  <si>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</si>
  <si>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</si>
  <si>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</si>
  <si>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</si>
  <si>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</si>
  <si>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</si>
  <si>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</si>
  <si>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</si>
  <si>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</si>
  <si>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</si>
  <si>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</si>
  <si>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</si>
  <si>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</si>
  <si>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</si>
  <si>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</si>
  <si>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</si>
  <si>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</si>
  <si>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</si>
  <si>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</si>
  <si>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</si>
  <si>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</si>
  <si>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</si>
  <si>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</si>
  <si>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</si>
  <si>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</si>
  <si>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</si>
  <si>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</si>
  <si>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</si>
  <si>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</si>
  <si>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</si>
  <si>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</si>
  <si>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</si>
  <si>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</si>
  <si>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</si>
  <si>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</si>
  <si>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</si>
  <si>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</si>
  <si>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</si>
  <si>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</si>
  <si>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</si>
  <si>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</si>
  <si>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</si>
  <si>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</si>
  <si>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</si>
  <si>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</si>
  <si>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</si>
  <si>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</si>
  <si>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</si>
  <si>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</si>
  <si>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</si>
  <si>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</si>
  <si>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</si>
  <si>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</si>
  <si>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</si>
  <si>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</si>
  <si>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</si>
  <si>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</si>
  <si>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</si>
  <si>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</si>
  <si>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</si>
  <si>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</si>
  <si>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</si>
  <si>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</si>
  <si>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</si>
  <si>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</si>
  <si>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</si>
  <si>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</si>
  <si>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</si>
  <si>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</si>
  <si>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</si>
  <si>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</si>
  <si>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</si>
  <si>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</si>
  <si>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</si>
  <si>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</si>
  <si>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</si>
  <si>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</si>
  <si>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</si>
  <si>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</si>
  <si>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</si>
  <si>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</si>
  <si>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</si>
  <si>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</si>
  <si>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</si>
  <si>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</si>
  <si>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</si>
  <si>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</si>
  <si>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</si>
  <si>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</si>
  <si>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</si>
  <si>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</si>
  <si>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</si>
  <si>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</si>
  <si>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</si>
  <si>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</si>
  <si>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</si>
  <si>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</si>
  <si>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</si>
  <si>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</si>
  <si>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</si>
  <si>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</si>
  <si>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</si>
  <si>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</si>
  <si>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</si>
  <si>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</si>
  <si>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</si>
  <si>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</si>
  <si>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</si>
  <si>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</si>
  <si>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</si>
  <si>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</si>
  <si>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</si>
  <si>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</si>
  <si>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</si>
  <si>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</si>
  <si>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</si>
  <si>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</si>
  <si>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</si>
  <si>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</si>
  <si>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</si>
  <si>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</si>
  <si>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</si>
  <si>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</si>
  <si>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</si>
  <si>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</si>
  <si>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</si>
  <si>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</si>
  <si>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</si>
  <si>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</si>
  <si>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</si>
  <si>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</si>
  <si>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</si>
  <si>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</si>
  <si>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</si>
  <si>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</si>
  <si>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</si>
  <si>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</si>
  <si>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</si>
  <si>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</si>
  <si>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</si>
  <si>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</si>
  <si>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</si>
  <si>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</si>
  <si>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</si>
  <si>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</si>
  <si>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</si>
  <si>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</si>
  <si>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</si>
  <si>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</si>
  <si>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</si>
  <si>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</si>
  <si>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</si>
  <si>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</si>
  <si>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</si>
  <si>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</si>
  <si>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</si>
  <si>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</si>
  <si>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</si>
  <si>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</si>
  <si>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</si>
  <si>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</si>
  <si>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</si>
  <si>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</si>
  <si>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</si>
  <si>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</si>
  <si>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</si>
  <si>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</si>
  <si>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</si>
  <si>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</si>
  <si>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</si>
  <si>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</si>
  <si>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</si>
  <si>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</si>
  <si>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</si>
  <si>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</si>
  <si>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</si>
  <si>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</si>
  <si>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</si>
  <si>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</si>
  <si>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</si>
  <si>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</si>
  <si>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</si>
  <si>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</si>
  <si>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</si>
  <si>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</si>
  <si>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</si>
  <si>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</si>
  <si>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</si>
  <si>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</si>
  <si>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</si>
  <si>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</si>
  <si>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</si>
  <si>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</si>
  <si>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</si>
  <si>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</si>
  <si>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</si>
  <si>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</si>
  <si>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</si>
  <si>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</si>
  <si>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</si>
  <si>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</si>
  <si>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</si>
  <si>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</si>
  <si>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</si>
  <si>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</si>
  <si>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</si>
  <si>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</si>
  <si>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</si>
  <si>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</si>
  <si>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</si>
  <si>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</si>
  <si>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</si>
  <si>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</si>
  <si>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</si>
  <si>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</si>
  <si>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</si>
  <si>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</si>
  <si>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</si>
  <si>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</si>
  <si>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</si>
  <si>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</si>
  <si>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</si>
  <si>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</si>
  <si>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</si>
  <si>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</si>
  <si>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</si>
  <si>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</si>
  <si>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</si>
  <si>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</si>
  <si>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</si>
  <si>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</si>
  <si>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</si>
  <si>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</si>
  <si>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</si>
  <si>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</si>
  <si>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</si>
  <si>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</si>
  <si>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</si>
  <si>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</si>
  <si>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</si>
  <si>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</si>
  <si>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</si>
  <si>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</si>
  <si>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</si>
  <si>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</si>
  <si>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</si>
  <si>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</si>
  <si>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</si>
  <si>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</si>
  <si>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</si>
  <si>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</si>
  <si>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</si>
  <si>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</si>
  <si>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</si>
  <si>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</si>
  <si>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</si>
  <si>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</si>
  <si>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</si>
  <si>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</si>
  <si>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</si>
  <si>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</si>
  <si>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</si>
  <si>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</si>
  <si>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</si>
  <si>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</si>
  <si>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</si>
  <si>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</si>
  <si>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</si>
  <si>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</si>
  <si>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</si>
  <si>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</si>
  <si>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</si>
  <si>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</si>
  <si>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</si>
  <si>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</si>
  <si>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</si>
  <si>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</si>
  <si>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</si>
  <si>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</si>
  <si>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</si>
  <si>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</si>
  <si>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</si>
  <si>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</si>
  <si>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</si>
  <si>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</si>
  <si>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</si>
  <si>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</si>
  <si>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</si>
  <si>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</si>
  <si>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</si>
  <si>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</si>
  <si>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</si>
  <si>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</si>
  <si>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</si>
  <si>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</si>
  <si>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</si>
  <si>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</si>
  <si>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</si>
  <si>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</si>
  <si>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</si>
  <si>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</si>
  <si>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</si>
  <si>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</si>
  <si>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</si>
  <si>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</si>
  <si>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</si>
  <si>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</si>
  <si>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</si>
  <si>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</si>
  <si>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</si>
  <si>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</si>
  <si>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</si>
  <si>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</si>
  <si>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</si>
  <si>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</si>
  <si>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</si>
  <si>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</si>
  <si>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</si>
  <si>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</si>
  <si>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</si>
  <si>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</si>
  <si>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</si>
  <si>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</si>
  <si>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</si>
  <si>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</si>
  <si>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</si>
  <si>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</si>
  <si>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</si>
  <si>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</si>
  <si>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</si>
  <si>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</si>
  <si>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</si>
  <si>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</si>
  <si>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</si>
  <si>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</si>
  <si>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</si>
  <si>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</si>
  <si>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</si>
  <si>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</si>
  <si>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</si>
  <si>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</si>
  <si>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</si>
  <si>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</si>
  <si>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</si>
  <si>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</si>
  <si>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</si>
  <si>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</si>
  <si>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</si>
  <si>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</si>
  <si>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</si>
  <si>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</si>
  <si>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</si>
  <si>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</si>
  <si>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</si>
  <si>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</si>
  <si>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</si>
  <si>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</si>
  <si>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</si>
  <si>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</si>
  <si>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</si>
  <si>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</si>
  <si>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</si>
  <si>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</si>
  <si>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</si>
  <si>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</si>
  <si>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</si>
  <si>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</si>
  <si>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</si>
  <si>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</si>
  <si>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</si>
  <si>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</si>
  <si>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</si>
  <si>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</si>
  <si>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</si>
  <si>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</si>
  <si>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</si>
  <si>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</si>
  <si>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</si>
  <si>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</si>
  <si>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</si>
  <si>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</si>
  <si>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</si>
  <si>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</si>
  <si>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</si>
  <si>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</si>
  <si>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</si>
  <si>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</si>
  <si>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</si>
  <si>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</si>
  <si>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</si>
  <si>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</si>
  <si>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</si>
  <si>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</si>
  <si>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</si>
  <si>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</si>
  <si>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</si>
  <si>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</si>
  <si>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</si>
  <si>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</si>
  <si>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</si>
  <si>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</si>
  <si>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</si>
  <si>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</si>
  <si>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</si>
  <si>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</si>
  <si>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</si>
  <si>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</si>
  <si>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</si>
  <si>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</si>
  <si>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</si>
  <si>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</si>
  <si>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</si>
  <si>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</si>
  <si>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</si>
  <si>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</si>
  <si>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</si>
  <si>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</si>
  <si>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</si>
  <si>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</si>
  <si>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</si>
  <si>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</si>
  <si>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</si>
  <si>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</si>
  <si>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</si>
  <si>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</si>
  <si>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</si>
  <si>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</si>
  <si>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</si>
  <si>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</si>
  <si>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</si>
  <si>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</si>
  <si>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</si>
  <si>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</si>
  <si>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</si>
  <si>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</si>
  <si>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</si>
  <si>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</si>
  <si>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</si>
  <si>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</si>
  <si>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</si>
  <si>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</si>
  <si>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</si>
  <si>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</si>
  <si>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</si>
  <si>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</si>
  <si>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</si>
  <si>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</si>
  <si>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</si>
  <si>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</si>
  <si>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</si>
  <si>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</si>
  <si>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</si>
  <si>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</si>
  <si>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</si>
  <si>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</si>
  <si>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</si>
  <si>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</si>
  <si>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</si>
  <si>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</si>
  <si>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</si>
  <si>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</si>
  <si>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</si>
  <si>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</si>
  <si>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</si>
  <si>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</si>
  <si>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</si>
  <si>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</si>
  <si>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</si>
  <si>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</si>
  <si>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</si>
  <si>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</si>
  <si>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</si>
  <si>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</si>
  <si>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</si>
  <si>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</si>
  <si>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</si>
  <si>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</si>
  <si>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</si>
  <si>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</si>
  <si>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</si>
  <si>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</si>
  <si>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</si>
  <si>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</si>
  <si>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</si>
  <si>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</si>
  <si>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</si>
  <si>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</si>
  <si>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</si>
  <si>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</si>
  <si>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</si>
  <si>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</si>
  <si>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</si>
  <si>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</si>
  <si>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</si>
  <si>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</si>
  <si>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</si>
  <si>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</si>
  <si>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</si>
  <si>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</si>
  <si>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</si>
  <si>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</si>
  <si>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</si>
  <si>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</si>
  <si>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</si>
  <si>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</si>
  <si>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</si>
  <si>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</si>
  <si>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</si>
  <si>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</si>
  <si>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</si>
  <si>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</si>
  <si>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</si>
  <si>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</si>
  <si>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</si>
  <si>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</si>
  <si>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</si>
  <si>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</si>
  <si>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</si>
  <si>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</si>
  <si>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</si>
  <si>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</si>
  <si>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</si>
  <si>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</si>
  <si>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</si>
  <si>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</si>
  <si>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</si>
  <si>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</si>
  <si>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</si>
  <si>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</si>
  <si>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</si>
  <si>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</si>
  <si>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</si>
  <si>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</si>
  <si>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</si>
  <si>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</si>
  <si>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</si>
  <si>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</si>
  <si>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</si>
  <si>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</si>
  <si>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</si>
  <si>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</si>
  <si>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</si>
  <si>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</si>
  <si>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</si>
  <si>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</si>
  <si>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</si>
  <si>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</si>
  <si>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</si>
  <si>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</si>
  <si>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</si>
  <si>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</si>
  <si>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</si>
  <si>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</si>
  <si>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</si>
  <si>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</si>
  <si>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</si>
  <si>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</si>
  <si>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</si>
  <si>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</si>
  <si>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</si>
  <si>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</si>
  <si>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</si>
  <si>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</si>
  <si>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</si>
  <si>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</si>
  <si>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</si>
  <si>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</si>
  <si>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</si>
  <si>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</si>
  <si>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</si>
  <si>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</si>
  <si>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</si>
  <si>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</si>
  <si>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</si>
  <si>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</si>
  <si>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</si>
  <si>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</si>
  <si>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</si>
  <si>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</si>
  <si>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</si>
  <si>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</si>
  <si>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</si>
  <si>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</si>
  <si>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</si>
  <si>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</si>
  <si>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</si>
  <si>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</si>
  <si>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</si>
  <si>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</si>
  <si>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</si>
  <si>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</si>
  <si>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</si>
  <si>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</si>
  <si>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</si>
  <si>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</si>
  <si>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</si>
  <si>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</si>
  <si>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</si>
  <si>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</si>
  <si>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</si>
  <si>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</si>
  <si>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</si>
  <si>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</si>
  <si>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</si>
  <si>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</si>
  <si>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</si>
  <si>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</si>
  <si>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</si>
  <si>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</si>
  <si>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</si>
  <si>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</si>
  <si>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</si>
  <si>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</si>
  <si>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</si>
  <si>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</si>
  <si>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</si>
  <si>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</si>
  <si>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</si>
  <si>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</si>
  <si>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</si>
  <si>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</si>
  <si>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</si>
  <si>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</si>
  <si>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</si>
  <si>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</si>
  <si>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</si>
  <si>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</si>
  <si>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</si>
  <si>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</si>
  <si>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</si>
  <si>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</si>
  <si>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</si>
  <si>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</si>
  <si>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</si>
  <si>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</si>
  <si>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</si>
  <si>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</si>
  <si>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</si>
  <si>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</si>
  <si>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</si>
  <si>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</si>
  <si>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</si>
  <si>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</si>
  <si>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</si>
  <si>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</si>
  <si>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</si>
  <si>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</si>
  <si>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</si>
  <si>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</si>
  <si>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</si>
  <si>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</si>
  <si>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</si>
  <si>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</si>
  <si>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</si>
  <si>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</si>
  <si>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</si>
  <si>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</si>
  <si>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</si>
  <si>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</si>
  <si>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</si>
  <si>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</si>
  <si>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</si>
  <si>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</si>
  <si>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</si>
  <si>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</si>
  <si>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</si>
  <si>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</si>
  <si>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</si>
  <si>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</si>
  <si>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</si>
  <si>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</si>
  <si>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</si>
  <si>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</si>
  <si>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</si>
  <si>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</si>
  <si>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</si>
  <si>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</si>
  <si>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</si>
  <si>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</si>
  <si>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</si>
  <si>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</si>
  <si>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</si>
  <si>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</si>
  <si>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</si>
  <si>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</si>
  <si>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</si>
  <si>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</si>
  <si>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</si>
  <si>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</si>
  <si>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</si>
  <si>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</si>
  <si>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</si>
  <si>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</si>
  <si>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</si>
  <si>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</si>
  <si>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</si>
  <si>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</si>
  <si>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</si>
  <si>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</si>
  <si>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</si>
  <si>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</si>
  <si>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</si>
  <si>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</si>
  <si>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</si>
  <si>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</si>
  <si>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</si>
  <si>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</si>
  <si>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</si>
  <si>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</si>
  <si>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</si>
  <si>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</si>
  <si>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</si>
  <si>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</si>
  <si>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</si>
  <si>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</si>
  <si>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</si>
  <si>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</si>
  <si>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</si>
  <si>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</si>
  <si>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</si>
  <si>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</si>
  <si>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</si>
  <si>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</si>
  <si>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</si>
  <si>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</si>
  <si>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</si>
  <si>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</si>
  <si>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</si>
  <si>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</si>
  <si>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</si>
  <si>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</si>
  <si>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</si>
  <si>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</si>
  <si>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</si>
  <si>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</si>
  <si>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</si>
  <si>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</si>
  <si>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</si>
  <si>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</si>
  <si>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</si>
  <si>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</si>
  <si>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</si>
  <si>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</si>
  <si>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</si>
  <si>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</si>
  <si>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</si>
  <si>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</si>
  <si>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</si>
  <si>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</si>
  <si>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</si>
  <si>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</si>
  <si>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</si>
  <si>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</si>
  <si>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</si>
  <si>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</si>
  <si>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</si>
  <si>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</si>
  <si>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</si>
  <si>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</si>
  <si>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</si>
  <si>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</si>
  <si>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</si>
  <si>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</si>
  <si>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</si>
  <si>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</si>
  <si>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</si>
  <si>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</si>
  <si>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</si>
  <si>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</si>
  <si>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</si>
  <si>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</si>
  <si>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</si>
  <si>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</si>
  <si>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</si>
  <si>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</si>
  <si>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</si>
  <si>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</si>
  <si>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</si>
  <si>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</si>
  <si>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</si>
  <si>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</si>
  <si>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</si>
  <si>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</si>
  <si>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</si>
  <si>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</si>
  <si>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</si>
  <si>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</si>
  <si>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</si>
  <si>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</si>
  <si>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</si>
  <si>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</si>
  <si>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</si>
  <si>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</si>
  <si>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</si>
  <si>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</si>
  <si>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</si>
  <si>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</si>
  <si>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</si>
  <si>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</si>
  <si>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</si>
  <si>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</si>
  <si>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</si>
  <si>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</si>
  <si>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</si>
  <si>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</si>
  <si>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</si>
  <si>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</si>
  <si>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</si>
  <si>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</si>
  <si>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</si>
  <si>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</si>
  <si>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</si>
  <si>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</si>
  <si>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</si>
  <si>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</si>
  <si>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</si>
  <si>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</si>
  <si>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</si>
  <si>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</si>
  <si>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</si>
  <si>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</si>
  <si>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</si>
  <si>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</si>
  <si>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</si>
  <si>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</si>
  <si>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</si>
  <si>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</si>
  <si>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</si>
  <si>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</si>
  <si>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</si>
  <si>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</si>
  <si>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</si>
  <si>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</si>
  <si>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</si>
  <si>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</si>
  <si>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</si>
  <si>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</si>
  <si>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</si>
  <si>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</si>
  <si>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</si>
  <si>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</si>
  <si>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</si>
  <si>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</si>
  <si>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</si>
  <si>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</si>
  <si>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</si>
  <si>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</si>
  <si>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</si>
  <si>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</si>
  <si>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</si>
  <si>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</si>
  <si>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</si>
  <si>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</si>
  <si>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</si>
  <si>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</si>
  <si>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</si>
  <si>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</si>
  <si>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</si>
  <si>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</si>
  <si>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</si>
  <si>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</si>
  <si>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</si>
  <si>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</si>
  <si>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</si>
  <si>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</si>
  <si>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</si>
  <si>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</si>
  <si>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</si>
  <si>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</si>
  <si>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</si>
  <si>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</si>
  <si>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</si>
  <si>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</si>
  <si>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</si>
  <si>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</si>
  <si>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</si>
  <si>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</si>
  <si>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</si>
  <si>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</si>
  <si>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</si>
  <si>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</si>
  <si>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</si>
  <si>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</si>
  <si>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</si>
  <si>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</si>
  <si>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</si>
  <si>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</si>
  <si>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</si>
  <si>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</si>
  <si>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</si>
  <si>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</si>
  <si>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</si>
  <si>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</si>
  <si>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</si>
  <si>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</si>
  <si>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</si>
  <si>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</si>
  <si>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</si>
  <si>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</si>
  <si>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</si>
  <si>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</si>
  <si>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</si>
  <si>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</si>
  <si>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</si>
  <si>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</si>
  <si>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</si>
  <si>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</si>
  <si>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</si>
  <si>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</si>
  <si>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</si>
  <si>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</si>
  <si>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</si>
  <si>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</si>
  <si>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</si>
  <si>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</si>
  <si>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</si>
  <si>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</si>
  <si>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</si>
  <si>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</si>
  <si>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</si>
  <si>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</si>
  <si>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</si>
  <si>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</si>
  <si>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</si>
  <si>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</si>
  <si>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</si>
  <si>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</si>
  <si>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</si>
  <si>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</si>
  <si>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</si>
  <si>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</si>
  <si>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</si>
  <si>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</si>
  <si>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</si>
  <si>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</si>
  <si>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</si>
  <si>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</si>
  <si>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</si>
  <si>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</si>
  <si>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</si>
  <si>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</si>
  <si>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</si>
  <si>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</si>
  <si>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</si>
  <si>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</si>
  <si>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</si>
  <si>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</si>
  <si>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</si>
  <si>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</si>
  <si>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</si>
  <si>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</si>
  <si>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</si>
  <si>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</si>
  <si>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</si>
  <si>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</si>
  <si>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</si>
  <si>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</si>
  <si>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</si>
  <si>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</si>
  <si>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</si>
  <si>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</si>
  <si>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</si>
  <si>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</si>
  <si>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</si>
  <si>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</si>
  <si>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</si>
  <si>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</si>
  <si>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</si>
  <si>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</si>
  <si>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</si>
  <si>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</si>
  <si>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</si>
  <si>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</si>
  <si>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</si>
  <si>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</si>
  <si>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</si>
  <si>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</si>
  <si>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</si>
  <si>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</si>
  <si>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</si>
  <si>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</si>
  <si>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</si>
  <si>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</si>
  <si>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</si>
  <si>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</si>
  <si>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</si>
  <si>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</si>
  <si>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</si>
  <si>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</si>
  <si>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</si>
  <si>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</si>
  <si>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</si>
  <si>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</si>
  <si>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</si>
  <si>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</si>
  <si>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</si>
  <si>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</si>
  <si>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</si>
  <si>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</si>
  <si>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</si>
  <si>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</si>
  <si>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</si>
  <si>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</si>
  <si>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</si>
  <si>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</si>
  <si>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</si>
  <si>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</si>
  <si>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</si>
  <si>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</si>
  <si>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</si>
  <si>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</si>
  <si>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</si>
  <si>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</si>
  <si>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</si>
  <si>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</si>
  <si>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</si>
  <si>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</si>
  <si>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</si>
  <si>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</si>
  <si>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</si>
  <si>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</si>
  <si>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</si>
  <si>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</si>
  <si>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</si>
  <si>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</si>
  <si>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</si>
  <si>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</si>
  <si>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</si>
  <si>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</si>
  <si>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</si>
  <si>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</si>
  <si>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</si>
  <si>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</si>
  <si>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</si>
  <si>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</si>
  <si>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</si>
  <si>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</si>
  <si>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</si>
  <si>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</si>
  <si>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</si>
  <si>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</si>
  <si>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</si>
  <si>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</si>
  <si>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</si>
  <si>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</si>
  <si>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</si>
  <si>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</si>
  <si>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</si>
  <si>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</si>
  <si>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</si>
  <si>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</si>
  <si>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</si>
  <si>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</si>
  <si>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</si>
  <si>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</si>
  <si>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</si>
  <si>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</si>
  <si>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</si>
  <si>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</si>
  <si>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</si>
  <si>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</si>
  <si>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</si>
  <si>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</si>
  <si>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</si>
  <si>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</si>
  <si>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</si>
  <si>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</si>
  <si>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</si>
  <si>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</si>
  <si>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</si>
  <si>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</si>
  <si>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</si>
  <si>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</si>
  <si>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</si>
  <si>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</si>
  <si>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</si>
  <si>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</si>
  <si>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</si>
  <si>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</si>
  <si>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</si>
  <si>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</si>
  <si>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</si>
  <si>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</si>
  <si>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</si>
  <si>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</si>
  <si>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</si>
  <si>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</si>
  <si>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</si>
  <si>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</si>
  <si>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</si>
  <si>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</si>
  <si>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</si>
  <si>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</si>
  <si>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</si>
  <si>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</si>
  <si>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</si>
  <si>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</si>
  <si>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</si>
  <si>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</si>
  <si>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</si>
  <si>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</si>
  <si>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</si>
  <si>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</si>
  <si>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</si>
  <si>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</si>
  <si>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</si>
  <si>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</si>
  <si>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</si>
  <si>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</si>
  <si>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</si>
  <si>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</si>
  <si>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</si>
  <si>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</si>
  <si>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</si>
  <si>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</si>
  <si>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</si>
  <si>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</si>
  <si>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</si>
  <si>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</si>
  <si>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</si>
  <si>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</si>
  <si>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</si>
  <si>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</si>
  <si>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</si>
  <si>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</si>
  <si>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</si>
  <si>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</si>
  <si>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</si>
  <si>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</si>
  <si>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</si>
  <si>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</si>
  <si>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</si>
  <si>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</si>
  <si>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</si>
  <si>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</si>
  <si>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</si>
  <si>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</si>
  <si>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</si>
  <si>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</si>
  <si>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</si>
  <si>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</si>
  <si>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</si>
  <si>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</si>
  <si>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</si>
  <si>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</si>
  <si>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</si>
  <si>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</si>
  <si>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</si>
  <si>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</si>
  <si>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</si>
  <si>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</si>
  <si>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</si>
  <si>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</si>
  <si>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</si>
  <si>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</si>
  <si>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</si>
  <si>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</si>
  <si>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</si>
  <si>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</si>
  <si>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</si>
  <si>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</si>
  <si>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</si>
  <si>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</si>
  <si>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</si>
  <si>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</si>
  <si>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</si>
  <si>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</si>
  <si>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</si>
  <si>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</si>
  <si>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</si>
  <si>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</si>
  <si>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</si>
  <si>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</si>
  <si>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</si>
  <si>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</si>
  <si>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</si>
  <si>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</si>
  <si>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</si>
  <si>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</si>
  <si>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</si>
  <si>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</si>
  <si>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</si>
  <si>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</si>
  <si>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</si>
  <si>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</si>
  <si>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</si>
  <si>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</si>
  <si>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</si>
  <si>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</si>
  <si>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</si>
  <si>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</si>
  <si>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</si>
  <si>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</si>
  <si>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</si>
  <si>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</si>
  <si>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</si>
  <si>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</si>
  <si>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</si>
  <si>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</si>
  <si>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</si>
  <si>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</si>
  <si>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</si>
  <si>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</si>
  <si>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</si>
  <si>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</si>
  <si>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</si>
  <si>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</si>
  <si>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</si>
  <si>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</si>
  <si>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</si>
  <si>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</si>
  <si>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</si>
  <si>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</si>
  <si>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</si>
  <si>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</si>
  <si>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</si>
  <si>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</si>
  <si>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</si>
  <si>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</si>
  <si>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</si>
  <si>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</si>
  <si>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</si>
  <si>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</si>
  <si>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</si>
  <si>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</si>
  <si>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</si>
  <si>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</si>
  <si>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</si>
  <si>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</si>
  <si>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</si>
  <si>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</si>
  <si>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</si>
  <si>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</si>
  <si>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</si>
  <si>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</si>
  <si>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</si>
  <si>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</si>
  <si>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</si>
  <si>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</si>
  <si>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</si>
  <si>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</si>
  <si>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</si>
  <si>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</si>
  <si>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</si>
  <si>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</si>
  <si>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</si>
  <si>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</si>
  <si>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</si>
  <si>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</si>
  <si>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</si>
  <si>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</si>
  <si>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</si>
  <si>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</si>
  <si>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</si>
  <si>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</si>
  <si>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</si>
  <si>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</si>
  <si>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</si>
  <si>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</si>
  <si>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</si>
  <si>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</si>
  <si>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</si>
  <si>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</si>
  <si>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</si>
  <si>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</si>
  <si>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</si>
  <si>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</si>
  <si>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</si>
  <si>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</si>
  <si>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</si>
  <si>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</si>
  <si>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</si>
  <si>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</si>
  <si>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</si>
  <si>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</si>
  <si>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</si>
  <si>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</si>
  <si>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</si>
  <si>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</si>
  <si>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</si>
  <si>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</si>
  <si>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</si>
  <si>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</si>
  <si>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</si>
  <si>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</si>
  <si>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</si>
  <si>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</si>
  <si>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</si>
  <si>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</si>
  <si>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</si>
  <si>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</si>
  <si>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</si>
  <si>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</si>
  <si>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</si>
  <si>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</si>
  <si>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</si>
  <si>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</si>
  <si>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</si>
  <si>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</si>
  <si>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</si>
  <si>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</si>
  <si>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</si>
  <si>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</si>
  <si>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</si>
  <si>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</si>
  <si>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</si>
  <si>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</si>
  <si>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</si>
  <si>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</si>
  <si>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</si>
  <si>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</si>
  <si>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</si>
  <si>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</si>
  <si>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</si>
  <si>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</si>
  <si>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</si>
  <si>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</si>
  <si>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</si>
  <si>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</si>
  <si>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</si>
  <si>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</si>
  <si>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</si>
  <si>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</si>
  <si>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</si>
  <si>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</si>
  <si>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</si>
  <si>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</si>
  <si>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</si>
  <si>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</si>
  <si>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</si>
  <si>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</si>
  <si>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</si>
  <si>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</si>
  <si>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</si>
  <si>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</si>
  <si>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</si>
  <si>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</si>
  <si>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</si>
  <si>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</si>
  <si>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</si>
  <si>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</si>
  <si>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</si>
  <si>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</si>
  <si>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</si>
  <si>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</si>
  <si>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</si>
  <si>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</si>
  <si>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</si>
  <si>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</si>
  <si>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</si>
  <si>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</si>
  <si>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</si>
  <si>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</si>
  <si>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</si>
  <si>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</si>
  <si>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</si>
  <si>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</si>
  <si>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</si>
  <si>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</si>
  <si>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</si>
  <si>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</si>
  <si>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</si>
  <si>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</si>
  <si>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</si>
  <si>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</si>
  <si>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</si>
  <si>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</si>
  <si>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</si>
  <si>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</si>
  <si>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</si>
  <si>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</si>
  <si>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</si>
  <si>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</si>
  <si>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</si>
  <si>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</si>
  <si>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</si>
  <si>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</si>
  <si>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</si>
  <si>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</si>
  <si>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</si>
  <si>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</si>
  <si>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</si>
  <si>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</si>
  <si>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</si>
  <si>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</si>
  <si>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</si>
  <si>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</si>
  <si>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</si>
  <si>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</si>
  <si>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</si>
  <si>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</si>
  <si>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</si>
  <si>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</si>
  <si>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</si>
  <si>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</si>
  <si>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</si>
  <si>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</si>
  <si>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</si>
  <si>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</si>
  <si>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</si>
  <si>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</si>
  <si>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</si>
  <si>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</si>
  <si>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</si>
  <si>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</si>
  <si>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</si>
  <si>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</si>
  <si>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</si>
  <si>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</si>
  <si>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</si>
  <si>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</si>
  <si>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</si>
  <si>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</si>
  <si>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</si>
  <si>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</si>
  <si>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</si>
  <si>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</si>
  <si>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</si>
  <si>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</si>
  <si>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</si>
  <si>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</si>
  <si>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</si>
  <si>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</si>
  <si>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</si>
  <si>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</si>
  <si>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</si>
  <si>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</si>
  <si>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</si>
  <si>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</si>
  <si>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</si>
  <si>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</si>
  <si>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</si>
  <si>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</si>
  <si>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</si>
  <si>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</si>
  <si>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</si>
  <si>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</si>
  <si>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</si>
  <si>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</si>
  <si>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</si>
  <si>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</si>
  <si>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</si>
  <si>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</si>
  <si>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</si>
  <si>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</si>
  <si>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</si>
  <si>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</si>
  <si>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</si>
  <si>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</si>
  <si>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</si>
  <si>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</si>
  <si>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</si>
  <si>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</si>
  <si>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</si>
  <si>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</si>
  <si>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</si>
  <si>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</si>
  <si>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</si>
  <si>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</si>
  <si>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</si>
  <si>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</si>
  <si>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</si>
  <si>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</si>
  <si>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</si>
  <si>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</si>
  <si>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</si>
  <si>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</si>
  <si>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</si>
  <si>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</si>
  <si>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</si>
  <si>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</si>
  <si>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</si>
  <si>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</si>
  <si>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</si>
  <si>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</si>
  <si>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</si>
  <si>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</si>
  <si>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</si>
  <si>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</si>
  <si>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</si>
  <si>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</si>
  <si>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</si>
  <si>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</si>
  <si>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</si>
  <si>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</si>
  <si>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</si>
  <si>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</si>
  <si>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</si>
  <si>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</si>
  <si>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</si>
  <si>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</si>
  <si>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</si>
  <si>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</si>
  <si>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</si>
  <si>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</si>
  <si>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</si>
  <si>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</si>
  <si>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</si>
  <si>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</si>
  <si>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</si>
  <si>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</si>
  <si>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</si>
  <si>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</si>
  <si>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</si>
  <si>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</si>
  <si>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</si>
  <si>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</si>
  <si>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</si>
  <si>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</si>
  <si>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</si>
  <si>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</si>
  <si>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</si>
  <si>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</si>
  <si>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</si>
  <si>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</si>
  <si>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</si>
  <si>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</si>
  <si>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</si>
  <si>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</si>
  <si>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</si>
  <si>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</si>
  <si>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</si>
  <si>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</si>
  <si>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</si>
  <si>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</si>
  <si>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</si>
  <si>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</si>
  <si>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</si>
  <si>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</si>
  <si>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</si>
  <si>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</si>
  <si>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</si>
  <si>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</si>
  <si>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</si>
  <si>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</si>
  <si>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</si>
  <si>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</si>
  <si>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</si>
  <si>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</si>
  <si>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</si>
  <si>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</si>
  <si>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</si>
  <si>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</si>
  <si>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</si>
  <si>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</si>
  <si>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</si>
  <si>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</si>
  <si>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</si>
  <si>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</si>
  <si>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</si>
  <si>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</si>
  <si>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</si>
  <si>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</si>
  <si>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</si>
  <si>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</si>
  <si>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</si>
  <si>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</si>
  <si>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</si>
  <si>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</si>
  <si>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</si>
  <si>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</si>
  <si>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</si>
  <si>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</si>
  <si>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</si>
  <si>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</si>
  <si>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</si>
  <si>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</si>
  <si>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</si>
  <si>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</si>
  <si>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</si>
  <si>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</si>
  <si>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</si>
  <si>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</si>
  <si>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</si>
  <si>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</si>
  <si>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</si>
  <si>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</si>
  <si>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</si>
  <si>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</si>
  <si>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</si>
  <si>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</si>
  <si>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</si>
  <si>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</si>
  <si>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</si>
  <si>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</si>
  <si>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</si>
  <si>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</si>
  <si>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</si>
  <si>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</si>
  <si>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</si>
  <si>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</si>
  <si>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</si>
  <si>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</si>
  <si>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</si>
  <si>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</si>
  <si>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</si>
  <si>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</si>
  <si>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</si>
  <si>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</si>
  <si>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</si>
  <si>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</si>
  <si>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</si>
  <si>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</si>
  <si>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</si>
  <si>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</si>
  <si>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</si>
  <si>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</si>
  <si>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</si>
  <si>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</si>
  <si>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</si>
  <si>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</si>
  <si>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</si>
  <si>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</si>
  <si>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</si>
  <si>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</si>
  <si>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</si>
  <si>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</si>
  <si>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</si>
  <si>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</si>
  <si>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</si>
  <si>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</si>
  <si>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</si>
  <si>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</si>
  <si>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</si>
  <si>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</si>
  <si>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</si>
  <si>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</si>
  <si>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</si>
  <si>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</si>
  <si>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</si>
  <si>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</si>
  <si>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</si>
  <si>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</si>
  <si>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</si>
  <si>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</si>
  <si>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</si>
  <si>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</si>
  <si>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</si>
  <si>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</si>
  <si>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</si>
  <si>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</si>
  <si>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</si>
  <si>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</si>
  <si>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</si>
  <si>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</si>
  <si>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</si>
  <si>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</si>
  <si>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</si>
  <si>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</si>
  <si>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</si>
  <si>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</si>
  <si>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</si>
  <si>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</si>
  <si>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</si>
  <si>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</si>
  <si>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</si>
  <si>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</si>
  <si>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</si>
  <si>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</si>
  <si>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</si>
  <si>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</si>
  <si>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</si>
  <si>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</si>
  <si>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</si>
  <si>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</si>
  <si>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</si>
  <si>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</si>
  <si>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</si>
  <si>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</si>
  <si>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</si>
  <si>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</si>
  <si>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</si>
  <si>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</si>
  <si>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</si>
  <si>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</si>
  <si>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</si>
  <si>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</si>
  <si>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</si>
  <si>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</si>
  <si>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</si>
  <si>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</si>
  <si>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</si>
  <si>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</si>
  <si>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</si>
  <si>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</si>
  <si>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</si>
  <si>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</si>
  <si>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</si>
  <si>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</si>
  <si>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</si>
  <si>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</si>
  <si>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</si>
  <si>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</si>
  <si>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</si>
  <si>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</si>
  <si>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</si>
  <si>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</si>
  <si>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</si>
  <si>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</si>
  <si>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</si>
  <si>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</si>
  <si>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</si>
  <si>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</si>
  <si>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</si>
  <si>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</si>
  <si>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</si>
  <si>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</si>
  <si>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</si>
  <si>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</si>
  <si>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</si>
  <si>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</si>
  <si>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</si>
  <si>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</si>
  <si>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</si>
  <si>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</si>
  <si>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</si>
  <si>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</si>
  <si>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</si>
  <si>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</si>
  <si>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</si>
  <si>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</si>
  <si>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</si>
  <si>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</si>
  <si>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</si>
  <si>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</si>
  <si>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</si>
  <si>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</si>
  <si>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</si>
  <si>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</si>
  <si>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</si>
  <si>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</si>
  <si>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</si>
  <si>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</si>
  <si>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</si>
  <si>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</si>
  <si>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</si>
  <si>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</si>
  <si>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</si>
  <si>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</si>
  <si>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</si>
  <si>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</si>
  <si>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</si>
  <si>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</si>
  <si>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</si>
  <si>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</si>
  <si>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</si>
  <si>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</si>
  <si>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</si>
  <si>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</si>
  <si>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</si>
  <si>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</si>
  <si>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</si>
  <si>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</si>
  <si>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</si>
  <si>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</si>
  <si>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</si>
  <si>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</si>
  <si>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</si>
  <si>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</si>
  <si>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</si>
  <si>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</si>
  <si>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</si>
  <si>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</si>
  <si>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</si>
  <si>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</si>
  <si>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</si>
  <si>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</si>
  <si>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</si>
  <si>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</si>
  <si>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</si>
  <si>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</si>
  <si>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</si>
  <si>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</si>
  <si>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</si>
  <si>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</si>
  <si>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</si>
  <si>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</si>
  <si>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</si>
  <si>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</si>
  <si>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</si>
  <si>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</si>
  <si>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</si>
  <si>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</si>
  <si>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</si>
  <si>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</si>
  <si>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</si>
  <si>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</si>
  <si>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</si>
  <si>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</si>
  <si>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</si>
  <si>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</si>
  <si>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</si>
  <si>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</si>
  <si>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</si>
  <si>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</si>
  <si>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</si>
  <si>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</si>
  <si>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</si>
  <si>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</si>
  <si>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</si>
  <si>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</si>
  <si>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</si>
  <si>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</si>
  <si>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</si>
  <si>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</si>
  <si>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</si>
  <si>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</si>
  <si>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</si>
  <si>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</si>
  <si>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</si>
  <si>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</si>
  <si>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</si>
  <si>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</si>
  <si>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</si>
  <si>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</si>
  <si>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</si>
  <si>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</si>
  <si>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</si>
  <si>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</si>
  <si>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</si>
  <si>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</si>
  <si>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</si>
  <si>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</si>
  <si>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</si>
  <si>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</si>
  <si>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</si>
  <si>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</si>
  <si>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</si>
  <si>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</si>
  <si>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</si>
  <si>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</si>
  <si>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</si>
  <si>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</si>
  <si>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</si>
  <si>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</si>
  <si>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</si>
  <si>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</si>
  <si>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</si>
  <si>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</si>
  <si>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</si>
  <si>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</si>
  <si>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</si>
  <si>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</si>
  <si>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</si>
  <si>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</si>
  <si>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</si>
  <si>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</si>
  <si>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</si>
  <si>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</si>
  <si>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</si>
  <si>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</si>
  <si>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</si>
  <si>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</si>
  <si>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</si>
  <si>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</si>
  <si>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</si>
  <si>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</si>
  <si>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</si>
  <si>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</si>
  <si>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</si>
  <si>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</si>
  <si>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</si>
  <si>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</si>
  <si>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</si>
  <si>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t>Public sector</t>
  </si>
  <si>
    <t>0-0.025000</t>
  </si>
  <si>
    <t>0.025001-0.050000</t>
  </si>
  <si>
    <t>0.050001-0.100000</t>
  </si>
  <si>
    <t>0.100001-0.150000</t>
  </si>
  <si>
    <t>0.150001-0.200000</t>
  </si>
  <si>
    <t>0.200001-0.250000</t>
  </si>
  <si>
    <t>0.250001-0.300000</t>
  </si>
  <si>
    <t>0.300000-</t>
  </si>
  <si>
    <t>-1</t>
  </si>
  <si>
    <t>1-2</t>
  </si>
  <si>
    <t>2-5</t>
  </si>
  <si>
    <t>5-10</t>
  </si>
  <si>
    <t>10-20</t>
  </si>
  <si>
    <t>20-</t>
  </si>
  <si>
    <t>XS2532376949</t>
  </si>
  <si>
    <t>Soft bullet</t>
  </si>
  <si>
    <r>
      <t xml:space="preserve">Residential </t>
    </r>
    <r>
      <rPr>
        <sz val="12"/>
        <rFont val="Calibri"/>
        <family val="2"/>
      </rPr>
      <t>80</t>
    </r>
    <r>
      <rPr>
        <sz val="12"/>
        <rFont val="Calibri"/>
        <family val="2"/>
        <scheme val="minor"/>
      </rPr>
      <t>%</t>
    </r>
  </si>
  <si>
    <t>Nordea Mortgage Bank</t>
  </si>
  <si>
    <t>LTV is calculated using market value. There are special LTV limits used solely for calculating collateralisation rates for the cover pools which are 70% for Residential and 60% for Commercial. LTV of the original loan can be up to 100%, but only 80% (residential) and 60% (commercial) LTV of that loan is Cover Pool eligible.</t>
  </si>
  <si>
    <t>Citibank</t>
  </si>
  <si>
    <t>549300U8H3KN0K301B23</t>
  </si>
  <si>
    <t>XS2561746855</t>
  </si>
  <si>
    <t xml:space="preserve">Nordea Mortgage Bank </t>
  </si>
  <si>
    <t>https://www.finanssivalvonta.fi/globalassets/sv/regelverk/foreskriftssamling/2012/07_2012/7_2012_sv.M2 https://www.nordea.com/en/doc/base-prospectus-for-nordea-mortgage-covered-bond-programme-16-august-2022.pdf</t>
  </si>
  <si>
    <t>Conservative valuation method. Taking the lowest of index value or latest valuation value</t>
  </si>
  <si>
    <t>https://www.coveredbondlabel.com/issuer/58-nordea-mortgage-bank-plc</t>
  </si>
  <si>
    <t>XS2589317697</t>
  </si>
  <si>
    <t>YES</t>
  </si>
  <si>
    <t>Nordea green funding framework</t>
  </si>
  <si>
    <t>https://www.nordea.com/en/doc/nordea-green-funding-framework-2022final.pdf</t>
  </si>
  <si>
    <t>New and existing</t>
  </si>
  <si>
    <t>Reporting Date: [30/09/2023]</t>
  </si>
  <si>
    <t>Cut-off Date: [30/09/2023]</t>
  </si>
  <si>
    <t>[30/09/2023]</t>
  </si>
  <si>
    <t>XS2673972795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</si>
</sst>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
      <sz val="9"/>
      <color rgb="FF333333"/>
      <name val="Arial"/>
      <family val="2"/>
    </font>
    <font>
      <b/>
      <sz val="11"/>
      <color rgb="FF0070C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168" fontId="2" fillId="9" borderId="54" xfId="9" applyNumberFormat="1" applyFont="1" applyFill="1" applyBorder="1"/>
    <xf numFmtId="0" fontId="2" fillId="4" borderId="0" xfId="0" applyFont="1" applyFill="1"/>
    <xf numFmtId="0" fontId="53" fillId="4" borderId="0" xfId="0" applyFont="1" applyFill="1"/>
    <xf numFmtId="0" fontId="2" fillId="4" borderId="0" xfId="0" applyFont="1" applyFill="1" applyAlignment="1">
      <alignment horizontal="left" vertical="top"/>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49" fontId="64" fillId="11" borderId="55" xfId="0" applyNumberFormat="1" applyFont="1" applyFill="1" applyBorder="1" applyAlignment="1">
      <alignment horizontal="left"/>
    </xf>
    <xf numFmtId="0" fontId="65" fillId="8" borderId="36" xfId="0" applyFont="1" applyFill="1" applyBorder="1" applyAlignment="1">
      <alignment wrapText="1"/>
    </xf>
    <xf numFmtId="0" fontId="54" fillId="4" borderId="0" xfId="0" applyFont="1" applyFill="1" applyAlignment="1">
      <alignment vertical="center" wrapText="1"/>
    </xf>
    <xf numFmtId="0" fontId="0" fillId="4" borderId="0" xfId="0" applyFill="1" applyAlignment="1">
      <alignment wrapText="1"/>
    </xf>
    <xf numFmtId="0" fontId="55" fillId="4" borderId="0" xfId="0" applyFont="1" applyFill="1" applyAlignment="1">
      <alignment vertical="center" wrapText="1"/>
    </xf>
    <xf numFmtId="0" fontId="56" fillId="4" borderId="0" xfId="0" applyFont="1" applyFill="1" applyAlignment="1">
      <alignment vertical="top"/>
    </xf>
    <xf numFmtId="0" fontId="1" fillId="4" borderId="0" xfId="0" applyFont="1" applyFill="1" applyAlignment="1">
      <alignment vertical="top"/>
    </xf>
    <xf numFmtId="0" fontId="60"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4" fillId="4" borderId="0" xfId="0" applyFont="1" applyFill="1" applyAlignment="1">
      <alignment vertical="top"/>
    </xf>
    <xf numFmtId="0" fontId="55" fillId="4" borderId="0" xfId="0" applyFont="1" applyFill="1" applyAlignment="1">
      <alignment vertical="top" wrapText="1"/>
    </xf>
    <xf numFmtId="0" fontId="58" fillId="4" borderId="0" xfId="0" applyFont="1" applyFill="1" applyAlignment="1">
      <alignment vertical="top"/>
    </xf>
    <xf numFmtId="0" fontId="14" fillId="0" borderId="0" xfId="2" applyFill="1" applyBorder="1" applyAlignment="1" applyProtection="1">
      <alignment horizontal="center" vertical="center" wrapText="1"/>
      <protection locked="0"/>
    </xf>
    <xf numFmtId="9" fontId="2" fillId="0" borderId="0" xfId="1" applyFont="1" applyAlignment="1" applyProtection="1">
      <alignment horizontal="center" vertical="center" wrapText="1"/>
    </xf>
    <xf numFmtId="1" fontId="2" fillId="9" borderId="56" xfId="1" applyNumberFormat="1" applyFont="1" applyFill="1" applyBorder="1"/>
    <xf numFmtId="0" fontId="2" fillId="9" borderId="36" xfId="0" applyNumberFormat="1" applyFont="1" applyFill="1" applyBorder="1"/>
    <xf numFmtId="14" fontId="2" fillId="9" borderId="0" xfId="0" applyNumberFormat="1" applyFont="1" applyFill="1"/>
    <xf numFmtId="2" fontId="2" fillId="9" borderId="0" xfId="0" applyNumberFormat="1" applyFont="1" applyFill="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4" borderId="0" xfId="0" applyFont="1" applyFill="1" applyAlignment="1">
      <alignment horizontal="left" vertical="top" wrapText="1"/>
    </xf>
    <xf numFmtId="0" fontId="63" fillId="0" borderId="0" xfId="0" applyFont="1" applyAlignment="1">
      <alignment horizontal="left" vertical="top" wrapText="1"/>
    </xf>
    <xf numFmtId="0" fontId="46" fillId="4" borderId="0" xfId="0" applyFont="1" applyFill="1" applyAlignment="1">
      <alignment horizontal="left" vertical="top" wrapText="1"/>
    </xf>
    <xf numFmtId="0" fontId="61" fillId="4" borderId="0" xfId="0" applyFont="1" applyFill="1" applyAlignment="1">
      <alignment horizontal="left" vertical="top" wrapText="1"/>
    </xf>
    <xf numFmtId="0" fontId="55" fillId="4" borderId="0" xfId="0" applyFont="1" applyFill="1" applyAlignment="1">
      <alignment horizontal="left" vertical="top" wrapText="1"/>
    </xf>
    <xf numFmtId="0" fontId="57" fillId="4" borderId="0" xfId="0" applyFont="1" applyFill="1" applyAlignment="1">
      <alignment horizontal="left" vertical="top" wrapText="1"/>
    </xf>
    <xf numFmtId="0" fontId="2" fillId="4" borderId="0" xfId="0" applyFont="1" applyFill="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2</xdr:col>
      <xdr:colOff>35719</xdr:colOff>
      <xdr:row>31</xdr:row>
      <xdr:rowOff>23812</xdr:rowOff>
    </xdr:from>
    <xdr:to>
      <xdr:col>4</xdr:col>
      <xdr:colOff>214312</xdr:colOff>
      <xdr:row>34</xdr:row>
      <xdr:rowOff>137319</xdr:rowOff>
    </xdr:to>
    <xdr:sp macro="" textlink="">
      <xdr:nvSpPr>
        <xdr:cNvPr id="7" name="textruta 1">
          <a:extLst>
            <a:ext uri="{FF2B5EF4-FFF2-40B4-BE49-F238E27FC236}">
              <a16:creationId xmlns:a16="http://schemas.microsoft.com/office/drawing/2014/main" id="{4FCC9510-7D29-4E8D-9B22-D7453209CA27}"/>
            </a:ext>
          </a:extLst>
        </xdr:cNvPr>
        <xdr:cNvSpPr txBox="1"/>
      </xdr:nvSpPr>
      <xdr:spPr>
        <a:xfrm>
          <a:off x="1312069" y="7285037"/>
          <a:ext cx="2924968"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125</xdr:row>
      <xdr:rowOff>110332</xdr:rowOff>
    </xdr:from>
    <xdr:to>
      <xdr:col>12</xdr:col>
      <xdr:colOff>14292</xdr:colOff>
      <xdr:row>128</xdr:row>
      <xdr:rowOff>142875</xdr:rowOff>
    </xdr:to>
    <xdr:sp macro="" textlink="">
      <xdr:nvSpPr>
        <xdr:cNvPr id="8" name="textruta 4">
          <a:extLst>
            <a:ext uri="{FF2B5EF4-FFF2-40B4-BE49-F238E27FC236}">
              <a16:creationId xmlns:a16="http://schemas.microsoft.com/office/drawing/2014/main" id="{2CB491B3-A1A7-46F6-92D4-C0526565EF5E}"/>
            </a:ext>
          </a:extLst>
        </xdr:cNvPr>
        <xdr:cNvSpPr txBox="1"/>
      </xdr:nvSpPr>
      <xdr:spPr>
        <a:xfrm flipH="1">
          <a:off x="1239837" y="26834307"/>
          <a:ext cx="9582155"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139</xdr:row>
      <xdr:rowOff>149226</xdr:rowOff>
    </xdr:from>
    <xdr:to>
      <xdr:col>11</xdr:col>
      <xdr:colOff>595318</xdr:colOff>
      <xdr:row>142</xdr:row>
      <xdr:rowOff>149225</xdr:rowOff>
    </xdr:to>
    <xdr:sp macro="" textlink="">
      <xdr:nvSpPr>
        <xdr:cNvPr id="9" name="textruta 4">
          <a:extLst>
            <a:ext uri="{FF2B5EF4-FFF2-40B4-BE49-F238E27FC236}">
              <a16:creationId xmlns:a16="http://schemas.microsoft.com/office/drawing/2014/main" id="{6A305C40-E097-45A5-B35A-A44320FBD9B1}"/>
            </a:ext>
          </a:extLst>
        </xdr:cNvPr>
        <xdr:cNvSpPr txBox="1"/>
      </xdr:nvSpPr>
      <xdr:spPr>
        <a:xfrm>
          <a:off x="1182692" y="29600526"/>
          <a:ext cx="9588501"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34"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34"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4"/>
  <sheetViews>
    <sheetView zoomScale="80" zoomScaleNormal="80" workbookViewId="0">
      <selection activeCell="N16" sqref="N16"/>
    </sheetView>
  </sheetViews>
  <sheetFormatPr defaultColWidth="9.1796875" defaultRowHeight="14.5" x14ac:dyDescent="0.35"/>
  <cols>
    <col min="1" max="2" width="9.1796875" style="396"/>
    <col min="3" max="3" width="28.1796875" style="396" customWidth="1"/>
    <col min="4" max="4" width="11" style="396" customWidth="1"/>
    <col min="5" max="5" width="12.1796875" style="396" customWidth="1"/>
    <col min="6" max="6" width="13.453125" style="396" customWidth="1"/>
    <col min="7" max="7" width="13.1796875" style="396" customWidth="1"/>
    <col min="8" max="8" width="11.81640625" style="396" customWidth="1"/>
    <col min="9" max="9" width="13" style="396" customWidth="1"/>
    <col min="10" max="10" width="12.81640625" style="396" customWidth="1"/>
    <col min="11" max="11" width="11.54296875" style="396" customWidth="1"/>
    <col min="12" max="12" width="11.26953125" style="396" customWidth="1"/>
    <col min="13" max="13" width="12.54296875" style="396" bestFit="1" customWidth="1"/>
    <col min="14" max="14" width="12.7265625" style="396" customWidth="1"/>
    <col min="15" max="16384" width="9.1796875" style="396"/>
  </cols>
  <sheetData>
    <row r="1" spans="1:14" ht="28.5" customHeight="1" x14ac:dyDescent="0.35">
      <c r="B1" s="397"/>
    </row>
    <row r="2" spans="1:14" ht="61.5" customHeight="1" x14ac:dyDescent="0.35">
      <c r="A2" s="398"/>
      <c r="B2" s="399"/>
      <c r="C2" s="399"/>
      <c r="D2" s="399"/>
      <c r="E2" s="399"/>
      <c r="F2" s="399"/>
      <c r="G2" s="399"/>
      <c r="H2" s="399"/>
      <c r="I2" s="399"/>
      <c r="J2" s="399"/>
      <c r="K2" s="399"/>
      <c r="L2" s="399"/>
      <c r="M2" s="399"/>
      <c r="N2" s="399"/>
    </row>
    <row r="3" spans="1:14" ht="18.5" x14ac:dyDescent="0.45">
      <c r="B3" s="399"/>
      <c r="C3" s="400" t="s">
        <v>2779</v>
      </c>
      <c r="N3" s="399"/>
    </row>
    <row r="4" spans="1:14" ht="15" customHeight="1" x14ac:dyDescent="0.35">
      <c r="B4" s="399"/>
      <c r="C4" s="399"/>
      <c r="D4" s="399"/>
      <c r="E4" s="399"/>
      <c r="F4" s="399"/>
      <c r="G4" s="399"/>
      <c r="H4" s="399"/>
      <c r="I4" s="399"/>
      <c r="J4" s="399"/>
      <c r="K4" s="399"/>
      <c r="L4" s="399"/>
      <c r="M4" s="399"/>
      <c r="N4" s="399"/>
    </row>
    <row r="5" spans="1:14" x14ac:dyDescent="0.35">
      <c r="B5" s="399"/>
      <c r="C5" s="401" t="s">
        <v>2780</v>
      </c>
      <c r="D5" s="401" t="s">
        <v>2894</v>
      </c>
      <c r="E5" s="402"/>
      <c r="F5" s="403"/>
      <c r="G5" s="399"/>
      <c r="H5" s="399"/>
      <c r="I5" s="404" t="s">
        <v>2781</v>
      </c>
      <c r="J5" s="404"/>
      <c r="K5" s="404"/>
      <c r="L5" s="404"/>
      <c r="M5" s="399"/>
      <c r="N5" s="399"/>
    </row>
    <row r="6" spans="1:14" x14ac:dyDescent="0.35">
      <c r="B6" s="399"/>
      <c r="C6" s="405" t="s">
        <v>2782</v>
      </c>
      <c r="D6" s="405" t="s">
        <v>2783</v>
      </c>
      <c r="E6" s="399"/>
      <c r="F6" s="406"/>
      <c r="G6" s="399"/>
      <c r="H6" s="399"/>
      <c r="I6" s="534"/>
      <c r="J6" s="534"/>
      <c r="K6" s="399"/>
      <c r="L6" s="399"/>
      <c r="M6" s="399"/>
      <c r="N6" s="399"/>
    </row>
    <row r="7" spans="1:14" x14ac:dyDescent="0.35">
      <c r="B7" s="399"/>
      <c r="C7" s="407" t="s">
        <v>2784</v>
      </c>
      <c r="D7" s="407" t="s">
        <v>2895</v>
      </c>
      <c r="E7" s="408"/>
      <c r="F7" s="409"/>
      <c r="G7" s="399"/>
      <c r="H7" s="399"/>
      <c r="I7" s="535"/>
      <c r="J7" s="535"/>
      <c r="K7" s="399"/>
      <c r="L7" s="399"/>
      <c r="M7" s="399"/>
      <c r="N7" s="399"/>
    </row>
    <row r="8" spans="1:14" x14ac:dyDescent="0.35">
      <c r="B8" s="399"/>
      <c r="C8" s="399"/>
      <c r="D8" s="399"/>
      <c r="E8" s="399"/>
      <c r="F8" s="399"/>
      <c r="G8" s="399"/>
      <c r="H8" s="399"/>
      <c r="I8" s="399"/>
      <c r="J8" s="399"/>
      <c r="K8" s="399"/>
      <c r="L8" s="399"/>
      <c r="M8" s="399"/>
      <c r="N8" s="399"/>
    </row>
    <row r="9" spans="1:14" x14ac:dyDescent="0.35">
      <c r="B9" s="399"/>
      <c r="C9" s="410" t="s">
        <v>2785</v>
      </c>
      <c r="D9" s="410" t="s">
        <v>2786</v>
      </c>
      <c r="E9" s="410" t="s">
        <v>2787</v>
      </c>
      <c r="F9" s="410" t="s">
        <v>2788</v>
      </c>
      <c r="G9" s="399"/>
      <c r="H9" s="399"/>
      <c r="I9" s="404" t="s">
        <v>2789</v>
      </c>
      <c r="J9" s="411" t="str">
        <f>'A. HTT General'!C17</f>
        <v>[30/09/2023]</v>
      </c>
      <c r="K9" s="404"/>
      <c r="L9" s="399"/>
      <c r="M9" s="399"/>
      <c r="N9" s="399"/>
    </row>
    <row r="10" spans="1:14" x14ac:dyDescent="0.35">
      <c r="B10" s="399"/>
      <c r="C10" s="404" t="s">
        <v>2790</v>
      </c>
      <c r="D10" s="404"/>
      <c r="E10" s="404" t="s">
        <v>2791</v>
      </c>
      <c r="F10" s="404"/>
      <c r="G10" s="399"/>
      <c r="H10" s="399"/>
      <c r="I10" s="399"/>
      <c r="J10" s="399"/>
      <c r="K10" s="399"/>
      <c r="L10" s="399"/>
      <c r="M10" s="399"/>
      <c r="N10" s="399"/>
    </row>
    <row r="11" spans="1:14" x14ac:dyDescent="0.35">
      <c r="B11" s="399"/>
      <c r="C11" s="404" t="s">
        <v>2792</v>
      </c>
      <c r="D11" s="404"/>
      <c r="E11" s="404"/>
      <c r="F11" s="404"/>
      <c r="G11" s="399"/>
      <c r="H11" s="399"/>
      <c r="I11" s="399"/>
      <c r="J11" s="399"/>
      <c r="K11" s="399"/>
      <c r="L11" s="399"/>
      <c r="M11" s="399"/>
      <c r="N11" s="399"/>
    </row>
    <row r="12" spans="1:14" x14ac:dyDescent="0.35">
      <c r="B12" s="399"/>
      <c r="C12" s="404" t="s">
        <v>2793</v>
      </c>
      <c r="D12" s="404" t="s">
        <v>2794</v>
      </c>
      <c r="E12" s="404" t="s">
        <v>2795</v>
      </c>
      <c r="F12" s="404" t="s">
        <v>2794</v>
      </c>
      <c r="G12" s="399"/>
      <c r="H12" s="399"/>
      <c r="I12" s="399"/>
      <c r="J12" s="399"/>
      <c r="K12" s="399"/>
      <c r="L12" s="399"/>
      <c r="M12" s="399"/>
      <c r="N12" s="399"/>
    </row>
    <row r="13" spans="1:14" x14ac:dyDescent="0.35">
      <c r="B13" s="399"/>
      <c r="C13" s="399"/>
      <c r="D13" s="399"/>
      <c r="E13" s="399"/>
      <c r="F13" s="399"/>
      <c r="G13" s="399"/>
      <c r="H13" s="399"/>
      <c r="I13" s="399"/>
      <c r="J13" s="399"/>
      <c r="K13" s="399"/>
      <c r="L13" s="399"/>
      <c r="M13" s="399"/>
      <c r="N13" s="399"/>
    </row>
    <row r="14" spans="1:14" ht="18.5" x14ac:dyDescent="0.45">
      <c r="A14" s="398"/>
      <c r="B14" s="399"/>
      <c r="C14" s="400" t="s">
        <v>2796</v>
      </c>
      <c r="N14" s="399"/>
    </row>
    <row r="15" spans="1:14" x14ac:dyDescent="0.35">
      <c r="B15" s="399"/>
      <c r="C15" s="399"/>
      <c r="D15" s="399"/>
      <c r="E15" s="399"/>
      <c r="F15" s="399"/>
      <c r="G15" s="399"/>
      <c r="H15" s="399"/>
      <c r="I15" s="399"/>
      <c r="J15" s="399"/>
      <c r="K15" s="399"/>
      <c r="L15" s="399"/>
      <c r="M15" s="399"/>
      <c r="N15" s="399"/>
    </row>
    <row r="16" spans="1:14" ht="58" x14ac:dyDescent="0.35">
      <c r="B16" s="399"/>
      <c r="C16" s="410" t="s">
        <v>2797</v>
      </c>
      <c r="D16" s="412" t="s">
        <v>2896</v>
      </c>
      <c r="E16" s="412" t="s">
        <v>2897</v>
      </c>
      <c r="F16" s="399"/>
      <c r="G16" s="399"/>
      <c r="H16" s="399"/>
      <c r="I16" s="410" t="s">
        <v>2798</v>
      </c>
      <c r="J16" s="410"/>
      <c r="K16" s="413"/>
      <c r="L16" s="399"/>
      <c r="M16" s="399"/>
      <c r="N16" s="399"/>
    </row>
    <row r="17" spans="2:14" x14ac:dyDescent="0.35">
      <c r="B17" s="399"/>
      <c r="C17" s="404" t="s">
        <v>821</v>
      </c>
      <c r="D17" s="414">
        <f>'A. HTT General'!C58</f>
        <v>5758.0439048656999</v>
      </c>
      <c r="E17" s="414">
        <v>0</v>
      </c>
      <c r="F17" s="399"/>
      <c r="G17" s="399"/>
      <c r="H17" s="399"/>
      <c r="I17" s="404" t="s">
        <v>1643</v>
      </c>
      <c r="J17" s="404"/>
      <c r="K17" s="415">
        <f>'B1. HTT Mortgage Assets'!F28+IF('B2. HTT Public Sector Assets'!C10="ND2",0,'B2. HTT Public Sector Assets'!C10)</f>
        <v>55837</v>
      </c>
      <c r="L17" s="399"/>
      <c r="M17" s="399"/>
      <c r="N17" s="399"/>
    </row>
    <row r="18" spans="2:14" x14ac:dyDescent="0.35">
      <c r="B18" s="399"/>
      <c r="C18" s="404" t="s">
        <v>2799</v>
      </c>
      <c r="D18" s="414">
        <v>0</v>
      </c>
      <c r="E18" s="414">
        <v>0</v>
      </c>
      <c r="F18" s="399"/>
      <c r="G18" s="399"/>
      <c r="H18" s="399"/>
      <c r="I18" s="404" t="s">
        <v>2800</v>
      </c>
      <c r="J18" s="404"/>
      <c r="K18" s="414">
        <v>50019</v>
      </c>
      <c r="L18" s="399"/>
      <c r="M18" s="399"/>
      <c r="N18" s="399"/>
    </row>
    <row r="19" spans="2:14" x14ac:dyDescent="0.35">
      <c r="B19" s="399"/>
      <c r="C19" s="404" t="s">
        <v>141</v>
      </c>
      <c r="D19" s="416">
        <v>0</v>
      </c>
      <c r="E19" s="416">
        <v>0</v>
      </c>
      <c r="F19" s="399"/>
      <c r="G19" s="399"/>
      <c r="H19" s="399"/>
      <c r="I19" s="404" t="s">
        <v>2801</v>
      </c>
      <c r="J19" s="404"/>
      <c r="K19" s="414">
        <v>63322</v>
      </c>
      <c r="L19" s="399"/>
      <c r="M19" s="399"/>
      <c r="N19" s="399"/>
    </row>
    <row r="20" spans="2:14" x14ac:dyDescent="0.35">
      <c r="B20" s="399"/>
      <c r="C20" s="417" t="s">
        <v>143</v>
      </c>
      <c r="D20" s="418">
        <f>SUM(D17:D19)</f>
        <v>5758.0439048656999</v>
      </c>
      <c r="E20" s="418">
        <f>SUM(E17:E19)</f>
        <v>0</v>
      </c>
      <c r="F20" s="399"/>
      <c r="G20" s="399"/>
      <c r="H20" s="399"/>
      <c r="I20" s="404" t="s">
        <v>2898</v>
      </c>
      <c r="J20" s="404"/>
      <c r="K20" s="493">
        <f>D17/K17</f>
        <v>0.10312237234926123</v>
      </c>
      <c r="L20" s="399"/>
      <c r="M20" s="399"/>
      <c r="N20" s="399"/>
    </row>
    <row r="21" spans="2:14" x14ac:dyDescent="0.35">
      <c r="B21" s="399"/>
      <c r="C21" s="399"/>
      <c r="D21" s="399"/>
      <c r="E21" s="399"/>
      <c r="F21" s="399"/>
      <c r="G21" s="399"/>
      <c r="H21" s="399"/>
      <c r="I21" s="399"/>
      <c r="J21" s="399"/>
      <c r="K21" s="399"/>
      <c r="L21" s="399"/>
      <c r="M21" s="399"/>
      <c r="N21" s="399"/>
    </row>
    <row r="22" spans="2:14" ht="43.5" x14ac:dyDescent="0.35">
      <c r="B22" s="399"/>
      <c r="C22" s="412" t="s">
        <v>2802</v>
      </c>
      <c r="D22" s="419" t="s">
        <v>2899</v>
      </c>
      <c r="E22" s="419" t="s">
        <v>2803</v>
      </c>
      <c r="F22" s="419" t="s">
        <v>2900</v>
      </c>
      <c r="G22" s="399"/>
      <c r="H22" s="399"/>
      <c r="I22" s="410" t="s">
        <v>2804</v>
      </c>
      <c r="J22" s="413"/>
      <c r="K22" s="419" t="s">
        <v>2899</v>
      </c>
      <c r="L22" s="419" t="s">
        <v>2803</v>
      </c>
      <c r="M22" s="399"/>
      <c r="N22" s="399"/>
    </row>
    <row r="23" spans="2:14" x14ac:dyDescent="0.35">
      <c r="B23" s="399"/>
      <c r="C23" s="420" t="s">
        <v>2805</v>
      </c>
      <c r="D23" s="421">
        <f>'A. HTT General'!C59</f>
        <v>2505.6276419666701</v>
      </c>
      <c r="E23" s="422">
        <f>IF($D$30=0,,(D23/$D$30))</f>
        <v>0.43515257670219354</v>
      </c>
      <c r="F23" s="421">
        <v>85809.165820775801</v>
      </c>
      <c r="G23" s="399"/>
      <c r="H23" s="399"/>
      <c r="I23" s="404" t="s">
        <v>2901</v>
      </c>
      <c r="J23" s="404"/>
      <c r="K23" s="421">
        <f>VLOOKUP(I23,'B1. HTT Mortgage Assets'!$B$99:$F$148,5,0)*SUM('B1. HTT Mortgage Assets'!$C$12:$C$13)
+IFERROR((VLOOKUP(I23,'B2. HTT Public Sector Assets'!$B$104:$C$128,2,0)*'B2. HTT Public Sector Assets'!$C$37),0)</f>
        <v>19.890866629267894</v>
      </c>
      <c r="L23" s="422">
        <f>IF($K$42=0,,(K23/$K$42))</f>
        <v>3.4635264081578749E-3</v>
      </c>
      <c r="M23" s="399"/>
      <c r="N23" s="399"/>
    </row>
    <row r="24" spans="2:14" x14ac:dyDescent="0.35">
      <c r="B24" s="399"/>
      <c r="C24" s="420" t="s">
        <v>2806</v>
      </c>
      <c r="D24" s="421">
        <f>'A. HTT General'!C60</f>
        <v>2957.1085322641102</v>
      </c>
      <c r="E24" s="422">
        <f t="shared" ref="E24:E30" si="0">IF($D$30=0,,(D24/$D$30))</f>
        <v>0.51356130330393523</v>
      </c>
      <c r="F24" s="421">
        <v>73395.595241104995</v>
      </c>
      <c r="G24" s="399"/>
      <c r="H24" s="399"/>
      <c r="I24" s="404" t="s">
        <v>2902</v>
      </c>
      <c r="J24" s="404"/>
      <c r="K24" s="421">
        <f>VLOOKUP(I24,'B1. HTT Mortgage Assets'!$B$99:$F$148,5,0)*SUM('B1. HTT Mortgage Assets'!$C$12:$C$13)
+IFERROR((VLOOKUP(I24,'B2. HTT Public Sector Assets'!$B$104:$C$128,2,0)*'B2. HTT Public Sector Assets'!$C$37),0)</f>
        <v>224.79373108795926</v>
      </c>
      <c r="L24" s="422">
        <f t="shared" ref="L24:L41" si="1">IF($K$42=0,,(K24/$K$42))</f>
        <v>3.9142539061916337E-2</v>
      </c>
      <c r="M24" s="399"/>
      <c r="N24" s="399"/>
    </row>
    <row r="25" spans="2:14" x14ac:dyDescent="0.35">
      <c r="B25" s="399"/>
      <c r="C25" s="420" t="s">
        <v>2903</v>
      </c>
      <c r="D25" s="421">
        <f>'A. HTT General'!C61</f>
        <v>174.080175859235</v>
      </c>
      <c r="E25" s="422">
        <f t="shared" si="0"/>
        <v>3.0232519712489962E-2</v>
      </c>
      <c r="F25" s="421">
        <v>173559.49736713301</v>
      </c>
      <c r="G25" s="399"/>
      <c r="H25" s="399"/>
      <c r="I25" s="404" t="s">
        <v>2904</v>
      </c>
      <c r="J25" s="404"/>
      <c r="K25" s="421">
        <f>VLOOKUP(I25,'B1. HTT Mortgage Assets'!$B$99:$F$148,5,0)*SUM('B1. HTT Mortgage Assets'!$C$12:$C$13)
+IFERROR((VLOOKUP(I25,'B2. HTT Public Sector Assets'!$B$104:$C$128,2,0)*'B2. HTT Public Sector Assets'!$C$37),0)</f>
        <v>25.375127425239185</v>
      </c>
      <c r="L25" s="422">
        <f t="shared" si="1"/>
        <v>4.4184813857415049E-3</v>
      </c>
      <c r="M25" s="399"/>
      <c r="N25" s="399"/>
    </row>
    <row r="26" spans="2:14" x14ac:dyDescent="0.35">
      <c r="B26" s="399"/>
      <c r="C26" s="420" t="s">
        <v>2807</v>
      </c>
      <c r="D26" s="421">
        <f>'A. HTT General'!C62</f>
        <v>106.13585677568599</v>
      </c>
      <c r="E26" s="422">
        <f t="shared" si="0"/>
        <v>1.8432623739808297E-2</v>
      </c>
      <c r="F26" s="421">
        <v>38260.943322165003</v>
      </c>
      <c r="G26" s="399"/>
      <c r="H26" s="399"/>
      <c r="I26" s="404" t="s">
        <v>2905</v>
      </c>
      <c r="J26" s="404"/>
      <c r="K26" s="421">
        <f>VLOOKUP(I26,'B1. HTT Mortgage Assets'!$B$99:$F$148,5,0)*SUM('B1. HTT Mortgage Assets'!$C$12:$C$13)
+IFERROR((VLOOKUP(I26,'B2. HTT Public Sector Assets'!$B$104:$C$128,2,0)*'B2. HTT Public Sector Assets'!$C$37),0)</f>
        <v>56.992445238094653</v>
      </c>
      <c r="L26" s="422">
        <f t="shared" si="1"/>
        <v>9.9238933540070542E-3</v>
      </c>
      <c r="M26" s="399"/>
      <c r="N26" s="399"/>
    </row>
    <row r="27" spans="2:14" x14ac:dyDescent="0.35">
      <c r="B27" s="399"/>
      <c r="C27" s="420" t="s">
        <v>456</v>
      </c>
      <c r="D27" s="421">
        <f>'A. HTT General'!C63</f>
        <v>0</v>
      </c>
      <c r="E27" s="422">
        <f t="shared" si="0"/>
        <v>0</v>
      </c>
      <c r="F27" s="421"/>
      <c r="G27" s="399"/>
      <c r="H27" s="399"/>
      <c r="I27" s="404" t="s">
        <v>2906</v>
      </c>
      <c r="J27" s="404"/>
      <c r="K27" s="421">
        <f>VLOOKUP(I27,'B1. HTT Mortgage Assets'!$B$99:$F$148,5,0)*SUM('B1. HTT Mortgage Assets'!$C$12:$C$13)
+IFERROR((VLOOKUP(I27,'B2. HTT Public Sector Assets'!$B$104:$C$128,2,0)*'B2. HTT Public Sector Assets'!$C$37),0)</f>
        <v>25.302745286058162</v>
      </c>
      <c r="L27" s="422">
        <f t="shared" si="1"/>
        <v>4.4058777392938656E-3</v>
      </c>
      <c r="M27" s="399"/>
      <c r="N27" s="399"/>
    </row>
    <row r="28" spans="2:14" x14ac:dyDescent="0.35">
      <c r="B28" s="399"/>
      <c r="C28" s="420" t="s">
        <v>2907</v>
      </c>
      <c r="D28" s="421">
        <f>'A. HTT General'!C64</f>
        <v>15.091697999999999</v>
      </c>
      <c r="E28" s="422">
        <f t="shared" si="0"/>
        <v>2.6209765415729307E-3</v>
      </c>
      <c r="F28" s="421">
        <v>7401.5193722412796</v>
      </c>
      <c r="G28" s="399"/>
      <c r="H28" s="399"/>
      <c r="I28" s="404" t="s">
        <v>2908</v>
      </c>
      <c r="J28" s="404"/>
      <c r="K28" s="421">
        <f>VLOOKUP(I28,'B1. HTT Mortgage Assets'!$B$99:$F$148,5,0)*SUM('B1. HTT Mortgage Assets'!$C$12:$C$13)
+IFERROR((VLOOKUP(I28,'B2. HTT Public Sector Assets'!$B$104:$C$128,2,0)*'B2. HTT Public Sector Assets'!$C$37),0)</f>
        <v>85.314079487814837</v>
      </c>
      <c r="L28" s="422">
        <f t="shared" si="1"/>
        <v>1.4855439574409459E-2</v>
      </c>
      <c r="M28" s="399"/>
      <c r="N28" s="399"/>
    </row>
    <row r="29" spans="2:14" x14ac:dyDescent="0.35">
      <c r="B29" s="399"/>
      <c r="C29" s="420"/>
      <c r="D29" s="421"/>
      <c r="E29" s="422"/>
      <c r="F29" s="421"/>
      <c r="G29" s="399"/>
      <c r="H29" s="399"/>
      <c r="I29" s="404" t="s">
        <v>2909</v>
      </c>
      <c r="J29" s="404"/>
      <c r="K29" s="421">
        <f>VLOOKUP(I29,'B1. HTT Mortgage Assets'!$B$99:$F$148,5,0)*SUM('B1. HTT Mortgage Assets'!$C$12:$C$13)
+IFERROR((VLOOKUP(I29,'B2. HTT Public Sector Assets'!$B$104:$C$128,2,0)*'B2. HTT Public Sector Assets'!$C$37),0)</f>
        <v>86.533043413289775</v>
      </c>
      <c r="L29" s="422">
        <f t="shared" si="1"/>
        <v>1.5067693460837011E-2</v>
      </c>
      <c r="M29" s="399"/>
      <c r="N29" s="399"/>
    </row>
    <row r="30" spans="2:14" x14ac:dyDescent="0.35">
      <c r="B30" s="399"/>
      <c r="C30" s="423" t="s">
        <v>2808</v>
      </c>
      <c r="D30" s="424">
        <f>SUM(D23:D29)</f>
        <v>5758.0439048657017</v>
      </c>
      <c r="E30" s="425">
        <f t="shared" si="0"/>
        <v>1</v>
      </c>
      <c r="F30" s="399"/>
      <c r="G30" s="399"/>
      <c r="H30" s="399"/>
      <c r="I30" s="426" t="s">
        <v>2910</v>
      </c>
      <c r="J30" s="426"/>
      <c r="K30" s="421">
        <f>VLOOKUP(I30,'B1. HTT Mortgage Assets'!$B$99:$F$148,5,0)*SUM('B1. HTT Mortgage Assets'!$C$12:$C$13)
+IFERROR((VLOOKUP(I30,'B2. HTT Public Sector Assets'!$B$104:$C$128,2,0)*'B2. HTT Public Sector Assets'!$C$37),0)</f>
        <v>123.78781281273726</v>
      </c>
      <c r="L30" s="422">
        <f t="shared" si="1"/>
        <v>2.1554734978422585E-2</v>
      </c>
      <c r="M30" s="399"/>
      <c r="N30" s="399"/>
    </row>
    <row r="31" spans="2:14" x14ac:dyDescent="0.35">
      <c r="B31" s="399"/>
      <c r="C31" s="399"/>
      <c r="D31" s="399"/>
      <c r="E31" s="399"/>
      <c r="F31" s="399"/>
      <c r="G31" s="399"/>
      <c r="H31" s="399"/>
      <c r="I31" s="426" t="s">
        <v>2911</v>
      </c>
      <c r="J31" s="427"/>
      <c r="K31" s="421">
        <f>VLOOKUP(I31,'B1. HTT Mortgage Assets'!$B$99:$F$148,5,0)*SUM('B1. HTT Mortgage Assets'!$C$12:$C$13)
+IFERROR((VLOOKUP(I31,'B2. HTT Public Sector Assets'!$B$104:$C$128,2,0)*'B2. HTT Public Sector Assets'!$C$37),0)</f>
        <v>73.916236867859766</v>
      </c>
      <c r="L31" s="422">
        <f t="shared" si="1"/>
        <v>1.287077346377581E-2</v>
      </c>
      <c r="M31" s="399"/>
      <c r="N31" s="399"/>
    </row>
    <row r="32" spans="2:14" x14ac:dyDescent="0.35">
      <c r="B32" s="399"/>
      <c r="C32" s="399"/>
      <c r="D32" s="399"/>
      <c r="E32" s="399"/>
      <c r="F32" s="399"/>
      <c r="G32" s="399"/>
      <c r="H32" s="399"/>
      <c r="I32" s="426" t="s">
        <v>2912</v>
      </c>
      <c r="J32" s="428"/>
      <c r="K32" s="421">
        <f>VLOOKUP(I32,'B1. HTT Mortgage Assets'!$B$99:$F$148,5,0)*SUM('B1. HTT Mortgage Assets'!$C$12:$C$13)
+IFERROR((VLOOKUP(I32,'B2. HTT Public Sector Assets'!$B$104:$C$128,2,0)*'B2. HTT Public Sector Assets'!$C$37),0)</f>
        <v>290.5106245776924</v>
      </c>
      <c r="L32" s="422">
        <f t="shared" si="1"/>
        <v>5.0585589800031243E-2</v>
      </c>
      <c r="M32" s="399"/>
      <c r="N32" s="399"/>
    </row>
    <row r="33" spans="2:14" x14ac:dyDescent="0.35">
      <c r="B33" s="399"/>
      <c r="C33" s="399"/>
      <c r="D33" s="399"/>
      <c r="E33" s="399"/>
      <c r="F33" s="399"/>
      <c r="G33" s="399"/>
      <c r="H33" s="399"/>
      <c r="I33" s="426" t="s">
        <v>2913</v>
      </c>
      <c r="J33" s="428"/>
      <c r="K33" s="421">
        <f>VLOOKUP(I33,'B1. HTT Mortgage Assets'!$B$99:$F$148,5,0)*SUM('B1. HTT Mortgage Assets'!$C$12:$C$13)
+IFERROR((VLOOKUP(I33,'B2. HTT Public Sector Assets'!$B$104:$C$128,2,0)*'B2. HTT Public Sector Assets'!$C$37),0)</f>
        <v>90.598015092540095</v>
      </c>
      <c r="L33" s="422">
        <f t="shared" si="1"/>
        <v>1.5775512633420523E-2</v>
      </c>
      <c r="M33" s="399"/>
      <c r="N33" s="399"/>
    </row>
    <row r="34" spans="2:14" x14ac:dyDescent="0.35">
      <c r="B34" s="399"/>
      <c r="C34" s="399"/>
      <c r="D34" s="399"/>
      <c r="E34" s="399"/>
      <c r="F34" s="399"/>
      <c r="G34" s="399"/>
      <c r="H34" s="399"/>
      <c r="I34" s="426" t="s">
        <v>2914</v>
      </c>
      <c r="J34" s="428"/>
      <c r="K34" s="421">
        <f>VLOOKUP(I34,'B1. HTT Mortgage Assets'!$B$99:$F$148,5,0)*SUM('B1. HTT Mortgage Assets'!$C$12:$C$13)
+IFERROR((VLOOKUP(I34,'B2. HTT Public Sector Assets'!$B$104:$C$128,2,0)*'B2. HTT Public Sector Assets'!$C$37),0)</f>
        <v>147.63390042145318</v>
      </c>
      <c r="L34" s="422">
        <f t="shared" si="1"/>
        <v>2.5706970057134876E-2</v>
      </c>
      <c r="M34" s="399"/>
      <c r="N34" s="399"/>
    </row>
    <row r="35" spans="2:14" x14ac:dyDescent="0.35">
      <c r="B35" s="399"/>
      <c r="C35" s="399"/>
      <c r="D35" s="399"/>
      <c r="E35" s="399"/>
      <c r="F35" s="399"/>
      <c r="G35" s="399"/>
      <c r="H35" s="399"/>
      <c r="I35" s="426" t="s">
        <v>2915</v>
      </c>
      <c r="J35" s="428"/>
      <c r="K35" s="421">
        <f>VLOOKUP(I35,'B1. HTT Mortgage Assets'!$B$99:$F$148,5,0)*SUM('B1. HTT Mortgage Assets'!$C$12:$C$13)
+IFERROR((VLOOKUP(I35,'B2. HTT Public Sector Assets'!$B$104:$C$128,2,0)*'B2. HTT Public Sector Assets'!$C$37),0)</f>
        <v>573.68586650661541</v>
      </c>
      <c r="L35" s="422">
        <f t="shared" si="1"/>
        <v>9.9893895307151259E-2</v>
      </c>
      <c r="M35" s="399"/>
      <c r="N35" s="399"/>
    </row>
    <row r="36" spans="2:14" x14ac:dyDescent="0.35">
      <c r="B36" s="399"/>
      <c r="C36" s="399"/>
      <c r="D36" s="399"/>
      <c r="E36" s="399"/>
      <c r="F36" s="399"/>
      <c r="G36" s="399"/>
      <c r="H36" s="399"/>
      <c r="I36" s="426" t="s">
        <v>2916</v>
      </c>
      <c r="J36" s="428"/>
      <c r="K36" s="421">
        <f>VLOOKUP(I36,'B1. HTT Mortgage Assets'!$B$99:$F$148,5,0)*SUM('B1. HTT Mortgage Assets'!$C$12:$C$13)
+IFERROR((VLOOKUP(I36,'B2. HTT Public Sector Assets'!$B$104:$C$128,2,0)*'B2. HTT Public Sector Assets'!$C$37),0)</f>
        <v>118.24967108800733</v>
      </c>
      <c r="L36" s="422">
        <f t="shared" si="1"/>
        <v>2.0590397904868486E-2</v>
      </c>
      <c r="M36" s="399"/>
      <c r="N36" s="399"/>
    </row>
    <row r="37" spans="2:14" x14ac:dyDescent="0.35">
      <c r="B37" s="399"/>
      <c r="C37" s="399"/>
      <c r="D37" s="399"/>
      <c r="E37" s="399"/>
      <c r="F37" s="399"/>
      <c r="G37" s="399"/>
      <c r="H37" s="399"/>
      <c r="I37" s="426" t="s">
        <v>2917</v>
      </c>
      <c r="J37" s="428"/>
      <c r="K37" s="421">
        <f>VLOOKUP(I37,'B1. HTT Mortgage Assets'!$B$99:$F$148,5,0)*SUM('B1. HTT Mortgage Assets'!$C$12:$C$13)
+IFERROR((VLOOKUP(I37,'B2. HTT Public Sector Assets'!$B$104:$C$128,2,0)*'B2. HTT Public Sector Assets'!$C$37),0)</f>
        <v>76.963165289935489</v>
      </c>
      <c r="L37" s="422">
        <f t="shared" si="1"/>
        <v>1.3401324356822269E-2</v>
      </c>
      <c r="M37" s="399"/>
      <c r="N37" s="399"/>
    </row>
    <row r="38" spans="2:14" x14ac:dyDescent="0.35">
      <c r="B38" s="399"/>
      <c r="C38" s="399"/>
      <c r="D38" s="399"/>
      <c r="E38" s="399"/>
      <c r="F38" s="399"/>
      <c r="G38" s="399"/>
      <c r="H38" s="399"/>
      <c r="I38" s="426" t="s">
        <v>2918</v>
      </c>
      <c r="J38" s="428"/>
      <c r="K38" s="421">
        <f>VLOOKUP(I38,'B1. HTT Mortgage Assets'!$B$99:$F$148,5,0)*SUM('B1. HTT Mortgage Assets'!$C$12:$C$13)
+IFERROR((VLOOKUP(I38,'B2. HTT Public Sector Assets'!$B$104:$C$128,2,0)*'B2. HTT Public Sector Assets'!$C$37),0)</f>
        <v>49.466193614133871</v>
      </c>
      <c r="L38" s="422">
        <f t="shared" si="1"/>
        <v>8.6133737200523881E-3</v>
      </c>
      <c r="M38" s="399"/>
      <c r="N38" s="399"/>
    </row>
    <row r="39" spans="2:14" x14ac:dyDescent="0.35">
      <c r="B39" s="399"/>
      <c r="C39" s="399"/>
      <c r="D39" s="399"/>
      <c r="E39" s="399"/>
      <c r="F39" s="399"/>
      <c r="G39" s="399"/>
      <c r="H39" s="399"/>
      <c r="I39" s="426" t="s">
        <v>2919</v>
      </c>
      <c r="J39" s="428"/>
      <c r="K39" s="421">
        <f>VLOOKUP(I39,'B1. HTT Mortgage Assets'!$B$99:$F$148,5,0)*SUM('B1. HTT Mortgage Assets'!$C$12:$C$13)
+IFERROR((VLOOKUP(I39,'B2. HTT Public Sector Assets'!$B$104:$C$128,2,0)*'B2. HTT Public Sector Assets'!$C$37),0)</f>
        <v>103.25518021055709</v>
      </c>
      <c r="L39" s="422">
        <f t="shared" si="1"/>
        <v>1.7979460126294543E-2</v>
      </c>
      <c r="M39" s="399"/>
      <c r="N39" s="399"/>
    </row>
    <row r="40" spans="2:14" x14ac:dyDescent="0.35">
      <c r="B40" s="399"/>
      <c r="C40" s="399"/>
      <c r="D40" s="399"/>
      <c r="E40" s="399"/>
      <c r="F40" s="399"/>
      <c r="G40" s="399"/>
      <c r="H40" s="399"/>
      <c r="I40" s="426" t="s">
        <v>2920</v>
      </c>
      <c r="J40" s="428"/>
      <c r="K40" s="421">
        <f>VLOOKUP(I40,'B1. HTT Mortgage Assets'!$B$99:$F$148,5,0)*SUM('B1. HTT Mortgage Assets'!$C$12:$C$13)
+IFERROR((VLOOKUP(I40,'B2. HTT Public Sector Assets'!$B$104:$C$128,2,0)*'B2. HTT Public Sector Assets'!$C$37),0)</f>
        <v>3155.9790601378118</v>
      </c>
      <c r="L40" s="422">
        <f t="shared" si="1"/>
        <v>0.54953949579535755</v>
      </c>
      <c r="M40" s="399"/>
      <c r="N40" s="399"/>
    </row>
    <row r="41" spans="2:14" x14ac:dyDescent="0.35">
      <c r="B41" s="399"/>
      <c r="C41" s="399"/>
      <c r="D41" s="399"/>
      <c r="E41" s="399"/>
      <c r="F41" s="399"/>
      <c r="G41" s="399"/>
      <c r="H41" s="399"/>
      <c r="I41" s="426" t="s">
        <v>2921</v>
      </c>
      <c r="J41" s="428"/>
      <c r="K41" s="421">
        <f>VLOOKUP(I41,'B1. HTT Mortgage Assets'!$B$99:$F$148,5,0)*SUM('B1. HTT Mortgage Assets'!$C$12:$C$13)
+IFERROR((VLOOKUP(I41,'B2. HTT Public Sector Assets'!$B$104:$C$128,2,0)*'B2. HTT Public Sector Assets'!$C$37),0)</f>
        <v>414.70444167863252</v>
      </c>
      <c r="L41" s="422">
        <f t="shared" si="1"/>
        <v>7.2211020872305604E-2</v>
      </c>
      <c r="M41" s="399"/>
      <c r="N41" s="399"/>
    </row>
    <row r="42" spans="2:14" x14ac:dyDescent="0.35">
      <c r="B42" s="399"/>
      <c r="C42" s="399"/>
      <c r="D42" s="399"/>
      <c r="E42" s="399"/>
      <c r="F42" s="399"/>
      <c r="G42" s="399"/>
      <c r="H42" s="399"/>
      <c r="I42" s="429" t="s">
        <v>2808</v>
      </c>
      <c r="J42" s="427"/>
      <c r="K42" s="424">
        <f>SUM(K23:K41)</f>
        <v>5742.9522068656988</v>
      </c>
      <c r="L42" s="425">
        <f>IF($K$42=0,,(K42/$K$42))</f>
        <v>1</v>
      </c>
      <c r="M42" s="399"/>
      <c r="N42" s="399"/>
    </row>
    <row r="43" spans="2:14" x14ac:dyDescent="0.35">
      <c r="B43" s="399"/>
      <c r="C43" s="399"/>
      <c r="D43" s="399"/>
      <c r="E43" s="399"/>
      <c r="F43" s="399"/>
      <c r="G43" s="399"/>
      <c r="H43" s="399"/>
      <c r="I43" s="399"/>
      <c r="J43" s="399"/>
      <c r="K43" s="399"/>
      <c r="L43" s="399"/>
      <c r="M43" s="399"/>
      <c r="N43" s="399"/>
    </row>
    <row r="44" spans="2:14" ht="43.5" x14ac:dyDescent="0.35">
      <c r="B44" s="399"/>
      <c r="C44" s="412" t="s">
        <v>2809</v>
      </c>
      <c r="D44" s="419" t="s">
        <v>2899</v>
      </c>
      <c r="E44" s="419" t="s">
        <v>2803</v>
      </c>
      <c r="F44" s="399"/>
      <c r="G44" s="399"/>
      <c r="H44" s="399"/>
      <c r="I44" s="410" t="s">
        <v>2810</v>
      </c>
      <c r="J44" s="410"/>
      <c r="K44" s="419" t="s">
        <v>2899</v>
      </c>
      <c r="L44" s="419" t="s">
        <v>2803</v>
      </c>
      <c r="M44" s="399"/>
      <c r="N44" s="399"/>
    </row>
    <row r="45" spans="2:14" x14ac:dyDescent="0.35">
      <c r="B45" s="399"/>
      <c r="C45" s="420" t="s">
        <v>2811</v>
      </c>
      <c r="D45" s="421">
        <f>('B1. HTT Mortgage Assets'!F151*SUM('B1. HTT Mortgage Assets'!$C$12:$C$13)
+IFERROR('B2. HTT Public Sector Assets'!C131*'B2. HTT Public Sector Assets'!$C$37,0))</f>
        <v>5697.7936969200764</v>
      </c>
      <c r="E45" s="422">
        <f>IF($D$47=0,,(D45/$D$47))</f>
        <v>0.98953634099685917</v>
      </c>
      <c r="F45" s="399"/>
      <c r="G45" s="399"/>
      <c r="H45" s="399"/>
      <c r="I45" s="404" t="s">
        <v>2812</v>
      </c>
      <c r="J45" s="404"/>
      <c r="K45" s="421">
        <f>('B1. HTT Mortgage Assets'!F161*SUM('B1. HTT Mortgage Assets'!C12:C13)
+IFERROR('B2. HTT Public Sector Assets'!C139*'B2. HTT Public Sector Assets'!$C$37,0))</f>
        <v>5587.6066706304227</v>
      </c>
      <c r="L45" s="422">
        <f>IF($K$47=0,,(K45/$K$47))</f>
        <v>0.97040015028519389</v>
      </c>
      <c r="M45" s="399"/>
      <c r="N45" s="399"/>
    </row>
    <row r="46" spans="2:14" x14ac:dyDescent="0.35">
      <c r="B46" s="399"/>
      <c r="C46" s="420" t="s">
        <v>2813</v>
      </c>
      <c r="D46" s="421">
        <f>('B1. HTT Mortgage Assets'!F150*SUM('B1. HTT Mortgage Assets'!$C$12:$C$13))
+IFERROR('B2. HTT Public Sector Assets'!C130*'B2. HTT Public Sector Assets'!$C$37,0)</f>
        <v>60.250207945627942</v>
      </c>
      <c r="E46" s="422">
        <f>IF($D$47=0,,(D46/$D$47))</f>
        <v>1.0463659003140783E-2</v>
      </c>
      <c r="F46" s="399"/>
      <c r="G46" s="399"/>
      <c r="H46" s="399"/>
      <c r="I46" s="426" t="s">
        <v>2814</v>
      </c>
      <c r="J46" s="426"/>
      <c r="K46" s="421">
        <f>('B1. HTT Mortgage Assets'!F160*SUM('B1. HTT Mortgage Assets'!C12:C13)
+IFERROR('B2. HTT Public Sector Assets'!C138*'B2. HTT Public Sector Assets'!$C$37,0))</f>
        <v>170.43723423527965</v>
      </c>
      <c r="L46" s="422">
        <f>IF($K$47=0,,(K46/$K$47))</f>
        <v>2.9599849714806028E-2</v>
      </c>
      <c r="M46" s="399"/>
      <c r="N46" s="399"/>
    </row>
    <row r="47" spans="2:14" x14ac:dyDescent="0.35">
      <c r="B47" s="399"/>
      <c r="C47" s="423" t="s">
        <v>2808</v>
      </c>
      <c r="D47" s="424">
        <f>SUM(D45:D46)</f>
        <v>5758.0439048657045</v>
      </c>
      <c r="E47" s="425">
        <f>IF($D$47=0,,(D47/$D$47))</f>
        <v>1</v>
      </c>
      <c r="F47" s="399"/>
      <c r="G47" s="399"/>
      <c r="H47" s="399"/>
      <c r="I47" s="429" t="s">
        <v>2808</v>
      </c>
      <c r="J47" s="427"/>
      <c r="K47" s="424">
        <f>SUM(K45:K46)</f>
        <v>5758.0439048657026</v>
      </c>
      <c r="L47" s="425">
        <f>IF($K$47=0,,(K47/$K$47))</f>
        <v>1</v>
      </c>
      <c r="M47" s="399"/>
      <c r="N47" s="399"/>
    </row>
    <row r="48" spans="2:14" x14ac:dyDescent="0.35">
      <c r="B48" s="399"/>
      <c r="C48" s="399"/>
      <c r="D48" s="399"/>
      <c r="E48" s="399"/>
      <c r="F48" s="399"/>
      <c r="G48" s="399"/>
      <c r="H48" s="399"/>
      <c r="I48" s="399"/>
      <c r="J48" s="399"/>
      <c r="K48" s="399"/>
      <c r="L48" s="399"/>
      <c r="M48" s="430"/>
      <c r="N48" s="399"/>
    </row>
    <row r="49" spans="2:14" x14ac:dyDescent="0.35">
      <c r="B49" s="399"/>
      <c r="C49" s="412" t="s">
        <v>2815</v>
      </c>
      <c r="D49" s="431">
        <f>'A. HTT General'!C66</f>
        <v>11.906911236529499</v>
      </c>
      <c r="E49" s="399"/>
      <c r="F49" s="399"/>
      <c r="G49" s="399"/>
      <c r="H49" s="399"/>
      <c r="I49" s="399"/>
      <c r="J49" s="399"/>
      <c r="K49" s="399"/>
      <c r="L49" s="399"/>
      <c r="M49" s="430"/>
      <c r="N49" s="399"/>
    </row>
    <row r="50" spans="2:14" x14ac:dyDescent="0.35">
      <c r="B50" s="399"/>
      <c r="C50" s="432"/>
      <c r="D50" s="399"/>
      <c r="E50" s="399"/>
      <c r="F50" s="399"/>
      <c r="G50" s="399"/>
      <c r="H50" s="399"/>
      <c r="I50" s="433"/>
      <c r="J50" s="399"/>
      <c r="K50" s="399"/>
      <c r="L50" s="399"/>
      <c r="M50" s="430"/>
      <c r="N50" s="399"/>
    </row>
    <row r="51" spans="2:14" x14ac:dyDescent="0.35">
      <c r="B51" s="399"/>
      <c r="C51" s="412" t="s">
        <v>2816</v>
      </c>
      <c r="D51" s="434" t="s">
        <v>690</v>
      </c>
      <c r="E51" s="419" t="s">
        <v>692</v>
      </c>
      <c r="F51" s="419" t="s">
        <v>694</v>
      </c>
      <c r="G51" s="419" t="s">
        <v>696</v>
      </c>
      <c r="H51" s="419" t="s">
        <v>698</v>
      </c>
      <c r="I51" s="419" t="s">
        <v>700</v>
      </c>
      <c r="J51" s="419" t="s">
        <v>702</v>
      </c>
      <c r="K51" s="419" t="s">
        <v>704</v>
      </c>
      <c r="L51" s="419"/>
      <c r="M51" s="419" t="s">
        <v>2808</v>
      </c>
      <c r="N51" s="399"/>
    </row>
    <row r="52" spans="2:14" x14ac:dyDescent="0.35">
      <c r="B52" s="399"/>
      <c r="C52" s="404" t="s">
        <v>2899</v>
      </c>
      <c r="D52" s="421">
        <f>'B1. HTT Mortgage Assets'!$C$241+IF('B1. HTT Mortgage Assets'!$C$467="ND2",0,'B1. HTT Mortgage Assets'!C$467)</f>
        <v>4119.40004666813</v>
      </c>
      <c r="E52" s="421">
        <f>'B1. HTT Mortgage Assets'!$C$242+IF('B1. HTT Mortgage Assets'!$C$468="ND2",0,'B1. HTT Mortgage Assets'!C$468)</f>
        <v>601.77896409971595</v>
      </c>
      <c r="F52" s="421">
        <f>'B1. HTT Mortgage Assets'!$C$243+IF('B1. HTT Mortgage Assets'!$C$469="ND2",0,'B1. HTT Mortgage Assets'!C$469)</f>
        <v>469.37162916386899</v>
      </c>
      <c r="G52" s="421">
        <f>'B1. HTT Mortgage Assets'!$C$244+IF('B1. HTT Mortgage Assets'!$C$470="ND2",0,'B1. HTT Mortgage Assets'!C$470)</f>
        <v>341.46386856384203</v>
      </c>
      <c r="H52" s="421">
        <f>'B1. HTT Mortgage Assets'!$C$245+IF('B1. HTT Mortgage Assets'!$C$471="ND2",0,'B1. HTT Mortgage Assets'!C$471)</f>
        <v>210.93769837014099</v>
      </c>
      <c r="I52" s="421">
        <f>'B1. HTT Mortgage Assets'!$C$246+IF('B1. HTT Mortgage Assets'!$C$472="ND2",0,'B1. HTT Mortgage Assets'!C$472)</f>
        <v>0</v>
      </c>
      <c r="J52" s="421">
        <f>'B1. HTT Mortgage Assets'!$C$247+IF('B1. HTT Mortgage Assets'!$C$473="ND2",0,'B1. HTT Mortgage Assets'!C$473)</f>
        <v>0</v>
      </c>
      <c r="K52" s="421">
        <f>'B1. HTT Mortgage Assets'!$C$248+IF('B1. HTT Mortgage Assets'!$C$474="ND2",0,'B1. HTT Mortgage Assets'!C$474)</f>
        <v>0</v>
      </c>
      <c r="L52" s="424"/>
      <c r="M52" s="424">
        <f>SUM(D52:L52)</f>
        <v>5742.9522068656988</v>
      </c>
      <c r="N52" s="399"/>
    </row>
    <row r="53" spans="2:14" x14ac:dyDescent="0.35">
      <c r="B53" s="399"/>
      <c r="C53" s="404" t="s">
        <v>2803</v>
      </c>
      <c r="D53" s="422">
        <f t="shared" ref="D53:M53" si="2">IF($M$52=0,,(D52/$M$52))</f>
        <v>0.71729659211570451</v>
      </c>
      <c r="E53" s="422">
        <f t="shared" si="2"/>
        <v>0.10478564724607829</v>
      </c>
      <c r="F53" s="422">
        <f t="shared" si="2"/>
        <v>8.1730025300007766E-2</v>
      </c>
      <c r="G53" s="422">
        <f t="shared" si="2"/>
        <v>5.9457898353328105E-2</v>
      </c>
      <c r="H53" s="422">
        <f t="shared" si="2"/>
        <v>3.6729836984881227E-2</v>
      </c>
      <c r="I53" s="422">
        <f t="shared" si="2"/>
        <v>0</v>
      </c>
      <c r="J53" s="422">
        <f t="shared" si="2"/>
        <v>0</v>
      </c>
      <c r="K53" s="422">
        <f t="shared" si="2"/>
        <v>0</v>
      </c>
      <c r="L53" s="422">
        <f t="shared" si="2"/>
        <v>0</v>
      </c>
      <c r="M53" s="422">
        <f t="shared" si="2"/>
        <v>1</v>
      </c>
      <c r="N53" s="399"/>
    </row>
    <row r="54" spans="2:14" x14ac:dyDescent="0.35">
      <c r="B54" s="399"/>
      <c r="C54" s="399"/>
      <c r="D54" s="399"/>
      <c r="E54" s="399"/>
      <c r="F54" s="399"/>
      <c r="G54" s="399"/>
      <c r="H54" s="399"/>
      <c r="I54" s="399"/>
      <c r="J54" s="399"/>
      <c r="K54" s="399"/>
      <c r="L54" s="399"/>
      <c r="M54" s="430"/>
      <c r="N54" s="399"/>
    </row>
    <row r="55" spans="2:14" x14ac:dyDescent="0.35">
      <c r="B55" s="399"/>
      <c r="C55" s="412" t="s">
        <v>2817</v>
      </c>
      <c r="D55" s="434" t="s">
        <v>1527</v>
      </c>
      <c r="E55" s="419" t="s">
        <v>1528</v>
      </c>
      <c r="F55" s="419" t="s">
        <v>1529</v>
      </c>
      <c r="G55" s="419" t="s">
        <v>1530</v>
      </c>
      <c r="H55" s="419" t="s">
        <v>1531</v>
      </c>
      <c r="I55" s="419" t="s">
        <v>1532</v>
      </c>
      <c r="J55" s="419" t="s">
        <v>1533</v>
      </c>
      <c r="K55" s="419"/>
      <c r="L55" s="419"/>
      <c r="M55" s="419" t="s">
        <v>2808</v>
      </c>
      <c r="N55" s="399"/>
    </row>
    <row r="56" spans="2:14" x14ac:dyDescent="0.35">
      <c r="B56" s="399"/>
      <c r="C56" s="404" t="s">
        <v>2899</v>
      </c>
      <c r="D56" s="421">
        <f>'A. HTT General'!$C$70</f>
        <v>305.0627741172047</v>
      </c>
      <c r="E56" s="421">
        <f>'A. HTT General'!$C$71</f>
        <v>281.18582890067279</v>
      </c>
      <c r="F56" s="421">
        <f>'A. HTT General'!$C$72</f>
        <v>263.15840491455094</v>
      </c>
      <c r="G56" s="421">
        <f>'A. HTT General'!$C$73</f>
        <v>274.38035740872397</v>
      </c>
      <c r="H56" s="421">
        <f>'A. HTT General'!$C$74</f>
        <v>265.09026182266592</v>
      </c>
      <c r="I56" s="421">
        <f>'A. HTT General'!$C$75</f>
        <v>1247.761584100035</v>
      </c>
      <c r="J56" s="421">
        <f>'A. HTT General'!$C$76</f>
        <v>3121.4046936018467</v>
      </c>
      <c r="K56" s="421"/>
      <c r="L56" s="421"/>
      <c r="M56" s="424">
        <f>SUM(D56:L56)</f>
        <v>5758.0439048656999</v>
      </c>
      <c r="N56" s="399"/>
    </row>
    <row r="57" spans="2:14" x14ac:dyDescent="0.35">
      <c r="B57" s="399"/>
      <c r="C57" s="404" t="s">
        <v>2803</v>
      </c>
      <c r="D57" s="422">
        <f>IF($M$56=0,,(D56/$M$56))</f>
        <v>5.2980279268002549E-2</v>
      </c>
      <c r="E57" s="422">
        <f>IF($M$56=0,,(E56/$M$56))</f>
        <v>4.8833568056517125E-2</v>
      </c>
      <c r="F57" s="422">
        <f t="shared" ref="F57:J57" si="3">IF($M$56=0,,(F56/$M$56))</f>
        <v>4.5702743720341402E-2</v>
      </c>
      <c r="G57" s="422">
        <f t="shared" si="3"/>
        <v>4.7651661213778743E-2</v>
      </c>
      <c r="H57" s="422">
        <f t="shared" si="3"/>
        <v>4.6038249482373277E-2</v>
      </c>
      <c r="I57" s="422">
        <f t="shared" si="3"/>
        <v>0.21669886591966472</v>
      </c>
      <c r="J57" s="422">
        <f t="shared" si="3"/>
        <v>0.5420946323393222</v>
      </c>
      <c r="K57" s="422"/>
      <c r="L57" s="422"/>
      <c r="M57" s="422">
        <f>IF($M$56=0,,(M56/$M$56))</f>
        <v>1</v>
      </c>
      <c r="N57" s="399"/>
    </row>
    <row r="58" spans="2:14" x14ac:dyDescent="0.35">
      <c r="B58" s="399"/>
      <c r="C58" s="399"/>
      <c r="D58" s="435"/>
      <c r="E58" s="435"/>
      <c r="F58" s="435"/>
      <c r="G58" s="435"/>
      <c r="H58" s="435"/>
      <c r="I58" s="435"/>
      <c r="J58" s="435"/>
      <c r="K58" s="435"/>
      <c r="L58" s="435"/>
      <c r="M58" s="436"/>
      <c r="N58" s="399"/>
    </row>
    <row r="59" spans="2:14" x14ac:dyDescent="0.35">
      <c r="B59" s="399"/>
      <c r="C59" s="399"/>
      <c r="D59" s="435"/>
      <c r="E59" s="435"/>
      <c r="F59" s="435"/>
      <c r="G59" s="435"/>
      <c r="H59" s="435"/>
      <c r="I59" s="435"/>
      <c r="J59" s="435"/>
      <c r="K59" s="435"/>
      <c r="L59" s="435"/>
      <c r="M59" s="399"/>
      <c r="N59" s="399"/>
    </row>
    <row r="60" spans="2:14" x14ac:dyDescent="0.35">
      <c r="B60" s="399"/>
      <c r="C60" s="399"/>
      <c r="D60" s="435"/>
      <c r="E60" s="435"/>
      <c r="F60" s="435"/>
      <c r="G60" s="435"/>
      <c r="H60" s="435"/>
      <c r="I60" s="435"/>
      <c r="J60" s="435"/>
      <c r="K60" s="435"/>
      <c r="L60" s="435"/>
      <c r="M60" s="399"/>
      <c r="N60" s="399"/>
    </row>
    <row r="61" spans="2:14" x14ac:dyDescent="0.35">
      <c r="B61" s="399"/>
      <c r="C61" s="399"/>
      <c r="D61" s="435"/>
      <c r="E61" s="435"/>
      <c r="F61" s="435"/>
      <c r="G61" s="435"/>
      <c r="H61" s="435"/>
      <c r="I61" s="435"/>
      <c r="J61" s="435"/>
      <c r="K61" s="435"/>
      <c r="L61" s="435"/>
      <c r="M61" s="399"/>
      <c r="N61" s="399"/>
    </row>
    <row r="62" spans="2:14" x14ac:dyDescent="0.35">
      <c r="B62" s="399"/>
      <c r="C62" s="399"/>
      <c r="D62" s="399"/>
      <c r="E62" s="399"/>
      <c r="F62" s="399"/>
      <c r="G62" s="399"/>
      <c r="H62" s="399"/>
      <c r="I62" s="399"/>
      <c r="J62" s="399"/>
      <c r="K62" s="399"/>
      <c r="L62" s="399"/>
      <c r="M62" s="399"/>
      <c r="N62" s="399"/>
    </row>
    <row r="63" spans="2:14" x14ac:dyDescent="0.35">
      <c r="B63" s="399"/>
      <c r="C63" s="412" t="s">
        <v>2818</v>
      </c>
      <c r="D63" s="419" t="s">
        <v>2819</v>
      </c>
      <c r="E63" s="419" t="s">
        <v>2820</v>
      </c>
      <c r="F63" s="419" t="s">
        <v>2821</v>
      </c>
      <c r="G63" s="419" t="s">
        <v>2822</v>
      </c>
      <c r="H63" s="419" t="s">
        <v>2823</v>
      </c>
      <c r="I63" s="419" t="s">
        <v>2808</v>
      </c>
      <c r="J63" s="399"/>
      <c r="K63" s="399"/>
      <c r="L63" s="399"/>
      <c r="M63" s="399"/>
      <c r="N63" s="399"/>
    </row>
    <row r="64" spans="2:14" x14ac:dyDescent="0.35">
      <c r="B64" s="399"/>
      <c r="C64" s="404" t="s">
        <v>2899</v>
      </c>
      <c r="D64" s="421">
        <f>'B1. HTT Mortgage Assets'!$F$170*SUM('B1. HTT Mortgage Assets'!$C$12:$C$13)</f>
        <v>505.84746141715141</v>
      </c>
      <c r="E64" s="421">
        <f>'B1. HTT Mortgage Assets'!$F$171*SUM('B1. HTT Mortgage Assets'!$C$12:$C$13)</f>
        <v>975.9833805162948</v>
      </c>
      <c r="F64" s="421">
        <f>'B1. HTT Mortgage Assets'!$F$172*SUM('B1. HTT Mortgage Assets'!$C$12:$C$13)</f>
        <v>1141.2548079373846</v>
      </c>
      <c r="G64" s="421">
        <f>'B1. HTT Mortgage Assets'!$F$173*SUM('B1. HTT Mortgage Assets'!$C$12:$C$13)</f>
        <v>1463.7665327714449</v>
      </c>
      <c r="H64" s="421">
        <f>'B1. HTT Mortgage Assets'!$F$174*SUM('B1. HTT Mortgage Assets'!$C$12:$C$13)</f>
        <v>1656.1000242234311</v>
      </c>
      <c r="I64" s="424">
        <f>SUM(D64:H64)</f>
        <v>5742.952206865707</v>
      </c>
      <c r="J64" s="433"/>
      <c r="K64" s="399"/>
      <c r="L64" s="399"/>
      <c r="M64" s="399"/>
      <c r="N64" s="399"/>
    </row>
    <row r="65" spans="1:14" x14ac:dyDescent="0.35">
      <c r="B65" s="399"/>
      <c r="C65" s="404" t="s">
        <v>2803</v>
      </c>
      <c r="D65" s="422">
        <f>IF($I$64=0,,(D64/$I$64))</f>
        <v>8.8081433241323184E-2</v>
      </c>
      <c r="E65" s="422">
        <f t="shared" ref="E65:I65" si="4">IF($I$64=0,,(E64/$I$64))</f>
        <v>0.16994454165046077</v>
      </c>
      <c r="F65" s="422">
        <f t="shared" si="4"/>
        <v>0.19872267203843574</v>
      </c>
      <c r="G65" s="422">
        <f t="shared" si="4"/>
        <v>0.25488050048919264</v>
      </c>
      <c r="H65" s="422">
        <f t="shared" si="4"/>
        <v>0.28837085258058759</v>
      </c>
      <c r="I65" s="425">
        <f t="shared" si="4"/>
        <v>1</v>
      </c>
      <c r="J65" s="399"/>
      <c r="K65" s="399"/>
      <c r="L65" s="399"/>
      <c r="M65" s="399"/>
      <c r="N65" s="399"/>
    </row>
    <row r="66" spans="1:14" x14ac:dyDescent="0.35">
      <c r="B66" s="399"/>
      <c r="C66" s="399"/>
      <c r="D66" s="399"/>
      <c r="E66" s="399"/>
      <c r="F66" s="399"/>
      <c r="G66" s="399"/>
      <c r="H66" s="399"/>
      <c r="I66" s="399"/>
      <c r="J66" s="399"/>
      <c r="K66" s="399"/>
      <c r="L66" s="399"/>
      <c r="M66" s="399"/>
      <c r="N66" s="399"/>
    </row>
    <row r="67" spans="1:14" x14ac:dyDescent="0.35">
      <c r="B67" s="399"/>
      <c r="C67" s="410" t="s">
        <v>2824</v>
      </c>
      <c r="D67" s="413"/>
      <c r="E67" s="413"/>
      <c r="F67" s="413"/>
      <c r="G67" s="413"/>
      <c r="H67" s="413"/>
      <c r="I67" s="399"/>
      <c r="J67" s="399"/>
      <c r="K67" s="399"/>
      <c r="L67" s="399"/>
      <c r="M67" s="399"/>
      <c r="N67" s="399"/>
    </row>
    <row r="68" spans="1:14" x14ac:dyDescent="0.35">
      <c r="B68" s="399"/>
      <c r="C68" s="410" t="s">
        <v>2825</v>
      </c>
      <c r="D68" s="437" t="s">
        <v>2826</v>
      </c>
      <c r="E68" s="437" t="s">
        <v>2827</v>
      </c>
      <c r="F68" s="437" t="s">
        <v>2828</v>
      </c>
      <c r="G68" s="437" t="s">
        <v>2829</v>
      </c>
      <c r="H68" s="437" t="s">
        <v>2808</v>
      </c>
      <c r="I68" s="399"/>
      <c r="J68" s="399"/>
      <c r="K68" s="399"/>
      <c r="L68" s="399"/>
      <c r="M68" s="399"/>
      <c r="N68" s="399"/>
    </row>
    <row r="69" spans="1:14" x14ac:dyDescent="0.35">
      <c r="B69" s="399"/>
      <c r="C69" s="404" t="s">
        <v>2899</v>
      </c>
      <c r="D69" s="421">
        <f>'E. Optional ECB-ECAIs data'!C82*'B1. HTT Mortgage Assets'!$C$12
+IFERROR('B1. HTT Mortgage Assets'!$C$13*'E. Optional ECB-ECAIs data'!D82,0)
+IFERROR('E. Optional ECB-ECAIs data'!E82*'B2. HTT Public Sector Assets'!$C$37,0)</f>
        <v>32.76983861721849</v>
      </c>
      <c r="E69" s="421">
        <f>'E. Optional ECB-ECAIs data'!C83*'B1. HTT Mortgage Assets'!$C$12
+IFERROR('B1. HTT Mortgage Assets'!$C$13*'E. Optional ECB-ECAIs data'!D83,0)
+IFERROR('E. Optional ECB-ECAIs data'!E83*'B2. HTT Public Sector Assets'!$C$37,0)</f>
        <v>4.8209567393890893</v>
      </c>
      <c r="F69" s="421">
        <v>0</v>
      </c>
      <c r="G69" s="421">
        <v>0</v>
      </c>
      <c r="H69" s="424">
        <f>SUM(D69:F69)</f>
        <v>37.590795356607579</v>
      </c>
      <c r="I69" s="399"/>
      <c r="J69" s="399"/>
      <c r="K69" s="399"/>
      <c r="L69" s="399"/>
      <c r="M69" s="399"/>
      <c r="N69" s="399"/>
    </row>
    <row r="70" spans="1:14" x14ac:dyDescent="0.35">
      <c r="B70" s="399"/>
      <c r="C70" s="404" t="s">
        <v>2830</v>
      </c>
      <c r="D70" s="438">
        <f>IF($M$56=0,,(D69/$M$56))</f>
        <v>5.6911408038287283E-3</v>
      </c>
      <c r="E70" s="438">
        <f>IF($M$56=0,,(E69/$M$56))</f>
        <v>8.3725598815167991E-4</v>
      </c>
      <c r="F70" s="438">
        <f>IF($L$52=0,,(F69/$L$52))</f>
        <v>0</v>
      </c>
      <c r="G70" s="438">
        <f>IF($L$52=0,,(G69/$L$52))</f>
        <v>0</v>
      </c>
      <c r="H70" s="439">
        <f>IF($M$56=0,,(H69/$M$56))</f>
        <v>6.528396791980408E-3</v>
      </c>
      <c r="I70" s="399"/>
      <c r="J70" s="399"/>
      <c r="K70" s="399"/>
      <c r="L70" s="399"/>
      <c r="M70" s="399"/>
      <c r="N70" s="399"/>
    </row>
    <row r="71" spans="1:14" x14ac:dyDescent="0.35">
      <c r="B71" s="399"/>
      <c r="C71" s="399"/>
      <c r="D71" s="399"/>
      <c r="E71" s="399"/>
      <c r="F71" s="399"/>
      <c r="G71" s="399"/>
      <c r="H71" s="399"/>
      <c r="I71" s="399"/>
      <c r="J71" s="399"/>
      <c r="K71" s="399"/>
      <c r="L71" s="399"/>
      <c r="M71" s="399"/>
      <c r="N71" s="399"/>
    </row>
    <row r="72" spans="1:14" x14ac:dyDescent="0.35">
      <c r="B72" s="399"/>
      <c r="C72" s="412" t="s">
        <v>2831</v>
      </c>
      <c r="D72" s="422">
        <v>0</v>
      </c>
      <c r="E72" s="440"/>
      <c r="F72" s="440"/>
      <c r="G72" s="441"/>
      <c r="H72" s="399"/>
      <c r="I72" s="399"/>
      <c r="J72" s="399"/>
      <c r="K72" s="399"/>
      <c r="L72" s="399"/>
      <c r="M72" s="399"/>
      <c r="N72" s="399"/>
    </row>
    <row r="73" spans="1:14" x14ac:dyDescent="0.35">
      <c r="B73" s="399"/>
      <c r="C73" s="399"/>
      <c r="D73" s="399"/>
      <c r="E73" s="399"/>
      <c r="F73" s="399"/>
      <c r="G73" s="399"/>
      <c r="H73" s="399"/>
      <c r="I73" s="399"/>
      <c r="J73" s="399"/>
      <c r="K73" s="399"/>
      <c r="L73" s="399"/>
      <c r="M73" s="399"/>
      <c r="N73" s="399"/>
    </row>
    <row r="74" spans="1:14" x14ac:dyDescent="0.35">
      <c r="B74" s="399"/>
      <c r="C74" s="410" t="s">
        <v>2832</v>
      </c>
      <c r="D74" s="413"/>
      <c r="E74" s="399"/>
      <c r="F74" s="399"/>
      <c r="G74" s="399"/>
      <c r="H74" s="399"/>
      <c r="I74" s="399"/>
      <c r="J74" s="399"/>
      <c r="K74" s="399"/>
      <c r="L74" s="399"/>
      <c r="M74" s="399"/>
      <c r="N74" s="399"/>
    </row>
    <row r="75" spans="1:14" x14ac:dyDescent="0.35">
      <c r="A75" s="398"/>
      <c r="B75" s="399"/>
      <c r="C75" s="404" t="s">
        <v>2833</v>
      </c>
      <c r="D75" s="422">
        <f>'A. HTT General'!D45</f>
        <v>0.41951097621642486</v>
      </c>
      <c r="E75" s="399"/>
      <c r="F75" s="399"/>
      <c r="G75" s="399"/>
      <c r="H75" s="399"/>
      <c r="I75" s="399"/>
      <c r="J75" s="399"/>
      <c r="K75" s="399"/>
      <c r="L75" s="399"/>
      <c r="M75" s="399"/>
      <c r="N75" s="399"/>
    </row>
    <row r="76" spans="1:14" x14ac:dyDescent="0.35">
      <c r="B76" s="399"/>
      <c r="C76" s="404" t="s">
        <v>2834</v>
      </c>
      <c r="D76" s="442">
        <f>'B1. HTT Mortgage Assets'!C238/100</f>
        <v>0.56117842783111005</v>
      </c>
      <c r="E76" s="399"/>
      <c r="F76" s="399"/>
      <c r="G76" s="399"/>
      <c r="H76" s="399"/>
      <c r="I76" s="399"/>
      <c r="J76" s="399"/>
      <c r="K76" s="399"/>
      <c r="L76" s="399"/>
      <c r="M76" s="399"/>
      <c r="N76" s="399"/>
    </row>
    <row r="77" spans="1:14" x14ac:dyDescent="0.35">
      <c r="B77" s="399"/>
      <c r="C77" s="399"/>
      <c r="D77" s="399"/>
      <c r="E77" s="399"/>
      <c r="F77" s="399"/>
      <c r="G77" s="399"/>
      <c r="H77" s="399"/>
      <c r="I77" s="399"/>
      <c r="J77" s="399"/>
      <c r="K77" s="399"/>
      <c r="L77" s="399"/>
      <c r="M77" s="399"/>
      <c r="N77" s="399"/>
    </row>
    <row r="78" spans="1:14" ht="18.5" x14ac:dyDescent="0.45">
      <c r="B78" s="399"/>
      <c r="C78" s="400" t="s">
        <v>823</v>
      </c>
      <c r="D78" s="443"/>
      <c r="E78" s="443"/>
      <c r="F78" s="443"/>
      <c r="G78" s="443"/>
      <c r="H78" s="443"/>
      <c r="I78" s="443"/>
      <c r="J78" s="443"/>
      <c r="K78" s="443"/>
      <c r="L78" s="443"/>
      <c r="M78" s="399"/>
      <c r="N78" s="399"/>
    </row>
    <row r="79" spans="1:14" x14ac:dyDescent="0.35">
      <c r="B79" s="399"/>
      <c r="C79" s="399"/>
      <c r="D79" s="399"/>
      <c r="E79" s="399"/>
      <c r="F79" s="399"/>
      <c r="G79" s="399"/>
      <c r="H79" s="399"/>
      <c r="I79" s="399"/>
      <c r="J79" s="399"/>
      <c r="K79" s="399"/>
      <c r="L79" s="399"/>
      <c r="M79" s="399"/>
      <c r="N79" s="399"/>
    </row>
    <row r="80" spans="1:14" x14ac:dyDescent="0.35">
      <c r="B80" s="399"/>
      <c r="C80" s="410" t="s">
        <v>2922</v>
      </c>
      <c r="D80" s="413"/>
      <c r="E80" s="444"/>
      <c r="F80" s="444"/>
      <c r="G80" s="413"/>
      <c r="H80" s="413"/>
      <c r="I80" s="413"/>
      <c r="J80" s="413"/>
      <c r="K80" s="413"/>
      <c r="L80" s="413"/>
      <c r="M80" s="399"/>
      <c r="N80" s="399"/>
    </row>
    <row r="81" spans="2:14" ht="29" x14ac:dyDescent="0.35">
      <c r="B81" s="399"/>
      <c r="C81" s="412" t="s">
        <v>2835</v>
      </c>
      <c r="D81" s="419" t="s">
        <v>2843</v>
      </c>
      <c r="E81" s="419" t="s">
        <v>2836</v>
      </c>
      <c r="F81" s="419" t="s">
        <v>2923</v>
      </c>
      <c r="G81" s="419" t="s">
        <v>2837</v>
      </c>
      <c r="H81" s="445" t="s">
        <v>2838</v>
      </c>
      <c r="I81" s="419" t="s">
        <v>2809</v>
      </c>
      <c r="J81" s="419" t="s">
        <v>2839</v>
      </c>
      <c r="K81" s="419" t="s">
        <v>2840</v>
      </c>
      <c r="L81" s="419" t="s">
        <v>2841</v>
      </c>
      <c r="M81" s="515"/>
      <c r="N81" s="399"/>
    </row>
    <row r="82" spans="2:14" x14ac:dyDescent="0.35">
      <c r="B82" s="399"/>
      <c r="C82" s="359" t="s">
        <v>2942</v>
      </c>
      <c r="D82" s="446">
        <v>1000</v>
      </c>
      <c r="E82" s="359" t="s">
        <v>208</v>
      </c>
      <c r="F82" s="446">
        <v>1000</v>
      </c>
      <c r="G82" s="447">
        <v>44818</v>
      </c>
      <c r="H82" s="359">
        <v>0.03</v>
      </c>
      <c r="I82" s="498" t="s">
        <v>2813</v>
      </c>
      <c r="J82" s="359" t="s">
        <v>2943</v>
      </c>
      <c r="K82" s="447">
        <v>48471</v>
      </c>
      <c r="L82" s="447">
        <v>48836</v>
      </c>
      <c r="M82" s="516"/>
      <c r="N82" s="516"/>
    </row>
    <row r="83" spans="2:14" x14ac:dyDescent="0.35">
      <c r="B83" s="399"/>
      <c r="C83" s="420" t="s">
        <v>2949</v>
      </c>
      <c r="D83" s="421">
        <v>1000</v>
      </c>
      <c r="E83" s="404" t="s">
        <v>208</v>
      </c>
      <c r="F83" s="446">
        <v>1000</v>
      </c>
      <c r="G83" s="447">
        <v>44896</v>
      </c>
      <c r="H83" s="359">
        <v>0.03</v>
      </c>
      <c r="I83" s="453" t="s">
        <v>2813</v>
      </c>
      <c r="J83" s="359" t="s">
        <v>2943</v>
      </c>
      <c r="K83" s="447">
        <v>45992</v>
      </c>
      <c r="L83" s="447">
        <v>46357</v>
      </c>
      <c r="M83" s="516"/>
      <c r="N83" s="516"/>
    </row>
    <row r="84" spans="2:14" x14ac:dyDescent="0.35">
      <c r="B84" s="399"/>
      <c r="C84" s="420" t="s">
        <v>2954</v>
      </c>
      <c r="D84" s="421">
        <v>1000</v>
      </c>
      <c r="E84" s="404" t="s">
        <v>208</v>
      </c>
      <c r="F84" s="446">
        <v>1000</v>
      </c>
      <c r="G84" s="447">
        <v>44977</v>
      </c>
      <c r="H84" s="404">
        <v>0.03</v>
      </c>
      <c r="I84" s="453" t="s">
        <v>2813</v>
      </c>
      <c r="J84" s="359" t="s">
        <v>2943</v>
      </c>
      <c r="K84" s="447">
        <v>47534</v>
      </c>
      <c r="L84" s="447">
        <v>47899</v>
      </c>
      <c r="M84" s="516"/>
      <c r="N84" s="516"/>
    </row>
    <row r="85" spans="2:14" x14ac:dyDescent="0.35">
      <c r="B85" s="399"/>
      <c r="C85" s="420" t="s">
        <v>2962</v>
      </c>
      <c r="D85" s="421">
        <v>1000</v>
      </c>
      <c r="E85" s="404" t="s">
        <v>208</v>
      </c>
      <c r="F85" s="446">
        <v>1000</v>
      </c>
      <c r="G85" s="411">
        <v>45169</v>
      </c>
      <c r="H85" s="514">
        <v>0.04</v>
      </c>
      <c r="I85" s="453" t="s">
        <v>2813</v>
      </c>
      <c r="J85" s="359" t="s">
        <v>2943</v>
      </c>
      <c r="K85" s="411">
        <v>46265</v>
      </c>
      <c r="L85" s="411">
        <v>46630</v>
      </c>
      <c r="M85" s="516"/>
      <c r="N85" s="516"/>
    </row>
    <row r="86" spans="2:14" x14ac:dyDescent="0.35">
      <c r="B86" s="399"/>
      <c r="C86" s="420" t="s">
        <v>2808</v>
      </c>
      <c r="D86" s="421">
        <f>SUM(D82:D85)</f>
        <v>4000</v>
      </c>
      <c r="E86" s="448"/>
      <c r="F86" s="421">
        <f>SUM(F82:F85)</f>
        <v>4000</v>
      </c>
      <c r="G86" s="449"/>
      <c r="H86" s="449"/>
      <c r="I86" s="450"/>
      <c r="J86" s="449"/>
      <c r="K86" s="449"/>
      <c r="L86" s="449"/>
      <c r="M86" s="516"/>
      <c r="N86" s="516"/>
    </row>
    <row r="87" spans="2:14" x14ac:dyDescent="0.35">
      <c r="B87" s="399"/>
      <c r="C87" s="451"/>
      <c r="D87" s="452"/>
      <c r="E87" s="452"/>
      <c r="F87" s="452"/>
      <c r="G87" s="452"/>
      <c r="H87" s="452"/>
      <c r="I87" s="452"/>
      <c r="J87" s="452"/>
      <c r="K87" s="399"/>
      <c r="L87" s="399"/>
      <c r="M87" s="399"/>
      <c r="N87" s="399"/>
    </row>
    <row r="88" spans="2:14" x14ac:dyDescent="0.35">
      <c r="B88" s="399"/>
      <c r="C88" s="412" t="s">
        <v>2842</v>
      </c>
      <c r="D88" s="444"/>
      <c r="E88" s="444"/>
      <c r="F88" s="444"/>
      <c r="G88" s="444"/>
      <c r="H88" s="444"/>
      <c r="I88" s="444"/>
      <c r="J88" s="444"/>
      <c r="K88" s="413"/>
      <c r="L88" s="413"/>
      <c r="M88" s="399"/>
      <c r="N88" s="399"/>
    </row>
    <row r="89" spans="2:14" ht="29" x14ac:dyDescent="0.35">
      <c r="B89" s="399"/>
      <c r="C89" s="412" t="s">
        <v>2835</v>
      </c>
      <c r="D89" s="419" t="s">
        <v>2843</v>
      </c>
      <c r="E89" s="419" t="s">
        <v>2836</v>
      </c>
      <c r="F89" s="419" t="s">
        <v>2923</v>
      </c>
      <c r="G89" s="419" t="s">
        <v>2837</v>
      </c>
      <c r="H89" s="445" t="s">
        <v>2838</v>
      </c>
      <c r="I89" s="419" t="s">
        <v>2809</v>
      </c>
      <c r="J89" s="419" t="s">
        <v>2839</v>
      </c>
      <c r="K89" s="419" t="s">
        <v>2840</v>
      </c>
      <c r="L89" s="419" t="s">
        <v>2841</v>
      </c>
      <c r="M89" s="399"/>
      <c r="N89" s="399"/>
    </row>
    <row r="90" spans="2:14" x14ac:dyDescent="0.35">
      <c r="B90" s="399"/>
      <c r="C90" s="420"/>
      <c r="D90" s="421"/>
      <c r="E90" s="404"/>
      <c r="F90" s="404"/>
      <c r="G90" s="404"/>
      <c r="H90" s="404"/>
      <c r="I90" s="453"/>
      <c r="J90" s="404"/>
      <c r="K90" s="404"/>
      <c r="L90" s="404"/>
      <c r="M90" s="399"/>
      <c r="N90" s="399"/>
    </row>
    <row r="91" spans="2:14" x14ac:dyDescent="0.35">
      <c r="B91" s="399"/>
      <c r="C91" s="420"/>
      <c r="D91" s="421"/>
      <c r="E91" s="404"/>
      <c r="F91" s="404"/>
      <c r="G91" s="404"/>
      <c r="H91" s="404"/>
      <c r="I91" s="453"/>
      <c r="J91" s="404"/>
      <c r="K91" s="404"/>
      <c r="L91" s="404"/>
      <c r="M91" s="399"/>
      <c r="N91" s="399"/>
    </row>
    <row r="92" spans="2:14" x14ac:dyDescent="0.35">
      <c r="B92" s="399"/>
      <c r="C92" s="420"/>
      <c r="D92" s="421"/>
      <c r="E92" s="404"/>
      <c r="F92" s="404"/>
      <c r="G92" s="404"/>
      <c r="H92" s="404"/>
      <c r="I92" s="453"/>
      <c r="J92" s="404"/>
      <c r="K92" s="404"/>
      <c r="L92" s="404"/>
      <c r="M92" s="399"/>
      <c r="N92" s="399"/>
    </row>
    <row r="93" spans="2:14" x14ac:dyDescent="0.35">
      <c r="B93" s="399"/>
      <c r="C93" s="404" t="s">
        <v>2808</v>
      </c>
      <c r="D93" s="448"/>
      <c r="E93" s="449"/>
      <c r="F93" s="404"/>
      <c r="G93" s="449"/>
      <c r="H93" s="449"/>
      <c r="I93" s="450"/>
      <c r="J93" s="449"/>
      <c r="K93" s="449"/>
      <c r="L93" s="449"/>
      <c r="M93" s="399"/>
      <c r="N93" s="399"/>
    </row>
    <row r="94" spans="2:14" x14ac:dyDescent="0.35">
      <c r="B94" s="399"/>
      <c r="C94" s="399"/>
      <c r="D94" s="399"/>
      <c r="E94" s="399"/>
      <c r="F94" s="399"/>
      <c r="G94" s="399"/>
      <c r="H94" s="399"/>
      <c r="I94" s="454"/>
      <c r="J94" s="399"/>
      <c r="K94" s="399"/>
      <c r="L94" s="399"/>
      <c r="M94" s="399"/>
      <c r="N94" s="399"/>
    </row>
    <row r="95" spans="2:14" x14ac:dyDescent="0.35">
      <c r="B95" s="399"/>
      <c r="C95" s="412" t="s">
        <v>2844</v>
      </c>
      <c r="D95" s="444"/>
      <c r="E95" s="444"/>
      <c r="F95" s="444"/>
      <c r="G95" s="444"/>
      <c r="H95" s="444"/>
      <c r="I95" s="444"/>
      <c r="J95" s="444"/>
      <c r="K95" s="413"/>
      <c r="L95" s="413"/>
      <c r="M95" s="399"/>
      <c r="N95" s="399"/>
    </row>
    <row r="96" spans="2:14" ht="29" x14ac:dyDescent="0.35">
      <c r="B96" s="399"/>
      <c r="C96" s="412" t="s">
        <v>2835</v>
      </c>
      <c r="D96" s="419" t="s">
        <v>2843</v>
      </c>
      <c r="E96" s="419" t="s">
        <v>2836</v>
      </c>
      <c r="F96" s="419" t="s">
        <v>2923</v>
      </c>
      <c r="G96" s="419" t="s">
        <v>2837</v>
      </c>
      <c r="H96" s="445" t="s">
        <v>2838</v>
      </c>
      <c r="I96" s="419" t="s">
        <v>2809</v>
      </c>
      <c r="J96" s="419" t="s">
        <v>2839</v>
      </c>
      <c r="K96" s="419" t="s">
        <v>2840</v>
      </c>
      <c r="L96" s="419" t="s">
        <v>2841</v>
      </c>
      <c r="M96" s="399"/>
      <c r="N96" s="399"/>
    </row>
    <row r="97" spans="2:14" x14ac:dyDescent="0.35">
      <c r="B97" s="399"/>
      <c r="C97" s="420"/>
      <c r="D97" s="421"/>
      <c r="E97" s="404"/>
      <c r="F97" s="404"/>
      <c r="G97" s="404"/>
      <c r="H97" s="404"/>
      <c r="I97" s="453"/>
      <c r="J97" s="404"/>
      <c r="K97" s="404"/>
      <c r="L97" s="404"/>
      <c r="M97" s="399"/>
      <c r="N97" s="399"/>
    </row>
    <row r="98" spans="2:14" x14ac:dyDescent="0.35">
      <c r="B98" s="399"/>
      <c r="C98" s="420"/>
      <c r="D98" s="421"/>
      <c r="E98" s="404"/>
      <c r="F98" s="404"/>
      <c r="G98" s="404"/>
      <c r="H98" s="404"/>
      <c r="I98" s="453"/>
      <c r="J98" s="404"/>
      <c r="K98" s="404"/>
      <c r="L98" s="404"/>
      <c r="M98" s="399"/>
      <c r="N98" s="399"/>
    </row>
    <row r="99" spans="2:14" x14ac:dyDescent="0.35">
      <c r="B99" s="399"/>
      <c r="C99" s="420"/>
      <c r="D99" s="421"/>
      <c r="E99" s="404"/>
      <c r="F99" s="404"/>
      <c r="G99" s="404"/>
      <c r="H99" s="404"/>
      <c r="I99" s="453"/>
      <c r="J99" s="404"/>
      <c r="K99" s="404"/>
      <c r="L99" s="404"/>
      <c r="M99" s="399"/>
      <c r="N99" s="399"/>
    </row>
    <row r="100" spans="2:14" x14ac:dyDescent="0.35">
      <c r="B100" s="399"/>
      <c r="C100" s="404" t="s">
        <v>2808</v>
      </c>
      <c r="D100" s="448"/>
      <c r="E100" s="449"/>
      <c r="F100" s="404"/>
      <c r="G100" s="449"/>
      <c r="H100" s="449"/>
      <c r="I100" s="450"/>
      <c r="J100" s="449"/>
      <c r="K100" s="449"/>
      <c r="L100" s="449"/>
      <c r="M100" s="399"/>
      <c r="N100" s="399"/>
    </row>
    <row r="101" spans="2:14" ht="14.25" customHeight="1" x14ac:dyDescent="0.35">
      <c r="B101" s="399"/>
      <c r="C101" s="399"/>
      <c r="D101" s="433"/>
      <c r="E101" s="399"/>
      <c r="F101" s="399"/>
      <c r="G101" s="399"/>
      <c r="H101" s="455"/>
      <c r="I101" s="399"/>
      <c r="J101" s="399"/>
      <c r="K101" s="399"/>
      <c r="L101" s="456"/>
      <c r="M101" s="399"/>
      <c r="N101" s="399"/>
    </row>
    <row r="102" spans="2:14" ht="29" x14ac:dyDescent="0.35">
      <c r="B102" s="399"/>
      <c r="C102" s="412"/>
      <c r="D102" s="419" t="s">
        <v>2923</v>
      </c>
      <c r="E102" s="399"/>
      <c r="F102" s="399"/>
      <c r="G102" s="399"/>
      <c r="H102" s="455"/>
      <c r="I102" s="399"/>
      <c r="J102" s="399"/>
      <c r="K102" s="399"/>
      <c r="L102" s="456"/>
      <c r="M102" s="399"/>
      <c r="N102" s="399"/>
    </row>
    <row r="103" spans="2:14" x14ac:dyDescent="0.35">
      <c r="B103" s="399"/>
      <c r="C103" s="421" t="s">
        <v>2845</v>
      </c>
      <c r="D103" s="421">
        <f>'A. HTT General'!C39</f>
        <v>4000</v>
      </c>
      <c r="E103" s="399"/>
      <c r="F103" s="399"/>
      <c r="G103" s="399"/>
      <c r="H103" s="455"/>
      <c r="I103" s="399"/>
      <c r="J103" s="399"/>
      <c r="K103" s="399"/>
      <c r="L103" s="456"/>
      <c r="M103" s="399"/>
      <c r="N103" s="399"/>
    </row>
    <row r="104" spans="2:14" x14ac:dyDescent="0.35">
      <c r="B104" s="399"/>
      <c r="C104" s="421" t="s">
        <v>2846</v>
      </c>
      <c r="D104" s="494">
        <v>0</v>
      </c>
      <c r="E104" s="495"/>
      <c r="F104" s="399"/>
      <c r="G104" s="399"/>
      <c r="H104" s="455"/>
      <c r="I104" s="399"/>
      <c r="J104" s="399"/>
      <c r="K104" s="399"/>
      <c r="L104" s="456"/>
      <c r="M104" s="399"/>
      <c r="N104" s="399"/>
    </row>
    <row r="105" spans="2:14" ht="46.5" customHeight="1" x14ac:dyDescent="0.35">
      <c r="B105" s="399"/>
      <c r="C105" s="399"/>
      <c r="D105" s="399"/>
      <c r="E105" s="399"/>
      <c r="F105" s="399"/>
      <c r="G105" s="399"/>
      <c r="H105" s="399"/>
      <c r="I105" s="399"/>
      <c r="J105" s="399"/>
      <c r="K105" s="399"/>
      <c r="L105" s="399"/>
      <c r="M105" s="451"/>
      <c r="N105" s="399"/>
    </row>
    <row r="106" spans="2:14" x14ac:dyDescent="0.35">
      <c r="B106" s="399"/>
      <c r="C106" s="499"/>
      <c r="D106" s="499"/>
      <c r="E106" s="499"/>
      <c r="F106" s="499"/>
      <c r="G106" s="499"/>
      <c r="H106" s="499"/>
      <c r="I106" s="499"/>
      <c r="J106" s="499"/>
      <c r="K106" s="499"/>
      <c r="L106" s="499"/>
      <c r="M106" s="451"/>
      <c r="N106" s="399"/>
    </row>
    <row r="107" spans="2:14" x14ac:dyDescent="0.35">
      <c r="B107" s="399"/>
      <c r="C107" s="410" t="s">
        <v>2847</v>
      </c>
      <c r="D107" s="412"/>
      <c r="E107" s="412"/>
      <c r="F107" s="412"/>
      <c r="G107" s="412"/>
      <c r="H107" s="412"/>
      <c r="I107" s="412"/>
      <c r="J107" s="412"/>
      <c r="K107" s="412"/>
      <c r="L107" s="412"/>
      <c r="M107" s="399"/>
      <c r="N107" s="399"/>
    </row>
    <row r="108" spans="2:14" ht="62.15" customHeight="1" x14ac:dyDescent="0.35">
      <c r="B108" s="399"/>
      <c r="C108" s="457">
        <v>1</v>
      </c>
      <c r="D108" s="536" t="s">
        <v>2924</v>
      </c>
      <c r="E108" s="537"/>
      <c r="F108" s="537"/>
      <c r="G108" s="537"/>
      <c r="H108" s="537"/>
      <c r="I108" s="537"/>
      <c r="J108" s="537"/>
      <c r="K108" s="537"/>
      <c r="L108" s="538"/>
      <c r="M108" s="399"/>
      <c r="N108" s="399"/>
    </row>
    <row r="109" spans="2:14" x14ac:dyDescent="0.35">
      <c r="B109" s="399"/>
      <c r="C109" s="458"/>
      <c r="D109" s="536"/>
      <c r="E109" s="537"/>
      <c r="F109" s="537"/>
      <c r="G109" s="537"/>
      <c r="H109" s="537"/>
      <c r="I109" s="537"/>
      <c r="J109" s="537"/>
      <c r="K109" s="537"/>
      <c r="L109" s="538"/>
      <c r="M109" s="399"/>
      <c r="N109" s="399"/>
    </row>
    <row r="110" spans="2:14" x14ac:dyDescent="0.35">
      <c r="B110" s="399"/>
      <c r="C110" s="458"/>
      <c r="D110" s="536"/>
      <c r="E110" s="537"/>
      <c r="F110" s="537"/>
      <c r="G110" s="537"/>
      <c r="H110" s="537"/>
      <c r="I110" s="537"/>
      <c r="J110" s="537"/>
      <c r="K110" s="537"/>
      <c r="L110" s="538"/>
      <c r="M110" s="399"/>
      <c r="N110" s="399"/>
    </row>
    <row r="111" spans="2:14" x14ac:dyDescent="0.35">
      <c r="B111" s="399"/>
      <c r="C111" s="399"/>
      <c r="D111" s="399"/>
      <c r="E111" s="399"/>
      <c r="F111" s="399"/>
      <c r="G111" s="399"/>
      <c r="H111" s="399"/>
      <c r="I111" s="399"/>
      <c r="J111" s="399"/>
      <c r="K111" s="399"/>
      <c r="L111" s="399"/>
      <c r="M111" s="399"/>
      <c r="N111" s="399"/>
    </row>
    <row r="112" spans="2:14" x14ac:dyDescent="0.35">
      <c r="B112" s="399"/>
      <c r="C112" s="412" t="s">
        <v>2817</v>
      </c>
      <c r="D112" s="437" t="s">
        <v>1527</v>
      </c>
      <c r="E112" s="437" t="s">
        <v>1528</v>
      </c>
      <c r="F112" s="437" t="s">
        <v>1529</v>
      </c>
      <c r="G112" s="437" t="s">
        <v>1530</v>
      </c>
      <c r="H112" s="437" t="s">
        <v>1531</v>
      </c>
      <c r="I112" s="437" t="s">
        <v>1532</v>
      </c>
      <c r="J112" s="437" t="s">
        <v>1533</v>
      </c>
      <c r="K112" s="437"/>
      <c r="L112" s="437" t="s">
        <v>2808</v>
      </c>
      <c r="M112" s="399"/>
      <c r="N112" s="399"/>
    </row>
    <row r="113" spans="2:14" x14ac:dyDescent="0.35">
      <c r="B113" s="399"/>
      <c r="C113" s="404" t="s">
        <v>143</v>
      </c>
      <c r="D113" s="421">
        <f>'A. HTT General'!$C$93</f>
        <v>0</v>
      </c>
      <c r="E113" s="421">
        <f>'A. HTT General'!$C$94</f>
        <v>0</v>
      </c>
      <c r="F113" s="421">
        <f>'A. HTT General'!$C$95</f>
        <v>2000</v>
      </c>
      <c r="G113" s="421">
        <f>'A. HTT General'!$C$96</f>
        <v>0</v>
      </c>
      <c r="H113" s="421">
        <f>'A. HTT General'!$C$97</f>
        <v>0</v>
      </c>
      <c r="I113" s="421">
        <f>'A. HTT General'!$C$98</f>
        <v>2000</v>
      </c>
      <c r="J113" s="421">
        <f>'A. HTT General'!$C$99</f>
        <v>0</v>
      </c>
      <c r="K113" s="421"/>
      <c r="L113" s="424">
        <f>SUM(D113:K113)</f>
        <v>4000</v>
      </c>
      <c r="M113" s="399"/>
      <c r="N113" s="399"/>
    </row>
    <row r="114" spans="2:14" x14ac:dyDescent="0.35">
      <c r="B114" s="399"/>
      <c r="C114" s="404" t="s">
        <v>2848</v>
      </c>
      <c r="D114" s="422">
        <f>IF($L$113=0,,(D113/$L$113))</f>
        <v>0</v>
      </c>
      <c r="E114" s="422">
        <f t="shared" ref="E114:H114" si="5">IF($L$113=0,,(E113/$L$113))</f>
        <v>0</v>
      </c>
      <c r="F114" s="422">
        <f t="shared" si="5"/>
        <v>0.5</v>
      </c>
      <c r="G114" s="422">
        <f t="shared" si="5"/>
        <v>0</v>
      </c>
      <c r="H114" s="422">
        <f t="shared" si="5"/>
        <v>0</v>
      </c>
      <c r="I114" s="422">
        <f>IF($L$113=0,,(I113/$L$113))</f>
        <v>0.5</v>
      </c>
      <c r="J114" s="422">
        <f t="shared" ref="J114:L114" si="6">IF($L$113=0,,(J113/$L$113))</f>
        <v>0</v>
      </c>
      <c r="K114" s="422">
        <f t="shared" si="6"/>
        <v>0</v>
      </c>
      <c r="L114" s="422">
        <f t="shared" si="6"/>
        <v>1</v>
      </c>
      <c r="M114" s="399"/>
      <c r="N114" s="399"/>
    </row>
    <row r="115" spans="2:14" x14ac:dyDescent="0.35">
      <c r="B115" s="399"/>
      <c r="C115" s="399"/>
      <c r="D115" s="399"/>
      <c r="E115" s="399"/>
      <c r="F115" s="399"/>
      <c r="G115" s="399"/>
      <c r="H115" s="399"/>
      <c r="I115" s="399"/>
      <c r="J115" s="399"/>
      <c r="K115" s="399"/>
      <c r="L115" s="399"/>
      <c r="M115" s="399"/>
      <c r="N115" s="399"/>
    </row>
    <row r="116" spans="2:14" x14ac:dyDescent="0.35">
      <c r="B116" s="399"/>
      <c r="C116" s="399"/>
      <c r="D116" s="399"/>
      <c r="E116" s="399"/>
      <c r="F116" s="399"/>
      <c r="G116" s="399"/>
      <c r="H116" s="399"/>
      <c r="I116" s="399"/>
      <c r="J116" s="399"/>
      <c r="K116" s="399"/>
      <c r="L116" s="399"/>
      <c r="M116" s="399"/>
      <c r="N116" s="399"/>
    </row>
    <row r="117" spans="2:14" ht="18.5" x14ac:dyDescent="0.45">
      <c r="B117" s="399"/>
      <c r="C117" s="400" t="s">
        <v>2849</v>
      </c>
      <c r="D117" s="443"/>
      <c r="E117" s="443"/>
      <c r="F117" s="443"/>
      <c r="G117" s="443"/>
      <c r="H117" s="443"/>
      <c r="I117" s="443"/>
      <c r="J117" s="443"/>
      <c r="K117" s="443"/>
      <c r="L117" s="443"/>
      <c r="M117" s="399"/>
      <c r="N117" s="399"/>
    </row>
    <row r="118" spans="2:14" x14ac:dyDescent="0.35">
      <c r="B118" s="399"/>
      <c r="C118" s="399"/>
      <c r="D118" s="435"/>
      <c r="E118" s="399"/>
      <c r="F118" s="399"/>
      <c r="G118" s="399"/>
      <c r="H118" s="399"/>
      <c r="I118" s="399"/>
      <c r="J118" s="399"/>
      <c r="K118" s="399"/>
      <c r="L118" s="399"/>
      <c r="M118" s="399"/>
      <c r="N118" s="399"/>
    </row>
    <row r="119" spans="2:14" ht="29" x14ac:dyDescent="0.35">
      <c r="B119" s="399"/>
      <c r="C119" s="459" t="s">
        <v>2925</v>
      </c>
      <c r="D119" s="460" t="s">
        <v>2850</v>
      </c>
      <c r="E119" s="419" t="s">
        <v>2851</v>
      </c>
      <c r="F119" s="399"/>
      <c r="G119" s="399"/>
      <c r="H119" s="399"/>
      <c r="I119" s="399"/>
      <c r="J119" s="399"/>
      <c r="K119" s="399"/>
      <c r="L119" s="399"/>
      <c r="M119" s="399"/>
      <c r="N119" s="399"/>
    </row>
    <row r="120" spans="2:14" x14ac:dyDescent="0.35">
      <c r="B120" s="399"/>
      <c r="C120" s="461" t="s">
        <v>208</v>
      </c>
      <c r="D120" s="462">
        <f>'A. HTT General'!C125</f>
        <v>0</v>
      </c>
      <c r="E120" s="462">
        <f>'A. HTT General'!C151</f>
        <v>0</v>
      </c>
      <c r="F120" s="399"/>
      <c r="G120" s="399"/>
      <c r="H120" s="399"/>
      <c r="I120" s="399"/>
      <c r="J120" s="399"/>
      <c r="K120" s="399"/>
      <c r="L120" s="399"/>
      <c r="M120" s="399"/>
      <c r="N120" s="399"/>
    </row>
    <row r="121" spans="2:14" x14ac:dyDescent="0.35">
      <c r="B121" s="399"/>
      <c r="C121" s="461" t="s">
        <v>208</v>
      </c>
      <c r="D121" s="462">
        <f>'A. HTT General'!C112</f>
        <v>5758.0439048656999</v>
      </c>
      <c r="E121" s="462">
        <f>'A. HTT General'!C138</f>
        <v>4000</v>
      </c>
      <c r="F121" s="399"/>
      <c r="G121" s="399"/>
      <c r="H121" s="399"/>
      <c r="I121" s="399"/>
      <c r="J121" s="399"/>
      <c r="K121" s="399"/>
      <c r="L121" s="399"/>
      <c r="M121" s="399"/>
      <c r="N121" s="399"/>
    </row>
    <row r="122" spans="2:14" x14ac:dyDescent="0.35">
      <c r="B122" s="399"/>
      <c r="C122" s="461" t="s">
        <v>1541</v>
      </c>
      <c r="D122" s="463">
        <f>'A. HTT General'!C128</f>
        <v>0</v>
      </c>
      <c r="E122" s="463">
        <f>'A. HTT General'!C153</f>
        <v>0</v>
      </c>
      <c r="F122" s="399"/>
      <c r="G122" s="399"/>
      <c r="H122" s="399"/>
      <c r="I122" s="399"/>
      <c r="J122" s="399"/>
      <c r="K122" s="399"/>
      <c r="L122" s="399"/>
      <c r="M122" s="399"/>
      <c r="N122" s="399"/>
    </row>
    <row r="123" spans="2:14" x14ac:dyDescent="0.35">
      <c r="B123" s="399"/>
      <c r="C123" s="399" t="s">
        <v>212</v>
      </c>
      <c r="D123" s="462">
        <f>'A. HTT General'!C123</f>
        <v>0</v>
      </c>
      <c r="E123" s="462">
        <f>'A. HTT General'!C149</f>
        <v>0</v>
      </c>
      <c r="F123" s="399"/>
      <c r="G123" s="399"/>
      <c r="H123" s="399"/>
      <c r="I123" s="399"/>
      <c r="J123" s="399"/>
      <c r="K123" s="399"/>
      <c r="L123" s="399"/>
      <c r="M123" s="399"/>
      <c r="N123" s="399"/>
    </row>
    <row r="124" spans="2:14" x14ac:dyDescent="0.35">
      <c r="B124" s="399"/>
      <c r="C124" s="464" t="s">
        <v>141</v>
      </c>
      <c r="D124" s="465">
        <f>SUM('A. HTT General'!C113:C122,'A. HTT General'!C124,'A. HTT General'!C126,'A. HTT General'!C128)</f>
        <v>0</v>
      </c>
      <c r="E124" s="465">
        <f>SUM('A. HTT General'!C139:C148,'A. HTT General'!C150,'A. HTT General'!C152,'A. HTT General'!C154)</f>
        <v>0</v>
      </c>
      <c r="F124" s="399"/>
      <c r="G124" s="399"/>
      <c r="H124" s="399"/>
      <c r="I124" s="399"/>
      <c r="J124" s="399"/>
      <c r="K124" s="399"/>
      <c r="L124" s="399"/>
      <c r="M124" s="399"/>
      <c r="N124" s="399"/>
    </row>
    <row r="125" spans="2:14" x14ac:dyDescent="0.35">
      <c r="B125" s="399"/>
      <c r="C125" s="466" t="s">
        <v>2808</v>
      </c>
      <c r="D125" s="467">
        <f>SUM(D121:D124)</f>
        <v>5758.0439048656999</v>
      </c>
      <c r="E125" s="467">
        <f>SUM(E120:E124)</f>
        <v>4000</v>
      </c>
      <c r="F125" s="399"/>
      <c r="G125" s="399"/>
      <c r="H125" s="399"/>
      <c r="I125" s="399"/>
      <c r="J125" s="399"/>
      <c r="K125" s="399"/>
      <c r="L125" s="399"/>
      <c r="M125" s="399"/>
      <c r="N125" s="399"/>
    </row>
    <row r="126" spans="2:14" x14ac:dyDescent="0.35">
      <c r="B126" s="399"/>
      <c r="C126" s="399"/>
      <c r="D126" s="435"/>
      <c r="E126" s="399"/>
      <c r="F126" s="399"/>
      <c r="G126" s="399"/>
      <c r="H126" s="399"/>
      <c r="I126" s="399"/>
      <c r="J126" s="399"/>
      <c r="K126" s="399"/>
      <c r="L126" s="399"/>
      <c r="M126" s="399"/>
      <c r="N126" s="399"/>
    </row>
    <row r="127" spans="2:14" x14ac:dyDescent="0.35">
      <c r="B127" s="399"/>
      <c r="C127" s="399"/>
      <c r="D127" s="435"/>
      <c r="E127" s="399"/>
      <c r="F127" s="399"/>
      <c r="G127" s="399"/>
      <c r="H127" s="399"/>
      <c r="I127" s="399"/>
      <c r="J127" s="399"/>
      <c r="K127" s="399"/>
      <c r="L127" s="399"/>
      <c r="M127" s="399"/>
      <c r="N127" s="399"/>
    </row>
    <row r="128" spans="2:14" x14ac:dyDescent="0.35">
      <c r="B128" s="399"/>
      <c r="C128" s="399"/>
      <c r="D128" s="435"/>
      <c r="E128" s="399"/>
      <c r="F128" s="399"/>
      <c r="G128" s="399"/>
      <c r="H128" s="399"/>
      <c r="I128" s="399"/>
      <c r="J128" s="399"/>
      <c r="K128" s="399"/>
      <c r="L128" s="399"/>
      <c r="M128" s="399"/>
      <c r="N128" s="399"/>
    </row>
    <row r="129" spans="2:14" x14ac:dyDescent="0.35">
      <c r="B129" s="399"/>
      <c r="C129" s="399"/>
      <c r="D129" s="435"/>
      <c r="E129" s="399"/>
      <c r="F129" s="399"/>
      <c r="G129" s="399"/>
      <c r="H129" s="399"/>
      <c r="I129" s="399"/>
      <c r="J129" s="399"/>
      <c r="K129" s="399"/>
      <c r="L129" s="399"/>
      <c r="M129" s="399"/>
      <c r="N129" s="399"/>
    </row>
    <row r="130" spans="2:14" x14ac:dyDescent="0.35">
      <c r="B130" s="399"/>
      <c r="C130" s="399"/>
      <c r="D130" s="435"/>
      <c r="E130" s="399"/>
      <c r="F130" s="399"/>
      <c r="G130" s="399"/>
      <c r="H130" s="399"/>
      <c r="I130" s="399"/>
      <c r="J130" s="399"/>
      <c r="K130" s="399"/>
      <c r="L130" s="399"/>
      <c r="M130" s="399"/>
      <c r="N130" s="399"/>
    </row>
    <row r="131" spans="2:14" x14ac:dyDescent="0.35">
      <c r="B131" s="399"/>
      <c r="C131" s="399"/>
      <c r="D131" s="435"/>
      <c r="E131" s="399"/>
      <c r="F131" s="399"/>
      <c r="G131" s="399"/>
      <c r="H131" s="399"/>
      <c r="I131" s="399"/>
      <c r="J131" s="399"/>
      <c r="K131" s="399"/>
      <c r="L131" s="399"/>
      <c r="M131" s="399"/>
      <c r="N131" s="399"/>
    </row>
    <row r="132" spans="2:14" x14ac:dyDescent="0.35">
      <c r="B132" s="399"/>
      <c r="C132" s="399"/>
      <c r="D132" s="435"/>
      <c r="E132" s="399"/>
      <c r="F132" s="399"/>
      <c r="G132" s="399"/>
      <c r="H132" s="399"/>
      <c r="I132" s="399"/>
      <c r="J132" s="399"/>
      <c r="K132" s="399"/>
      <c r="L132" s="399"/>
      <c r="M132" s="399"/>
      <c r="N132" s="399"/>
    </row>
    <row r="133" spans="2:14" x14ac:dyDescent="0.35">
      <c r="B133" s="399"/>
      <c r="C133" s="399"/>
      <c r="D133" s="435"/>
      <c r="E133" s="399"/>
      <c r="F133" s="399"/>
      <c r="G133" s="399"/>
      <c r="H133" s="399"/>
      <c r="I133" s="399"/>
      <c r="J133" s="399"/>
      <c r="K133" s="399"/>
      <c r="L133" s="399"/>
      <c r="M133" s="399"/>
      <c r="N133" s="399"/>
    </row>
    <row r="134" spans="2:14" x14ac:dyDescent="0.35">
      <c r="B134" s="399"/>
      <c r="C134" s="399"/>
      <c r="D134" s="435"/>
      <c r="E134" s="399"/>
      <c r="F134" s="399"/>
      <c r="G134" s="399"/>
      <c r="H134" s="399"/>
      <c r="I134" s="399"/>
      <c r="J134" s="399"/>
      <c r="K134" s="399"/>
      <c r="L134" s="399"/>
      <c r="M134" s="399"/>
      <c r="N134" s="399"/>
    </row>
    <row r="135" spans="2:14" ht="29" x14ac:dyDescent="0.35">
      <c r="B135" s="399"/>
      <c r="C135" s="459" t="s">
        <v>2926</v>
      </c>
      <c r="D135" s="460" t="s">
        <v>2850</v>
      </c>
      <c r="E135" s="419" t="s">
        <v>2851</v>
      </c>
      <c r="F135" s="399"/>
      <c r="G135" s="399"/>
      <c r="H135" s="399"/>
      <c r="I135" s="399"/>
      <c r="J135" s="399"/>
      <c r="K135" s="399"/>
      <c r="L135" s="399"/>
      <c r="M135" s="399"/>
      <c r="N135" s="399"/>
    </row>
    <row r="136" spans="2:14" x14ac:dyDescent="0.35">
      <c r="B136" s="399"/>
      <c r="C136" s="461" t="s">
        <v>2811</v>
      </c>
      <c r="D136" s="462">
        <f>('B1. HTT Mortgage Assets'!F151*'B1. HTT Mortgage Assets'!$C$15+IF('B2. HTT Public Sector Assets'!$C$131="ND2",0,'B2. HTT Public Sector Assets'!$C$131)*'B2. HTT Public Sector Assets'!$C$37)-D138</f>
        <v>4391.0518349522945</v>
      </c>
      <c r="E136" s="415">
        <f>'A. HTT General'!C165</f>
        <v>0</v>
      </c>
      <c r="F136" s="399"/>
      <c r="G136" s="399"/>
      <c r="H136" s="399"/>
      <c r="I136" s="399"/>
      <c r="J136" s="399"/>
      <c r="K136" s="399"/>
      <c r="L136" s="399"/>
      <c r="M136" s="399"/>
      <c r="N136" s="399"/>
    </row>
    <row r="137" spans="2:14" x14ac:dyDescent="0.35">
      <c r="B137" s="399"/>
      <c r="C137" s="461" t="s">
        <v>2813</v>
      </c>
      <c r="D137" s="462">
        <f>'B1. HTT Mortgage Assets'!F150*'B1. HTT Mortgage Assets'!$C$15+IF('B2. HTT Public Sector Assets'!$C$130="ND2",0,'B2. HTT Public Sector Assets'!$C$130)*'B2. HTT Public Sector Assets'!$C$37</f>
        <v>60.250207945627942</v>
      </c>
      <c r="E137" s="415">
        <f>'A. HTT General'!C164</f>
        <v>4000</v>
      </c>
      <c r="F137" s="399"/>
      <c r="G137" s="399"/>
      <c r="H137" s="399"/>
      <c r="I137" s="399"/>
      <c r="J137" s="399"/>
      <c r="K137" s="399"/>
      <c r="L137" s="399"/>
      <c r="M137" s="399"/>
      <c r="N137" s="399"/>
    </row>
    <row r="138" spans="2:14" x14ac:dyDescent="0.35">
      <c r="B138" s="399"/>
      <c r="C138" s="468" t="s">
        <v>2852</v>
      </c>
      <c r="D138" s="513">
        <f>'A. HTT General'!C38*22.6941976052588%</f>
        <v>1306.7418619677819</v>
      </c>
      <c r="E138" s="469">
        <v>0</v>
      </c>
      <c r="F138" s="399"/>
      <c r="G138" s="399"/>
      <c r="H138" s="399"/>
      <c r="I138" s="399"/>
      <c r="J138" s="399"/>
      <c r="K138" s="399"/>
      <c r="L138" s="399"/>
      <c r="M138" s="399"/>
      <c r="N138" s="399"/>
    </row>
    <row r="139" spans="2:14" x14ac:dyDescent="0.35">
      <c r="B139" s="399"/>
      <c r="C139" s="470" t="s">
        <v>2808</v>
      </c>
      <c r="D139" s="471">
        <f>SUM(D136:D138)</f>
        <v>5758.0439048657045</v>
      </c>
      <c r="E139" s="471">
        <f t="shared" ref="E139" si="7">SUM(E136:E138)</f>
        <v>4000</v>
      </c>
      <c r="F139" s="399"/>
      <c r="G139" s="399"/>
      <c r="H139" s="399"/>
      <c r="I139" s="399"/>
      <c r="J139" s="399"/>
      <c r="K139" s="399"/>
      <c r="L139" s="399"/>
      <c r="M139" s="399"/>
      <c r="N139" s="399"/>
    </row>
    <row r="140" spans="2:14" x14ac:dyDescent="0.35">
      <c r="B140" s="399"/>
      <c r="C140" s="399"/>
      <c r="D140" s="399"/>
      <c r="E140" s="399"/>
      <c r="F140" s="399"/>
      <c r="G140" s="399"/>
      <c r="H140" s="399"/>
      <c r="I140" s="399"/>
      <c r="J140" s="399"/>
      <c r="K140" s="399"/>
      <c r="L140" s="399"/>
      <c r="M140" s="399"/>
      <c r="N140" s="399"/>
    </row>
    <row r="141" spans="2:14" x14ac:dyDescent="0.35">
      <c r="B141" s="399"/>
      <c r="C141" s="399"/>
      <c r="D141" s="399"/>
      <c r="E141" s="399"/>
      <c r="F141" s="399"/>
      <c r="G141" s="399"/>
      <c r="H141" s="399"/>
      <c r="I141" s="399"/>
      <c r="J141" s="399"/>
      <c r="K141" s="399"/>
      <c r="L141" s="399"/>
      <c r="M141" s="399"/>
      <c r="N141" s="399"/>
    </row>
    <row r="142" spans="2:14" x14ac:dyDescent="0.35">
      <c r="B142" s="399"/>
      <c r="C142" s="399"/>
      <c r="D142" s="399"/>
      <c r="E142" s="399"/>
      <c r="F142" s="399"/>
      <c r="G142" s="399"/>
      <c r="H142" s="399"/>
      <c r="I142" s="399"/>
      <c r="J142" s="399"/>
      <c r="K142" s="399"/>
      <c r="L142" s="399"/>
      <c r="M142" s="399"/>
      <c r="N142" s="399"/>
    </row>
    <row r="143" spans="2:14" x14ac:dyDescent="0.35">
      <c r="B143" s="399"/>
      <c r="C143" s="399"/>
      <c r="D143" s="399"/>
      <c r="E143" s="399"/>
      <c r="F143" s="399"/>
      <c r="G143" s="399"/>
      <c r="H143" s="399"/>
      <c r="I143" s="399"/>
      <c r="J143" s="399"/>
      <c r="K143" s="399"/>
      <c r="L143" s="399"/>
      <c r="M143" s="399"/>
      <c r="N143" s="399"/>
    </row>
    <row r="144" spans="2:14" x14ac:dyDescent="0.35">
      <c r="B144" s="399"/>
      <c r="C144" s="399"/>
      <c r="D144" s="399"/>
      <c r="E144" s="399"/>
      <c r="F144" s="399"/>
      <c r="G144" s="399"/>
      <c r="H144" s="399"/>
      <c r="I144" s="399"/>
      <c r="J144" s="399"/>
      <c r="K144" s="399"/>
      <c r="L144" s="399"/>
      <c r="M144" s="399"/>
      <c r="N144" s="399"/>
    </row>
    <row r="145" spans="2:14" x14ac:dyDescent="0.35">
      <c r="B145" s="399"/>
      <c r="C145" s="399"/>
      <c r="D145" s="435"/>
      <c r="E145" s="399"/>
      <c r="F145" s="399"/>
      <c r="G145" s="399"/>
      <c r="H145" s="399"/>
      <c r="I145" s="399"/>
      <c r="J145" s="399"/>
      <c r="K145" s="399"/>
      <c r="L145" s="399"/>
      <c r="M145" s="399"/>
      <c r="N145" s="399"/>
    </row>
    <row r="146" spans="2:14" x14ac:dyDescent="0.35">
      <c r="B146" s="399"/>
      <c r="C146" s="399"/>
      <c r="D146" s="435"/>
      <c r="E146" s="399"/>
      <c r="F146" s="399"/>
      <c r="G146" s="399"/>
      <c r="H146" s="399"/>
      <c r="I146" s="399"/>
      <c r="J146" s="399"/>
      <c r="K146" s="399"/>
      <c r="L146" s="399"/>
      <c r="M146" s="399"/>
      <c r="N146" s="399"/>
    </row>
    <row r="147" spans="2:14" x14ac:dyDescent="0.35">
      <c r="B147" s="399"/>
      <c r="C147" s="399"/>
      <c r="D147" s="435"/>
      <c r="E147" s="399"/>
      <c r="F147" s="399"/>
      <c r="G147" s="399"/>
      <c r="H147" s="399"/>
      <c r="I147" s="399"/>
      <c r="J147" s="399"/>
      <c r="K147" s="399"/>
      <c r="L147" s="399"/>
      <c r="M147" s="399"/>
      <c r="N147" s="399"/>
    </row>
    <row r="148" spans="2:14" x14ac:dyDescent="0.35">
      <c r="B148" s="399"/>
      <c r="C148" s="399"/>
      <c r="D148" s="435"/>
      <c r="E148" s="399"/>
      <c r="F148" s="399"/>
      <c r="G148" s="399"/>
      <c r="H148" s="399"/>
      <c r="I148" s="399"/>
      <c r="J148" s="399"/>
      <c r="K148" s="399"/>
      <c r="L148" s="399"/>
      <c r="M148" s="399"/>
      <c r="N148" s="399"/>
    </row>
    <row r="149" spans="2:14" x14ac:dyDescent="0.35">
      <c r="B149" s="399"/>
      <c r="C149" s="399"/>
      <c r="D149" s="435"/>
      <c r="E149" s="399"/>
      <c r="F149" s="399"/>
      <c r="G149" s="399"/>
      <c r="H149" s="399"/>
      <c r="I149" s="399"/>
      <c r="J149" s="399"/>
      <c r="K149" s="399"/>
      <c r="L149" s="399"/>
      <c r="M149" s="399"/>
      <c r="N149" s="399"/>
    </row>
    <row r="150" spans="2:14" x14ac:dyDescent="0.35">
      <c r="B150" s="472"/>
      <c r="C150" s="472"/>
      <c r="D150" s="472"/>
      <c r="E150" s="472"/>
      <c r="F150" s="472"/>
      <c r="G150" s="472"/>
      <c r="H150" s="472"/>
      <c r="I150" s="472"/>
      <c r="J150" s="472"/>
      <c r="K150" s="472"/>
      <c r="L150" s="472"/>
      <c r="M150" s="472"/>
      <c r="N150" s="472"/>
    </row>
    <row r="151" spans="2:14" ht="28.5" x14ac:dyDescent="0.65">
      <c r="B151" s="472"/>
      <c r="C151" s="473" t="s">
        <v>2853</v>
      </c>
      <c r="D151" s="472"/>
      <c r="E151" s="472"/>
      <c r="F151" s="472"/>
      <c r="G151" s="472"/>
      <c r="H151" s="472"/>
      <c r="I151" s="472"/>
      <c r="J151" s="472"/>
      <c r="K151" s="472"/>
      <c r="L151" s="472"/>
      <c r="M151" s="472"/>
      <c r="N151" s="472"/>
    </row>
    <row r="152" spans="2:14" ht="18" x14ac:dyDescent="0.35">
      <c r="B152" s="472"/>
      <c r="C152" s="500" t="s">
        <v>2854</v>
      </c>
      <c r="D152" s="501"/>
      <c r="E152" s="472"/>
      <c r="F152" s="472"/>
      <c r="G152" s="472"/>
      <c r="H152" s="472"/>
      <c r="I152" s="472"/>
      <c r="J152" s="472"/>
      <c r="K152" s="472"/>
      <c r="L152" s="472"/>
      <c r="M152" s="472"/>
      <c r="N152" s="472"/>
    </row>
    <row r="153" spans="2:14" x14ac:dyDescent="0.35">
      <c r="B153" s="472"/>
      <c r="C153" s="502" t="s">
        <v>2855</v>
      </c>
      <c r="D153" s="531" t="s">
        <v>2856</v>
      </c>
      <c r="E153" s="531"/>
      <c r="F153" s="531"/>
      <c r="G153" s="531"/>
      <c r="H153" s="531"/>
      <c r="I153" s="531"/>
      <c r="J153" s="531"/>
      <c r="K153" s="531"/>
      <c r="L153" s="531"/>
      <c r="M153" s="531"/>
      <c r="N153" s="474"/>
    </row>
    <row r="154" spans="2:14" ht="15.5" x14ac:dyDescent="0.35">
      <c r="B154" s="472"/>
      <c r="C154" s="503" t="s">
        <v>2802</v>
      </c>
      <c r="D154" s="532" t="s">
        <v>2857</v>
      </c>
      <c r="E154" s="532"/>
      <c r="F154" s="532"/>
      <c r="G154" s="532"/>
      <c r="H154" s="532"/>
      <c r="I154" s="532"/>
      <c r="J154" s="532"/>
      <c r="K154" s="532"/>
      <c r="L154" s="532"/>
      <c r="M154" s="532"/>
      <c r="N154" s="532"/>
    </row>
    <row r="155" spans="2:14" ht="15.5" x14ac:dyDescent="0.35">
      <c r="B155" s="472"/>
      <c r="C155" s="503" t="s">
        <v>2809</v>
      </c>
      <c r="D155" s="532" t="s">
        <v>2858</v>
      </c>
      <c r="E155" s="532"/>
      <c r="F155" s="532"/>
      <c r="G155" s="532"/>
      <c r="H155" s="532"/>
      <c r="I155" s="532"/>
      <c r="J155" s="532"/>
      <c r="K155" s="532"/>
      <c r="L155" s="532"/>
      <c r="M155" s="532"/>
      <c r="N155" s="474"/>
    </row>
    <row r="156" spans="2:14" ht="15.5" x14ac:dyDescent="0.35">
      <c r="B156" s="472"/>
      <c r="C156" s="503" t="s">
        <v>2810</v>
      </c>
      <c r="D156" s="532" t="s">
        <v>2859</v>
      </c>
      <c r="E156" s="532"/>
      <c r="F156" s="532"/>
      <c r="G156" s="532"/>
      <c r="H156" s="532"/>
      <c r="I156" s="532"/>
      <c r="J156" s="532"/>
      <c r="K156" s="532"/>
      <c r="L156" s="532"/>
      <c r="M156" s="532"/>
      <c r="N156" s="474"/>
    </row>
    <row r="157" spans="2:14" x14ac:dyDescent="0.35">
      <c r="B157" s="472"/>
      <c r="C157" s="504" t="s">
        <v>2860</v>
      </c>
      <c r="D157" s="533" t="s">
        <v>2861</v>
      </c>
      <c r="E157" s="533"/>
      <c r="F157" s="533"/>
      <c r="G157" s="533"/>
      <c r="H157" s="533"/>
      <c r="I157" s="533"/>
      <c r="J157" s="533"/>
      <c r="K157" s="533"/>
      <c r="L157" s="533"/>
      <c r="M157" s="533"/>
      <c r="N157" s="474"/>
    </row>
    <row r="158" spans="2:14" ht="15.5" x14ac:dyDescent="0.35">
      <c r="B158" s="472"/>
      <c r="C158" s="503" t="s">
        <v>2862</v>
      </c>
      <c r="D158" s="532" t="s">
        <v>2944</v>
      </c>
      <c r="E158" s="532"/>
      <c r="F158" s="532"/>
      <c r="G158" s="532"/>
      <c r="H158" s="532"/>
      <c r="I158" s="532"/>
      <c r="J158" s="532"/>
      <c r="K158" s="532"/>
      <c r="L158" s="532"/>
      <c r="M158" s="532"/>
      <c r="N158" s="474"/>
    </row>
    <row r="159" spans="2:14" ht="15.5" x14ac:dyDescent="0.35">
      <c r="B159" s="472"/>
      <c r="C159" s="505" t="s">
        <v>2817</v>
      </c>
      <c r="D159" s="532" t="s">
        <v>2863</v>
      </c>
      <c r="E159" s="532"/>
      <c r="F159" s="532"/>
      <c r="G159" s="532"/>
      <c r="H159" s="532"/>
      <c r="I159" s="532"/>
      <c r="J159" s="532"/>
      <c r="K159" s="532"/>
      <c r="L159" s="532"/>
      <c r="M159" s="532"/>
      <c r="N159" s="474"/>
    </row>
    <row r="160" spans="2:14" ht="15.5" x14ac:dyDescent="0.35">
      <c r="B160" s="472"/>
      <c r="C160" s="505" t="s">
        <v>2864</v>
      </c>
      <c r="D160" s="532" t="s">
        <v>2865</v>
      </c>
      <c r="E160" s="532"/>
      <c r="F160" s="532"/>
      <c r="G160" s="532"/>
      <c r="H160" s="532"/>
      <c r="I160" s="532"/>
      <c r="J160" s="532"/>
      <c r="K160" s="532"/>
      <c r="L160" s="532"/>
      <c r="M160" s="532"/>
      <c r="N160" s="474"/>
    </row>
    <row r="161" spans="2:14" ht="15.5" x14ac:dyDescent="0.35">
      <c r="B161" s="472"/>
      <c r="C161" s="503" t="s">
        <v>2866</v>
      </c>
      <c r="D161" s="532" t="s">
        <v>2867</v>
      </c>
      <c r="E161" s="532"/>
      <c r="F161" s="532"/>
      <c r="G161" s="532"/>
      <c r="H161" s="532"/>
      <c r="I161" s="532"/>
      <c r="J161" s="532"/>
      <c r="K161" s="532"/>
      <c r="L161" s="532"/>
      <c r="M161" s="532"/>
      <c r="N161" s="474"/>
    </row>
    <row r="162" spans="2:14" ht="15.5" x14ac:dyDescent="0.35">
      <c r="B162" s="472"/>
      <c r="C162" s="503" t="s">
        <v>1197</v>
      </c>
      <c r="D162" s="532" t="s">
        <v>2868</v>
      </c>
      <c r="E162" s="532"/>
      <c r="F162" s="532"/>
      <c r="G162" s="532"/>
      <c r="H162" s="532"/>
      <c r="I162" s="532"/>
      <c r="J162" s="532"/>
      <c r="K162" s="532"/>
      <c r="L162" s="532"/>
      <c r="M162" s="532"/>
      <c r="N162" s="474"/>
    </row>
    <row r="163" spans="2:14" ht="15.5" x14ac:dyDescent="0.35">
      <c r="B163" s="472"/>
      <c r="C163" s="503" t="s">
        <v>2831</v>
      </c>
      <c r="D163" s="530" t="s">
        <v>2869</v>
      </c>
      <c r="E163" s="530"/>
      <c r="F163" s="530"/>
      <c r="G163" s="530"/>
      <c r="H163" s="530"/>
      <c r="I163" s="530"/>
      <c r="J163" s="530"/>
      <c r="K163" s="530"/>
      <c r="L163" s="530"/>
      <c r="M163" s="530"/>
      <c r="N163" s="474"/>
    </row>
    <row r="164" spans="2:14" ht="15.5" x14ac:dyDescent="0.35">
      <c r="B164" s="472"/>
      <c r="C164" s="503" t="s">
        <v>2833</v>
      </c>
      <c r="D164" s="529" t="s">
        <v>2870</v>
      </c>
      <c r="E164" s="529"/>
      <c r="F164" s="529"/>
      <c r="G164" s="529"/>
      <c r="H164" s="529"/>
      <c r="I164" s="529"/>
      <c r="J164" s="529"/>
      <c r="K164" s="529"/>
      <c r="L164" s="529"/>
      <c r="M164" s="529"/>
      <c r="N164" s="474"/>
    </row>
    <row r="165" spans="2:14" ht="15.5" x14ac:dyDescent="0.35">
      <c r="B165" s="472"/>
      <c r="C165" s="503" t="s">
        <v>2871</v>
      </c>
      <c r="D165" s="530" t="s">
        <v>2895</v>
      </c>
      <c r="E165" s="530"/>
      <c r="F165" s="530"/>
      <c r="G165" s="530"/>
      <c r="H165" s="530"/>
      <c r="I165" s="530"/>
      <c r="J165" s="530"/>
      <c r="K165" s="530"/>
      <c r="L165" s="530"/>
      <c r="M165" s="530"/>
      <c r="N165" s="474"/>
    </row>
    <row r="166" spans="2:14" x14ac:dyDescent="0.35">
      <c r="B166" s="472"/>
      <c r="C166" s="506"/>
      <c r="D166" s="507"/>
      <c r="E166" s="474"/>
      <c r="F166" s="474"/>
      <c r="G166" s="474"/>
      <c r="H166" s="474"/>
      <c r="I166" s="474"/>
      <c r="J166" s="474"/>
      <c r="K166" s="474"/>
      <c r="L166" s="474"/>
      <c r="M166" s="474"/>
      <c r="N166" s="474"/>
    </row>
    <row r="167" spans="2:14" ht="18" x14ac:dyDescent="0.35">
      <c r="B167" s="472"/>
      <c r="C167" s="508" t="s">
        <v>2872</v>
      </c>
      <c r="D167" s="507"/>
      <c r="E167" s="474"/>
      <c r="F167" s="474"/>
      <c r="G167" s="474"/>
      <c r="H167" s="474"/>
      <c r="I167" s="474"/>
      <c r="J167" s="474"/>
      <c r="K167" s="474"/>
      <c r="L167" s="474"/>
      <c r="M167" s="474"/>
      <c r="N167" s="474"/>
    </row>
    <row r="168" spans="2:14" x14ac:dyDescent="0.35">
      <c r="B168" s="472"/>
      <c r="C168" s="509" t="s">
        <v>2855</v>
      </c>
      <c r="D168" s="531" t="s">
        <v>2856</v>
      </c>
      <c r="E168" s="531"/>
      <c r="F168" s="531"/>
      <c r="G168" s="531"/>
      <c r="H168" s="531"/>
      <c r="I168" s="531"/>
      <c r="J168" s="531"/>
      <c r="K168" s="531"/>
      <c r="L168" s="531"/>
      <c r="M168" s="531"/>
      <c r="N168" s="474"/>
    </row>
    <row r="169" spans="2:14" ht="15.5" x14ac:dyDescent="0.35">
      <c r="B169" s="472"/>
      <c r="C169" s="510" t="s">
        <v>2923</v>
      </c>
      <c r="D169" s="527" t="s">
        <v>2873</v>
      </c>
      <c r="E169" s="527"/>
      <c r="F169" s="527"/>
      <c r="G169" s="527"/>
      <c r="H169" s="527"/>
      <c r="I169" s="527"/>
      <c r="J169" s="527"/>
      <c r="K169" s="527"/>
      <c r="L169" s="527"/>
      <c r="M169" s="527"/>
      <c r="N169" s="474"/>
    </row>
    <row r="170" spans="2:14" ht="15.5" x14ac:dyDescent="0.35">
      <c r="B170" s="472"/>
      <c r="C170" s="510" t="s">
        <v>2874</v>
      </c>
      <c r="D170" s="527" t="s">
        <v>2875</v>
      </c>
      <c r="E170" s="527"/>
      <c r="F170" s="527"/>
      <c r="G170" s="527"/>
      <c r="H170" s="527"/>
      <c r="I170" s="527"/>
      <c r="J170" s="527"/>
      <c r="K170" s="527"/>
      <c r="L170" s="527"/>
      <c r="M170" s="527"/>
      <c r="N170" s="474"/>
    </row>
    <row r="171" spans="2:14" ht="15.5" x14ac:dyDescent="0.35">
      <c r="B171" s="472"/>
      <c r="C171" s="510" t="s">
        <v>2840</v>
      </c>
      <c r="D171" s="527" t="s">
        <v>2876</v>
      </c>
      <c r="E171" s="527"/>
      <c r="F171" s="527"/>
      <c r="G171" s="527"/>
      <c r="H171" s="527"/>
      <c r="I171" s="527"/>
      <c r="J171" s="527"/>
      <c r="K171" s="527"/>
      <c r="L171" s="527"/>
      <c r="M171" s="527"/>
      <c r="N171" s="474"/>
    </row>
    <row r="172" spans="2:14" ht="15.5" x14ac:dyDescent="0.35">
      <c r="B172" s="472"/>
      <c r="C172" s="510" t="s">
        <v>2809</v>
      </c>
      <c r="D172" s="527" t="s">
        <v>2877</v>
      </c>
      <c r="E172" s="527"/>
      <c r="F172" s="527"/>
      <c r="G172" s="527"/>
      <c r="H172" s="527"/>
      <c r="I172" s="527"/>
      <c r="J172" s="527"/>
      <c r="K172" s="527"/>
      <c r="L172" s="527"/>
      <c r="M172" s="527"/>
      <c r="N172" s="474"/>
    </row>
    <row r="173" spans="2:14" ht="15.5" x14ac:dyDescent="0.35">
      <c r="B173" s="472"/>
      <c r="C173" s="510" t="s">
        <v>2839</v>
      </c>
      <c r="D173" s="527" t="s">
        <v>2878</v>
      </c>
      <c r="E173" s="527"/>
      <c r="F173" s="527"/>
      <c r="G173" s="527"/>
      <c r="H173" s="527"/>
      <c r="I173" s="527"/>
      <c r="J173" s="527"/>
      <c r="K173" s="527"/>
      <c r="L173" s="527"/>
      <c r="M173" s="527"/>
      <c r="N173" s="474"/>
    </row>
    <row r="174" spans="2:14" ht="15.5" x14ac:dyDescent="0.35">
      <c r="B174" s="472"/>
      <c r="C174" s="475" t="s">
        <v>2817</v>
      </c>
      <c r="D174" s="528" t="s">
        <v>2879</v>
      </c>
      <c r="E174" s="528"/>
      <c r="F174" s="528"/>
      <c r="G174" s="528"/>
      <c r="H174" s="528"/>
      <c r="I174" s="528"/>
      <c r="J174" s="528"/>
      <c r="K174" s="528"/>
      <c r="L174" s="528"/>
      <c r="M174" s="528"/>
      <c r="N174" s="474"/>
    </row>
  </sheetData>
  <mergeCells count="24">
    <mergeCell ref="I6:J7"/>
    <mergeCell ref="D108:L108"/>
    <mergeCell ref="D109:L109"/>
    <mergeCell ref="D110:L110"/>
    <mergeCell ref="D153:M153"/>
    <mergeCell ref="D154:N154"/>
    <mergeCell ref="D155:M155"/>
    <mergeCell ref="D156:M156"/>
    <mergeCell ref="D157:M157"/>
    <mergeCell ref="D158:M158"/>
    <mergeCell ref="D159:M159"/>
    <mergeCell ref="D160:M160"/>
    <mergeCell ref="D161:M161"/>
    <mergeCell ref="D162:M162"/>
    <mergeCell ref="D163:M163"/>
    <mergeCell ref="D171:M171"/>
    <mergeCell ref="D172:M172"/>
    <mergeCell ref="D173:M173"/>
    <mergeCell ref="D174:M174"/>
    <mergeCell ref="D164:M164"/>
    <mergeCell ref="D165:M165"/>
    <mergeCell ref="D168:M168"/>
    <mergeCell ref="D169:M169"/>
    <mergeCell ref="D170:M170"/>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1" zoomScale="80" zoomScaleNormal="80" workbookViewId="0">
      <selection activeCell="F94" sqref="F94"/>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9" t="s">
        <v>1505</v>
      </c>
      <c r="B1" s="539"/>
    </row>
    <row r="2" spans="1:13" ht="31" x14ac:dyDescent="0.35">
      <c r="A2" s="183" t="s">
        <v>1504</v>
      </c>
      <c r="B2" s="183"/>
      <c r="C2" s="64"/>
      <c r="D2" s="64"/>
      <c r="E2" s="64"/>
      <c r="F2" s="367"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488" t="s">
        <v>2783</v>
      </c>
      <c r="D14" s="488" t="s">
        <v>2883</v>
      </c>
      <c r="E14" s="72"/>
      <c r="F14" s="72"/>
      <c r="G14" s="72"/>
      <c r="H14" s="64"/>
      <c r="L14" s="64"/>
      <c r="M14" s="64"/>
    </row>
    <row r="15" spans="1:13" x14ac:dyDescent="0.35">
      <c r="A15" s="66" t="s">
        <v>1408</v>
      </c>
      <c r="B15" s="83" t="s">
        <v>402</v>
      </c>
      <c r="C15" s="476" t="s">
        <v>1210</v>
      </c>
      <c r="D15" s="476" t="s">
        <v>1210</v>
      </c>
      <c r="E15" s="72"/>
      <c r="F15" s="72"/>
      <c r="G15" s="72"/>
      <c r="H15" s="64"/>
      <c r="L15" s="64"/>
      <c r="M15" s="64"/>
    </row>
    <row r="16" spans="1:13" x14ac:dyDescent="0.35">
      <c r="A16" s="66" t="s">
        <v>1409</v>
      </c>
      <c r="B16" s="83" t="s">
        <v>1397</v>
      </c>
      <c r="C16" s="476" t="s">
        <v>1210</v>
      </c>
      <c r="D16" s="476" t="s">
        <v>1210</v>
      </c>
      <c r="E16" s="72"/>
      <c r="F16" s="72"/>
      <c r="G16" s="72"/>
      <c r="H16" s="64"/>
      <c r="L16" s="64"/>
      <c r="M16" s="64"/>
    </row>
    <row r="17" spans="1:13" x14ac:dyDescent="0.35">
      <c r="A17" s="66" t="s">
        <v>1410</v>
      </c>
      <c r="B17" s="260" t="s">
        <v>1398</v>
      </c>
      <c r="C17" s="476" t="s">
        <v>1210</v>
      </c>
      <c r="D17" s="476" t="s">
        <v>1210</v>
      </c>
      <c r="E17" s="72"/>
      <c r="F17" s="72"/>
      <c r="G17" s="72"/>
      <c r="H17" s="64"/>
      <c r="L17" s="64"/>
      <c r="M17" s="64"/>
    </row>
    <row r="18" spans="1:13" x14ac:dyDescent="0.35">
      <c r="A18" s="66" t="s">
        <v>1411</v>
      </c>
      <c r="B18" s="83" t="s">
        <v>1399</v>
      </c>
      <c r="C18" s="476" t="s">
        <v>1210</v>
      </c>
      <c r="D18" s="476" t="s">
        <v>1210</v>
      </c>
      <c r="E18" s="72"/>
      <c r="F18" s="72"/>
      <c r="G18" s="72"/>
      <c r="H18" s="64"/>
      <c r="L18" s="64"/>
      <c r="M18" s="64"/>
    </row>
    <row r="19" spans="1:13" x14ac:dyDescent="0.35">
      <c r="A19" s="66" t="s">
        <v>1412</v>
      </c>
      <c r="B19" s="83" t="s">
        <v>1400</v>
      </c>
      <c r="C19" s="476" t="s">
        <v>1210</v>
      </c>
      <c r="D19" s="476" t="s">
        <v>1210</v>
      </c>
      <c r="E19" s="72"/>
      <c r="F19" s="72"/>
      <c r="G19" s="72"/>
      <c r="H19" s="64"/>
      <c r="L19" s="64"/>
      <c r="M19" s="64"/>
    </row>
    <row r="20" spans="1:13" x14ac:dyDescent="0.35">
      <c r="A20" s="66" t="s">
        <v>1413</v>
      </c>
      <c r="B20" s="83" t="s">
        <v>1401</v>
      </c>
      <c r="C20" s="476" t="s">
        <v>2884</v>
      </c>
      <c r="D20" s="476" t="s">
        <v>2883</v>
      </c>
      <c r="E20" s="72"/>
      <c r="F20" s="72"/>
      <c r="G20" s="72"/>
      <c r="H20" s="64"/>
      <c r="L20" s="64"/>
      <c r="M20" s="64"/>
    </row>
    <row r="21" spans="1:13" x14ac:dyDescent="0.35">
      <c r="A21" s="66" t="s">
        <v>1414</v>
      </c>
      <c r="B21" s="83" t="s">
        <v>1402</v>
      </c>
      <c r="C21" s="476" t="s">
        <v>1210</v>
      </c>
      <c r="D21" s="476" t="s">
        <v>1210</v>
      </c>
      <c r="E21" s="72"/>
      <c r="F21" s="72"/>
      <c r="G21" s="72"/>
      <c r="H21" s="64"/>
      <c r="L21" s="64"/>
      <c r="M21" s="64"/>
    </row>
    <row r="22" spans="1:13" x14ac:dyDescent="0.35">
      <c r="A22" s="66" t="s">
        <v>1415</v>
      </c>
      <c r="B22" s="83" t="s">
        <v>1403</v>
      </c>
      <c r="C22" s="476" t="s">
        <v>1210</v>
      </c>
      <c r="D22" s="476" t="s">
        <v>1210</v>
      </c>
      <c r="E22" s="72"/>
      <c r="F22" s="72"/>
      <c r="G22" s="72"/>
      <c r="H22" s="64"/>
      <c r="L22" s="64"/>
      <c r="M22" s="64"/>
    </row>
    <row r="23" spans="1:13" x14ac:dyDescent="0.35">
      <c r="A23" s="66" t="s">
        <v>1416</v>
      </c>
      <c r="B23" s="83" t="s">
        <v>1482</v>
      </c>
      <c r="C23" s="476" t="s">
        <v>1210</v>
      </c>
      <c r="D23" s="476" t="s">
        <v>1210</v>
      </c>
      <c r="E23" s="72"/>
      <c r="F23" s="72"/>
      <c r="G23" s="72"/>
      <c r="H23" s="64"/>
      <c r="L23" s="64"/>
      <c r="M23" s="64"/>
    </row>
    <row r="24" spans="1:13" x14ac:dyDescent="0.35">
      <c r="A24" s="66" t="s">
        <v>1484</v>
      </c>
      <c r="B24" s="83" t="s">
        <v>1483</v>
      </c>
      <c r="C24" s="476" t="s">
        <v>1210</v>
      </c>
      <c r="D24" s="476" t="s">
        <v>1210</v>
      </c>
      <c r="E24" s="72"/>
      <c r="F24" s="72"/>
      <c r="G24" s="72"/>
      <c r="H24" s="64"/>
      <c r="L24" s="64"/>
      <c r="M24" s="64"/>
    </row>
    <row r="25" spans="1:13" outlineLevel="1" x14ac:dyDescent="0.35">
      <c r="A25" s="66" t="s">
        <v>1417</v>
      </c>
      <c r="B25" s="81" t="s">
        <v>2610</v>
      </c>
      <c r="C25" s="476" t="s">
        <v>2947</v>
      </c>
      <c r="D25" s="476" t="s">
        <v>2948</v>
      </c>
      <c r="E25" s="72"/>
      <c r="F25" s="72"/>
      <c r="G25" s="72"/>
      <c r="H25" s="64"/>
      <c r="L25" s="64"/>
      <c r="M25" s="64"/>
    </row>
    <row r="26" spans="1:13" outlineLevel="1" x14ac:dyDescent="0.35">
      <c r="A26" s="66" t="s">
        <v>1420</v>
      </c>
      <c r="B26" s="336"/>
      <c r="C26" s="337"/>
      <c r="D26" s="337"/>
      <c r="E26" s="72"/>
      <c r="F26" s="72"/>
      <c r="G26" s="72"/>
      <c r="H26" s="64"/>
      <c r="L26" s="64"/>
      <c r="M26" s="64"/>
    </row>
    <row r="27" spans="1:13" outlineLevel="1" x14ac:dyDescent="0.35">
      <c r="A27" s="66" t="s">
        <v>1421</v>
      </c>
      <c r="B27" s="336"/>
      <c r="C27" s="337"/>
      <c r="D27" s="337"/>
      <c r="E27" s="72"/>
      <c r="F27" s="72"/>
      <c r="G27" s="72"/>
      <c r="H27" s="64"/>
      <c r="L27" s="64"/>
      <c r="M27" s="64"/>
    </row>
    <row r="28" spans="1:13" outlineLevel="1" x14ac:dyDescent="0.35">
      <c r="A28" s="66" t="s">
        <v>1422</v>
      </c>
      <c r="B28" s="336"/>
      <c r="C28" s="337"/>
      <c r="D28" s="337"/>
      <c r="E28" s="72"/>
      <c r="F28" s="72"/>
      <c r="G28" s="72"/>
      <c r="H28" s="64"/>
      <c r="L28" s="64"/>
      <c r="M28" s="64"/>
    </row>
    <row r="29" spans="1:13" outlineLevel="1" x14ac:dyDescent="0.35">
      <c r="A29" s="66" t="s">
        <v>1423</v>
      </c>
      <c r="B29" s="336"/>
      <c r="C29" s="337"/>
      <c r="D29" s="337"/>
      <c r="E29" s="72"/>
      <c r="F29" s="72"/>
      <c r="G29" s="72"/>
      <c r="H29" s="64"/>
      <c r="L29" s="64"/>
      <c r="M29" s="64"/>
    </row>
    <row r="30" spans="1:13" outlineLevel="1" x14ac:dyDescent="0.35">
      <c r="A30" s="66" t="s">
        <v>1424</v>
      </c>
      <c r="B30" s="336"/>
      <c r="C30" s="337"/>
      <c r="D30" s="337"/>
      <c r="E30" s="72"/>
      <c r="F30" s="72"/>
      <c r="G30" s="72"/>
      <c r="H30" s="64"/>
      <c r="L30" s="64"/>
      <c r="M30" s="64"/>
    </row>
    <row r="31" spans="1:13" outlineLevel="1" x14ac:dyDescent="0.35">
      <c r="A31" s="66" t="s">
        <v>1425</v>
      </c>
      <c r="B31" s="336"/>
      <c r="C31" s="337"/>
      <c r="D31" s="337"/>
      <c r="E31" s="72"/>
      <c r="F31" s="72"/>
      <c r="G31" s="72"/>
      <c r="H31" s="64"/>
      <c r="L31" s="64"/>
      <c r="M31" s="64"/>
    </row>
    <row r="32" spans="1:13" outlineLevel="1" x14ac:dyDescent="0.35">
      <c r="A32" s="66" t="s">
        <v>1426</v>
      </c>
      <c r="B32" s="336"/>
      <c r="C32" s="337"/>
      <c r="D32" s="337"/>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489" t="s">
        <v>1496</v>
      </c>
      <c r="C35" s="489" t="s">
        <v>1496</v>
      </c>
      <c r="D35" s="489" t="s">
        <v>1496</v>
      </c>
      <c r="E35" s="489"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490">
        <v>53.956205688519802</v>
      </c>
      <c r="H75" s="64"/>
    </row>
    <row r="76" spans="1:14" x14ac:dyDescent="0.35">
      <c r="A76" s="66" t="s">
        <v>1468</v>
      </c>
      <c r="B76" s="66" t="s">
        <v>1500</v>
      </c>
      <c r="C76" s="490">
        <v>250.85860216038799</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5.6891477484626298E-3</v>
      </c>
      <c r="D82" s="481" t="s">
        <v>1210</v>
      </c>
      <c r="E82" s="512">
        <v>6.4495724735546796E-3</v>
      </c>
      <c r="F82" s="481" t="s">
        <v>1210</v>
      </c>
      <c r="G82" s="230">
        <v>5.6911408038287301E-3</v>
      </c>
      <c r="H82" s="64"/>
    </row>
    <row r="83" spans="1:8" x14ac:dyDescent="0.35">
      <c r="A83" s="66" t="s">
        <v>1475</v>
      </c>
      <c r="B83" s="274" t="s">
        <v>1490</v>
      </c>
      <c r="C83" s="230">
        <v>8.3911454697951004E-4</v>
      </c>
      <c r="D83" s="481" t="s">
        <v>1210</v>
      </c>
      <c r="E83" s="512">
        <v>1.30005251894121E-4</v>
      </c>
      <c r="F83" s="481" t="s">
        <v>1210</v>
      </c>
      <c r="G83" s="230">
        <v>8.3725598815168002E-4</v>
      </c>
      <c r="H83" s="64"/>
    </row>
    <row r="84" spans="1:8" x14ac:dyDescent="0.35">
      <c r="A84" s="66" t="s">
        <v>1476</v>
      </c>
      <c r="B84" s="274" t="s">
        <v>1488</v>
      </c>
      <c r="C84" s="230">
        <v>0</v>
      </c>
      <c r="D84" s="481" t="s">
        <v>1210</v>
      </c>
      <c r="E84" s="481" t="s">
        <v>1210</v>
      </c>
      <c r="F84" s="481" t="s">
        <v>1210</v>
      </c>
      <c r="G84" s="230">
        <v>0</v>
      </c>
      <c r="H84" s="64"/>
    </row>
    <row r="85" spans="1:8" x14ac:dyDescent="0.35">
      <c r="A85" s="66" t="s">
        <v>1477</v>
      </c>
      <c r="B85" s="274" t="s">
        <v>1489</v>
      </c>
      <c r="C85" s="230">
        <v>0</v>
      </c>
      <c r="D85" s="481" t="s">
        <v>1210</v>
      </c>
      <c r="E85" s="481" t="s">
        <v>1210</v>
      </c>
      <c r="F85" s="481" t="s">
        <v>1210</v>
      </c>
      <c r="G85" s="230">
        <v>0</v>
      </c>
      <c r="H85" s="64"/>
    </row>
    <row r="86" spans="1:8" x14ac:dyDescent="0.35">
      <c r="A86" s="66" t="s">
        <v>1492</v>
      </c>
      <c r="B86" s="274" t="s">
        <v>1491</v>
      </c>
      <c r="C86" s="230">
        <v>0</v>
      </c>
      <c r="D86" s="481" t="s">
        <v>1210</v>
      </c>
      <c r="E86" s="481" t="s">
        <v>1210</v>
      </c>
      <c r="F86" s="481"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54" zoomScale="80" zoomScaleNormal="80" workbookViewId="0">
      <selection activeCell="D5" sqref="D5"/>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9"/>
      <c r="B1" s="539"/>
    </row>
    <row r="2" spans="1:7" ht="31" x14ac:dyDescent="0.35">
      <c r="A2" s="183" t="s">
        <v>2770</v>
      </c>
      <c r="B2" s="183"/>
      <c r="C2" s="64"/>
      <c r="D2" s="64"/>
      <c r="E2" s="64"/>
      <c r="F2" s="367" t="s">
        <v>2763</v>
      </c>
      <c r="G2" s="99"/>
    </row>
    <row r="3" spans="1:7" ht="15" thickBot="1" x14ac:dyDescent="0.4">
      <c r="A3" s="64"/>
      <c r="B3" s="65"/>
      <c r="C3" s="65"/>
      <c r="D3" s="64"/>
      <c r="E3" s="64"/>
      <c r="F3" s="64"/>
      <c r="G3" s="64"/>
    </row>
    <row r="4" spans="1:7" ht="19" thickBot="1" x14ac:dyDescent="0.4">
      <c r="A4" s="219"/>
      <c r="B4" s="220" t="s">
        <v>71</v>
      </c>
      <c r="C4" s="356" t="s">
        <v>208</v>
      </c>
      <c r="D4" s="219"/>
      <c r="E4" s="219"/>
      <c r="F4" s="217"/>
      <c r="G4" s="217"/>
    </row>
    <row r="5" spans="1:7" x14ac:dyDescent="0.35">
      <c r="A5" s="218"/>
      <c r="B5" s="218"/>
      <c r="C5" s="218"/>
      <c r="D5" s="218"/>
      <c r="E5" s="218"/>
      <c r="F5" s="218"/>
      <c r="G5" s="218"/>
    </row>
    <row r="6" spans="1:7" ht="18.5" x14ac:dyDescent="0.35">
      <c r="A6" s="221"/>
      <c r="B6" s="541" t="s">
        <v>2210</v>
      </c>
      <c r="C6" s="542"/>
      <c r="D6" s="274"/>
      <c r="E6" s="222"/>
      <c r="F6" s="222"/>
      <c r="G6" s="222"/>
    </row>
    <row r="7" spans="1:7" x14ac:dyDescent="0.35">
      <c r="A7" s="324"/>
      <c r="B7" s="543" t="s">
        <v>1638</v>
      </c>
      <c r="C7" s="543"/>
      <c r="D7" s="321"/>
      <c r="E7" s="218"/>
      <c r="F7" s="218"/>
      <c r="G7" s="218"/>
    </row>
    <row r="8" spans="1:7" x14ac:dyDescent="0.35">
      <c r="A8" s="218"/>
      <c r="B8" s="544" t="s">
        <v>1639</v>
      </c>
      <c r="C8" s="545"/>
      <c r="D8" s="321"/>
      <c r="E8" s="218"/>
      <c r="F8" s="218"/>
      <c r="G8" s="218"/>
    </row>
    <row r="9" spans="1:7" x14ac:dyDescent="0.35">
      <c r="A9" s="218"/>
      <c r="B9" s="546" t="s">
        <v>1640</v>
      </c>
      <c r="C9" s="547"/>
      <c r="D9" s="321"/>
      <c r="E9" s="218"/>
      <c r="F9" s="218"/>
      <c r="G9" s="218"/>
    </row>
    <row r="10" spans="1:7" ht="15" thickBot="1" x14ac:dyDescent="0.4">
      <c r="A10" s="218"/>
      <c r="B10" s="548" t="s">
        <v>1641</v>
      </c>
      <c r="C10" s="549"/>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40" t="s">
        <v>1638</v>
      </c>
      <c r="C14" s="540"/>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v>2624.6061365363757</v>
      </c>
      <c r="D16" s="338" t="s">
        <v>81</v>
      </c>
      <c r="E16" s="215"/>
      <c r="F16" s="243">
        <f>IF(OR('B1. HTT Mortgage Assets'!$C$15=0,C16="[For completion]"),"",C16/'B1. HTT Mortgage Assets'!$C$15)</f>
        <v>0.45701340390725503</v>
      </c>
      <c r="G16" s="243" t="str">
        <f>IF(OR('B1. HTT Mortgage Assets'!$F$28=0,D16="[For completion]"),"",D16/'B1. HTT Mortgage Assets'!$F$28)</f>
        <v/>
      </c>
    </row>
    <row r="17" spans="1:7" x14ac:dyDescent="0.35">
      <c r="A17" s="218" t="s">
        <v>1649</v>
      </c>
      <c r="B17" s="234" t="s">
        <v>2190</v>
      </c>
      <c r="C17" s="330" t="s">
        <v>1210</v>
      </c>
      <c r="D17" s="330" t="s">
        <v>1210</v>
      </c>
      <c r="E17" s="215"/>
      <c r="F17" s="243" t="e">
        <f>IF(OR('B1. HTT Mortgage Assets'!$C$15=0,C17="[For completion]"),"",C17/'B1. HTT Mortgage Assets'!$C$15)</f>
        <v>#VALUE!</v>
      </c>
      <c r="G17" s="243" t="e">
        <f>IF(OR('B1. HTT Mortgage Assets'!$F$28=0,D17="[For completion]"),"",D17/'B1. HTT Mortgage Assets'!$F$28)</f>
        <v>#VALUE!</v>
      </c>
    </row>
    <row r="18" spans="1:7" x14ac:dyDescent="0.35">
      <c r="A18" s="218" t="s">
        <v>1650</v>
      </c>
      <c r="B18" s="234" t="s">
        <v>1652</v>
      </c>
      <c r="C18" s="330" t="s">
        <v>1210</v>
      </c>
      <c r="D18" s="330" t="s">
        <v>1210</v>
      </c>
      <c r="E18" s="215"/>
      <c r="F18" s="243" t="e">
        <f>IF(OR('B1. HTT Mortgage Assets'!$C$15=0,C18="[For completion]"),"",C18/'B1. HTT Mortgage Assets'!$C$15)</f>
        <v>#VALUE!</v>
      </c>
      <c r="G18" s="243" t="e">
        <f>IF(OR('B1. HTT Mortgage Assets'!$F$28=0,D18="[For completion]"),"",D18/'B1. HTT Mortgage Assets'!$F$28)</f>
        <v>#VALUE!</v>
      </c>
    </row>
    <row r="19" spans="1:7" x14ac:dyDescent="0.35">
      <c r="A19" s="274" t="s">
        <v>1651</v>
      </c>
      <c r="B19" s="234" t="s">
        <v>1970</v>
      </c>
      <c r="C19" s="249">
        <f>SUM(C16:C18)</f>
        <v>2624.6061365363757</v>
      </c>
      <c r="D19" s="247">
        <f>SUM(D16:D18)</f>
        <v>0</v>
      </c>
      <c r="E19" s="215"/>
      <c r="F19" s="243" t="e">
        <f>SUM(F16:F18)</f>
        <v>#VALUE!</v>
      </c>
      <c r="G19" s="243" t="e">
        <f>SUM(G16:G18)</f>
        <v>#VALUE!</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40" t="s">
        <v>1639</v>
      </c>
      <c r="C25" s="540"/>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v>2624.6061365363757</v>
      </c>
      <c r="D27" s="244"/>
      <c r="E27" s="227"/>
      <c r="F27" s="243">
        <f>IF($C$30=0,"",IF(C27="[For completion]","",C27/$C$30))</f>
        <v>1</v>
      </c>
      <c r="G27" s="215"/>
    </row>
    <row r="28" spans="1:7" x14ac:dyDescent="0.35">
      <c r="A28" s="227" t="s">
        <v>1656</v>
      </c>
      <c r="B28" s="227" t="s">
        <v>456</v>
      </c>
      <c r="C28" s="333">
        <v>0</v>
      </c>
      <c r="D28" s="244"/>
      <c r="E28" s="227"/>
      <c r="F28" s="243">
        <f>IF($C$30=0,"",IF(C28="[For completion]","",C28/$C$30))</f>
        <v>0</v>
      </c>
      <c r="G28" s="215"/>
    </row>
    <row r="29" spans="1:7" x14ac:dyDescent="0.35">
      <c r="A29" s="227" t="s">
        <v>1657</v>
      </c>
      <c r="B29" s="227" t="s">
        <v>141</v>
      </c>
      <c r="C29" s="333">
        <v>0</v>
      </c>
      <c r="D29" s="244"/>
      <c r="E29" s="227"/>
      <c r="F29" s="243">
        <f>IF($C$30=0,"",IF(C29="[For completion]","",C29/$C$30))</f>
        <v>0</v>
      </c>
      <c r="G29" s="215"/>
    </row>
    <row r="30" spans="1:7" x14ac:dyDescent="0.35">
      <c r="A30" s="227" t="s">
        <v>1658</v>
      </c>
      <c r="B30" s="229" t="s">
        <v>143</v>
      </c>
      <c r="C30" s="244">
        <f>SUM(C27:C29)</f>
        <v>2624.6061365363757</v>
      </c>
      <c r="D30" s="227"/>
      <c r="E30" s="227"/>
      <c r="F30" s="241">
        <f>SUM(F27:F29)</f>
        <v>1</v>
      </c>
      <c r="G30" s="215"/>
    </row>
    <row r="31" spans="1:7" x14ac:dyDescent="0.35">
      <c r="A31" s="227" t="s">
        <v>1659</v>
      </c>
      <c r="B31" s="231" t="s">
        <v>1389</v>
      </c>
      <c r="C31" s="333"/>
      <c r="D31" s="227"/>
      <c r="E31" s="227"/>
      <c r="F31" s="243">
        <f>IF($C$30=0,"",IF(C31="[For completion]","",C31/$C$30))</f>
        <v>0</v>
      </c>
      <c r="G31" s="215"/>
    </row>
    <row r="32" spans="1:7" x14ac:dyDescent="0.35">
      <c r="A32" s="227" t="s">
        <v>1660</v>
      </c>
      <c r="B32" s="231" t="s">
        <v>2196</v>
      </c>
      <c r="C32" s="333"/>
      <c r="D32" s="227"/>
      <c r="E32" s="227"/>
      <c r="F32" s="243">
        <f t="shared" ref="F32:F39" si="0">IF($C$30=0,"",IF(C32="[For completion]","",C32/$C$30))</f>
        <v>0</v>
      </c>
      <c r="G32" s="72"/>
    </row>
    <row r="33" spans="1:7" x14ac:dyDescent="0.35">
      <c r="A33" s="227" t="s">
        <v>1661</v>
      </c>
      <c r="B33" s="231" t="s">
        <v>2197</v>
      </c>
      <c r="C33" s="333"/>
      <c r="D33" s="227"/>
      <c r="E33" s="227"/>
      <c r="F33" s="243">
        <f>IF($C$30=0,"",IF(C33="[For completion]","",C33/$C$30))</f>
        <v>0</v>
      </c>
      <c r="G33" s="72"/>
    </row>
    <row r="34" spans="1:7" x14ac:dyDescent="0.35">
      <c r="A34" s="227" t="s">
        <v>1662</v>
      </c>
      <c r="B34" s="231" t="s">
        <v>2198</v>
      </c>
      <c r="C34" s="333"/>
      <c r="D34" s="227"/>
      <c r="E34" s="227"/>
      <c r="F34" s="243">
        <f t="shared" si="0"/>
        <v>0</v>
      </c>
      <c r="G34" s="72"/>
    </row>
    <row r="35" spans="1:7" x14ac:dyDescent="0.35">
      <c r="A35" s="227" t="s">
        <v>1663</v>
      </c>
      <c r="B35" s="231" t="s">
        <v>1971</v>
      </c>
      <c r="C35" s="333"/>
      <c r="D35" s="227"/>
      <c r="E35" s="227"/>
      <c r="F35" s="243">
        <f t="shared" si="0"/>
        <v>0</v>
      </c>
      <c r="G35" s="72"/>
    </row>
    <row r="36" spans="1:7" x14ac:dyDescent="0.35">
      <c r="A36" s="227" t="s">
        <v>1664</v>
      </c>
      <c r="B36" s="231" t="s">
        <v>2199</v>
      </c>
      <c r="C36" s="333"/>
      <c r="D36" s="227"/>
      <c r="E36" s="227"/>
      <c r="F36" s="243">
        <f t="shared" si="0"/>
        <v>0</v>
      </c>
      <c r="G36" s="222"/>
    </row>
    <row r="37" spans="1:7" x14ac:dyDescent="0.35">
      <c r="A37" s="227" t="s">
        <v>1665</v>
      </c>
      <c r="B37" s="231" t="s">
        <v>2200</v>
      </c>
      <c r="C37" s="333"/>
      <c r="D37" s="227"/>
      <c r="E37" s="227"/>
      <c r="F37" s="243">
        <f t="shared" si="0"/>
        <v>0</v>
      </c>
      <c r="G37" s="72"/>
    </row>
    <row r="38" spans="1:7" x14ac:dyDescent="0.35">
      <c r="A38" s="227" t="s">
        <v>1666</v>
      </c>
      <c r="B38" s="231" t="s">
        <v>2201</v>
      </c>
      <c r="C38" s="333"/>
      <c r="D38" s="227"/>
      <c r="E38" s="227"/>
      <c r="F38" s="243">
        <f t="shared" si="0"/>
        <v>0</v>
      </c>
      <c r="G38" s="72"/>
    </row>
    <row r="39" spans="1:7" x14ac:dyDescent="0.35">
      <c r="A39" s="227" t="s">
        <v>1667</v>
      </c>
      <c r="B39" s="231" t="s">
        <v>1972</v>
      </c>
      <c r="C39" s="333"/>
      <c r="D39" s="227"/>
      <c r="E39" s="215"/>
      <c r="F39" s="243">
        <f t="shared" si="0"/>
        <v>0</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8" t="s">
        <v>81</v>
      </c>
      <c r="D50" s="338" t="s">
        <v>81</v>
      </c>
      <c r="E50" s="227"/>
      <c r="F50" s="338" t="s">
        <v>81</v>
      </c>
      <c r="G50" s="234"/>
    </row>
    <row r="51" spans="1:7" x14ac:dyDescent="0.35">
      <c r="A51" s="227" t="s">
        <v>1678</v>
      </c>
      <c r="B51" s="336" t="s">
        <v>478</v>
      </c>
      <c r="C51" s="337"/>
      <c r="D51" s="337"/>
      <c r="E51" s="227"/>
      <c r="F51" s="227"/>
      <c r="G51" s="234"/>
    </row>
    <row r="52" spans="1:7" x14ac:dyDescent="0.35">
      <c r="A52" s="227" t="s">
        <v>1679</v>
      </c>
      <c r="B52" s="336" t="s">
        <v>480</v>
      </c>
      <c r="C52" s="337"/>
      <c r="D52" s="337"/>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8" t="s">
        <v>81</v>
      </c>
      <c r="D58" s="338" t="s">
        <v>81</v>
      </c>
      <c r="E58" s="245"/>
      <c r="F58" s="338" t="str">
        <f>C58</f>
        <v>[For completion]</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1</v>
      </c>
      <c r="D66" s="240">
        <f>SUM(D67:D93)</f>
        <v>0</v>
      </c>
      <c r="E66" s="241"/>
      <c r="F66" s="240">
        <f>SUM(F67:F93)</f>
        <v>1</v>
      </c>
      <c r="G66" s="234"/>
    </row>
    <row r="67" spans="1:7" x14ac:dyDescent="0.35">
      <c r="A67" s="227" t="s">
        <v>1692</v>
      </c>
      <c r="B67" s="227" t="s">
        <v>498</v>
      </c>
      <c r="C67" s="338">
        <v>0</v>
      </c>
      <c r="D67" s="338">
        <v>0</v>
      </c>
      <c r="E67" s="241"/>
      <c r="F67" s="338">
        <v>0</v>
      </c>
      <c r="G67" s="234"/>
    </row>
    <row r="68" spans="1:7" x14ac:dyDescent="0.35">
      <c r="A68" s="227" t="s">
        <v>1693</v>
      </c>
      <c r="B68" s="227" t="s">
        <v>500</v>
      </c>
      <c r="C68" s="338">
        <v>0</v>
      </c>
      <c r="D68" s="338">
        <v>0</v>
      </c>
      <c r="E68" s="241"/>
      <c r="F68" s="338">
        <v>0</v>
      </c>
      <c r="G68" s="234"/>
    </row>
    <row r="69" spans="1:7" x14ac:dyDescent="0.35">
      <c r="A69" s="227" t="s">
        <v>1694</v>
      </c>
      <c r="B69" s="227" t="s">
        <v>502</v>
      </c>
      <c r="C69" s="338">
        <v>0</v>
      </c>
      <c r="D69" s="338">
        <v>0</v>
      </c>
      <c r="E69" s="241"/>
      <c r="F69" s="338">
        <v>0</v>
      </c>
      <c r="G69" s="234"/>
    </row>
    <row r="70" spans="1:7" x14ac:dyDescent="0.35">
      <c r="A70" s="227" t="s">
        <v>1695</v>
      </c>
      <c r="B70" s="227" t="s">
        <v>504</v>
      </c>
      <c r="C70" s="338">
        <v>0</v>
      </c>
      <c r="D70" s="338">
        <v>0</v>
      </c>
      <c r="E70" s="241"/>
      <c r="F70" s="338">
        <v>0</v>
      </c>
      <c r="G70" s="234"/>
    </row>
    <row r="71" spans="1:7" x14ac:dyDescent="0.35">
      <c r="A71" s="227" t="s">
        <v>1696</v>
      </c>
      <c r="B71" s="227" t="s">
        <v>506</v>
      </c>
      <c r="C71" s="338">
        <v>0</v>
      </c>
      <c r="D71" s="338">
        <v>0</v>
      </c>
      <c r="E71" s="241"/>
      <c r="F71" s="338">
        <v>0</v>
      </c>
      <c r="G71" s="234"/>
    </row>
    <row r="72" spans="1:7" x14ac:dyDescent="0.35">
      <c r="A72" s="227" t="s">
        <v>1697</v>
      </c>
      <c r="B72" s="227" t="s">
        <v>2289</v>
      </c>
      <c r="C72" s="338">
        <v>0</v>
      </c>
      <c r="D72" s="338">
        <v>0</v>
      </c>
      <c r="E72" s="241"/>
      <c r="F72" s="338">
        <v>0</v>
      </c>
      <c r="G72" s="234"/>
    </row>
    <row r="73" spans="1:7" x14ac:dyDescent="0.35">
      <c r="A73" s="227" t="s">
        <v>1698</v>
      </c>
      <c r="B73" s="227" t="s">
        <v>509</v>
      </c>
      <c r="C73" s="338">
        <v>0</v>
      </c>
      <c r="D73" s="338">
        <v>0</v>
      </c>
      <c r="E73" s="241"/>
      <c r="F73" s="338">
        <v>0</v>
      </c>
      <c r="G73" s="234"/>
    </row>
    <row r="74" spans="1:7" x14ac:dyDescent="0.35">
      <c r="A74" s="227" t="s">
        <v>1699</v>
      </c>
      <c r="B74" s="227" t="s">
        <v>511</v>
      </c>
      <c r="C74" s="338">
        <v>0</v>
      </c>
      <c r="D74" s="338">
        <v>0</v>
      </c>
      <c r="E74" s="241"/>
      <c r="F74" s="338">
        <v>0</v>
      </c>
      <c r="G74" s="234"/>
    </row>
    <row r="75" spans="1:7" x14ac:dyDescent="0.35">
      <c r="A75" s="227" t="s">
        <v>1700</v>
      </c>
      <c r="B75" s="227" t="s">
        <v>513</v>
      </c>
      <c r="C75" s="338">
        <v>1</v>
      </c>
      <c r="D75" s="338">
        <v>0</v>
      </c>
      <c r="E75" s="241"/>
      <c r="F75" s="338">
        <v>1</v>
      </c>
      <c r="G75" s="234"/>
    </row>
    <row r="76" spans="1:7" x14ac:dyDescent="0.35">
      <c r="A76" s="227" t="s">
        <v>1701</v>
      </c>
      <c r="B76" s="227" t="s">
        <v>515</v>
      </c>
      <c r="C76" s="338">
        <v>0</v>
      </c>
      <c r="D76" s="338">
        <v>0</v>
      </c>
      <c r="E76" s="241"/>
      <c r="F76" s="338">
        <v>0</v>
      </c>
      <c r="G76" s="234"/>
    </row>
    <row r="77" spans="1:7" x14ac:dyDescent="0.35">
      <c r="A77" s="227" t="s">
        <v>1702</v>
      </c>
      <c r="B77" s="227" t="s">
        <v>517</v>
      </c>
      <c r="C77" s="338">
        <v>0</v>
      </c>
      <c r="D77" s="338">
        <v>0</v>
      </c>
      <c r="E77" s="241"/>
      <c r="F77" s="338">
        <v>0</v>
      </c>
      <c r="G77" s="234"/>
    </row>
    <row r="78" spans="1:7" x14ac:dyDescent="0.35">
      <c r="A78" s="227" t="s">
        <v>1703</v>
      </c>
      <c r="B78" s="227" t="s">
        <v>519</v>
      </c>
      <c r="C78" s="338">
        <v>0</v>
      </c>
      <c r="D78" s="338">
        <v>0</v>
      </c>
      <c r="E78" s="241"/>
      <c r="F78" s="338">
        <v>0</v>
      </c>
      <c r="G78" s="234"/>
    </row>
    <row r="79" spans="1:7" x14ac:dyDescent="0.35">
      <c r="A79" s="227" t="s">
        <v>1704</v>
      </c>
      <c r="B79" s="227" t="s">
        <v>521</v>
      </c>
      <c r="C79" s="338">
        <v>0</v>
      </c>
      <c r="D79" s="338">
        <v>0</v>
      </c>
      <c r="E79" s="241"/>
      <c r="F79" s="338">
        <v>0</v>
      </c>
      <c r="G79" s="234"/>
    </row>
    <row r="80" spans="1:7" x14ac:dyDescent="0.35">
      <c r="A80" s="227" t="s">
        <v>1705</v>
      </c>
      <c r="B80" s="227" t="s">
        <v>523</v>
      </c>
      <c r="C80" s="338">
        <v>0</v>
      </c>
      <c r="D80" s="338">
        <v>0</v>
      </c>
      <c r="E80" s="241"/>
      <c r="F80" s="338">
        <v>0</v>
      </c>
      <c r="G80" s="234"/>
    </row>
    <row r="81" spans="1:7" x14ac:dyDescent="0.35">
      <c r="A81" s="227" t="s">
        <v>1706</v>
      </c>
      <c r="B81" s="227" t="s">
        <v>525</v>
      </c>
      <c r="C81" s="338">
        <v>0</v>
      </c>
      <c r="D81" s="338">
        <v>0</v>
      </c>
      <c r="E81" s="241"/>
      <c r="F81" s="338">
        <v>0</v>
      </c>
      <c r="G81" s="234"/>
    </row>
    <row r="82" spans="1:7" x14ac:dyDescent="0.35">
      <c r="A82" s="227" t="s">
        <v>1707</v>
      </c>
      <c r="B82" s="227" t="s">
        <v>3</v>
      </c>
      <c r="C82" s="338">
        <v>0</v>
      </c>
      <c r="D82" s="338">
        <v>0</v>
      </c>
      <c r="E82" s="241"/>
      <c r="F82" s="338">
        <v>0</v>
      </c>
      <c r="G82" s="234"/>
    </row>
    <row r="83" spans="1:7" x14ac:dyDescent="0.35">
      <c r="A83" s="227" t="s">
        <v>1708</v>
      </c>
      <c r="B83" s="227" t="s">
        <v>528</v>
      </c>
      <c r="C83" s="338">
        <v>0</v>
      </c>
      <c r="D83" s="338">
        <v>0</v>
      </c>
      <c r="E83" s="241"/>
      <c r="F83" s="338">
        <v>0</v>
      </c>
      <c r="G83" s="234"/>
    </row>
    <row r="84" spans="1:7" x14ac:dyDescent="0.35">
      <c r="A84" s="227" t="s">
        <v>1709</v>
      </c>
      <c r="B84" s="227" t="s">
        <v>530</v>
      </c>
      <c r="C84" s="338">
        <v>0</v>
      </c>
      <c r="D84" s="338">
        <v>0</v>
      </c>
      <c r="E84" s="241"/>
      <c r="F84" s="338">
        <v>0</v>
      </c>
      <c r="G84" s="234"/>
    </row>
    <row r="85" spans="1:7" x14ac:dyDescent="0.35">
      <c r="A85" s="227" t="s">
        <v>1710</v>
      </c>
      <c r="B85" s="227" t="s">
        <v>532</v>
      </c>
      <c r="C85" s="338">
        <v>0</v>
      </c>
      <c r="D85" s="338">
        <v>0</v>
      </c>
      <c r="E85" s="241"/>
      <c r="F85" s="338">
        <v>0</v>
      </c>
      <c r="G85" s="234"/>
    </row>
    <row r="86" spans="1:7" x14ac:dyDescent="0.35">
      <c r="A86" s="227" t="s">
        <v>1711</v>
      </c>
      <c r="B86" s="227" t="s">
        <v>534</v>
      </c>
      <c r="C86" s="338">
        <v>0</v>
      </c>
      <c r="D86" s="338">
        <v>0</v>
      </c>
      <c r="E86" s="241"/>
      <c r="F86" s="338">
        <v>0</v>
      </c>
      <c r="G86" s="234"/>
    </row>
    <row r="87" spans="1:7" x14ac:dyDescent="0.35">
      <c r="A87" s="227" t="s">
        <v>1712</v>
      </c>
      <c r="B87" s="227" t="s">
        <v>536</v>
      </c>
      <c r="C87" s="338">
        <v>0</v>
      </c>
      <c r="D87" s="338">
        <v>0</v>
      </c>
      <c r="E87" s="241"/>
      <c r="F87" s="338">
        <v>0</v>
      </c>
      <c r="G87" s="234"/>
    </row>
    <row r="88" spans="1:7" x14ac:dyDescent="0.35">
      <c r="A88" s="227" t="s">
        <v>1713</v>
      </c>
      <c r="B88" s="227" t="s">
        <v>538</v>
      </c>
      <c r="C88" s="338">
        <v>0</v>
      </c>
      <c r="D88" s="338">
        <v>0</v>
      </c>
      <c r="E88" s="241"/>
      <c r="F88" s="338">
        <v>0</v>
      </c>
      <c r="G88" s="234"/>
    </row>
    <row r="89" spans="1:7" x14ac:dyDescent="0.35">
      <c r="A89" s="227" t="s">
        <v>1714</v>
      </c>
      <c r="B89" s="227" t="s">
        <v>540</v>
      </c>
      <c r="C89" s="338">
        <v>0</v>
      </c>
      <c r="D89" s="338">
        <v>0</v>
      </c>
      <c r="E89" s="241"/>
      <c r="F89" s="338">
        <v>0</v>
      </c>
      <c r="G89" s="234"/>
    </row>
    <row r="90" spans="1:7" x14ac:dyDescent="0.35">
      <c r="A90" s="227" t="s">
        <v>1715</v>
      </c>
      <c r="B90" s="227" t="s">
        <v>542</v>
      </c>
      <c r="C90" s="338">
        <v>0</v>
      </c>
      <c r="D90" s="338">
        <v>0</v>
      </c>
      <c r="E90" s="241"/>
      <c r="F90" s="338">
        <v>0</v>
      </c>
      <c r="G90" s="234"/>
    </row>
    <row r="91" spans="1:7" x14ac:dyDescent="0.35">
      <c r="A91" s="227" t="s">
        <v>1716</v>
      </c>
      <c r="B91" s="227" t="s">
        <v>544</v>
      </c>
      <c r="C91" s="338">
        <v>0</v>
      </c>
      <c r="D91" s="338">
        <v>0</v>
      </c>
      <c r="E91" s="241"/>
      <c r="F91" s="338">
        <v>0</v>
      </c>
      <c r="G91" s="234"/>
    </row>
    <row r="92" spans="1:7" x14ac:dyDescent="0.35">
      <c r="A92" s="227" t="s">
        <v>1717</v>
      </c>
      <c r="B92" s="227" t="s">
        <v>546</v>
      </c>
      <c r="C92" s="338">
        <v>0</v>
      </c>
      <c r="D92" s="338">
        <v>0</v>
      </c>
      <c r="E92" s="241"/>
      <c r="F92" s="338">
        <v>0</v>
      </c>
      <c r="G92" s="234"/>
    </row>
    <row r="93" spans="1:7" x14ac:dyDescent="0.35">
      <c r="A93" s="227" t="s">
        <v>1718</v>
      </c>
      <c r="B93" s="227" t="s">
        <v>6</v>
      </c>
      <c r="C93" s="338">
        <v>0</v>
      </c>
      <c r="D93" s="338">
        <v>0</v>
      </c>
      <c r="E93" s="241"/>
      <c r="F93" s="338">
        <v>0</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8">
        <v>0</v>
      </c>
      <c r="D95" s="338">
        <v>0</v>
      </c>
      <c r="E95" s="241"/>
      <c r="F95" s="338">
        <v>0</v>
      </c>
      <c r="G95" s="234"/>
    </row>
    <row r="96" spans="1:7" x14ac:dyDescent="0.35">
      <c r="A96" s="227" t="s">
        <v>1721</v>
      </c>
      <c r="B96" s="227" t="s">
        <v>554</v>
      </c>
      <c r="C96" s="338">
        <v>0</v>
      </c>
      <c r="D96" s="338">
        <v>0</v>
      </c>
      <c r="E96" s="241"/>
      <c r="F96" s="338">
        <v>0</v>
      </c>
      <c r="G96" s="234"/>
    </row>
    <row r="97" spans="1:7" x14ac:dyDescent="0.35">
      <c r="A97" s="227" t="s">
        <v>1722</v>
      </c>
      <c r="B97" s="227" t="s">
        <v>2</v>
      </c>
      <c r="C97" s="338">
        <v>0</v>
      </c>
      <c r="D97" s="338">
        <v>0</v>
      </c>
      <c r="E97" s="241"/>
      <c r="F97" s="338">
        <v>0</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8">
        <v>0</v>
      </c>
      <c r="D99" s="338">
        <v>0</v>
      </c>
      <c r="E99" s="241"/>
      <c r="F99" s="338">
        <v>0</v>
      </c>
      <c r="G99" s="234"/>
    </row>
    <row r="100" spans="1:7" s="215" customFormat="1" x14ac:dyDescent="0.35">
      <c r="A100" s="227" t="s">
        <v>1725</v>
      </c>
      <c r="B100" s="227" t="s">
        <v>549</v>
      </c>
      <c r="C100" s="338">
        <v>0</v>
      </c>
      <c r="D100" s="338">
        <v>0</v>
      </c>
      <c r="E100" s="241"/>
      <c r="F100" s="338">
        <v>0</v>
      </c>
      <c r="G100" s="234"/>
    </row>
    <row r="101" spans="1:7" x14ac:dyDescent="0.35">
      <c r="A101" s="227" t="s">
        <v>1726</v>
      </c>
      <c r="B101" s="234" t="s">
        <v>315</v>
      </c>
      <c r="C101" s="338">
        <v>0</v>
      </c>
      <c r="D101" s="338">
        <v>0</v>
      </c>
      <c r="E101" s="241"/>
      <c r="F101" s="338">
        <v>0</v>
      </c>
      <c r="G101" s="234"/>
    </row>
    <row r="102" spans="1:7" x14ac:dyDescent="0.35">
      <c r="A102" s="227" t="s">
        <v>1727</v>
      </c>
      <c r="B102" s="234" t="s">
        <v>317</v>
      </c>
      <c r="C102" s="338">
        <v>0</v>
      </c>
      <c r="D102" s="338">
        <v>0</v>
      </c>
      <c r="E102" s="241"/>
      <c r="F102" s="338">
        <v>0</v>
      </c>
      <c r="G102" s="234"/>
    </row>
    <row r="103" spans="1:7" x14ac:dyDescent="0.35">
      <c r="A103" s="227" t="s">
        <v>1728</v>
      </c>
      <c r="B103" s="234" t="s">
        <v>12</v>
      </c>
      <c r="C103" s="338">
        <v>0</v>
      </c>
      <c r="D103" s="338">
        <v>0</v>
      </c>
      <c r="E103" s="241"/>
      <c r="F103" s="338">
        <v>0</v>
      </c>
      <c r="G103" s="234"/>
    </row>
    <row r="104" spans="1:7" x14ac:dyDescent="0.35">
      <c r="A104" s="227" t="s">
        <v>1729</v>
      </c>
      <c r="B104" s="234" t="s">
        <v>320</v>
      </c>
      <c r="C104" s="338">
        <v>0</v>
      </c>
      <c r="D104" s="338">
        <v>0</v>
      </c>
      <c r="E104" s="241"/>
      <c r="F104" s="338">
        <v>0</v>
      </c>
      <c r="G104" s="234"/>
    </row>
    <row r="105" spans="1:7" x14ac:dyDescent="0.35">
      <c r="A105" s="227" t="s">
        <v>1730</v>
      </c>
      <c r="B105" s="234" t="s">
        <v>322</v>
      </c>
      <c r="C105" s="338">
        <v>0</v>
      </c>
      <c r="D105" s="338">
        <v>0</v>
      </c>
      <c r="E105" s="241"/>
      <c r="F105" s="338">
        <v>0</v>
      </c>
      <c r="G105" s="234"/>
    </row>
    <row r="106" spans="1:7" x14ac:dyDescent="0.35">
      <c r="A106" s="227" t="s">
        <v>1731</v>
      </c>
      <c r="B106" s="234" t="s">
        <v>324</v>
      </c>
      <c r="C106" s="338">
        <v>0</v>
      </c>
      <c r="D106" s="338">
        <v>0</v>
      </c>
      <c r="E106" s="241"/>
      <c r="F106" s="338">
        <v>0</v>
      </c>
      <c r="G106" s="234"/>
    </row>
    <row r="107" spans="1:7" x14ac:dyDescent="0.35">
      <c r="A107" s="227" t="s">
        <v>1732</v>
      </c>
      <c r="B107" s="234" t="s">
        <v>326</v>
      </c>
      <c r="C107" s="338">
        <v>0</v>
      </c>
      <c r="D107" s="338">
        <v>0</v>
      </c>
      <c r="E107" s="241"/>
      <c r="F107" s="338">
        <v>0</v>
      </c>
      <c r="G107" s="234"/>
    </row>
    <row r="108" spans="1:7" x14ac:dyDescent="0.35">
      <c r="A108" s="227" t="s">
        <v>1733</v>
      </c>
      <c r="B108" s="234" t="s">
        <v>328</v>
      </c>
      <c r="C108" s="338">
        <v>0</v>
      </c>
      <c r="D108" s="338">
        <v>0</v>
      </c>
      <c r="E108" s="241"/>
      <c r="F108" s="338">
        <v>0</v>
      </c>
      <c r="G108" s="234"/>
    </row>
    <row r="109" spans="1:7" x14ac:dyDescent="0.35">
      <c r="A109" s="227" t="s">
        <v>1734</v>
      </c>
      <c r="B109" s="234" t="s">
        <v>141</v>
      </c>
      <c r="C109" s="338">
        <v>0</v>
      </c>
      <c r="D109" s="338">
        <v>0</v>
      </c>
      <c r="E109" s="241"/>
      <c r="F109" s="338">
        <v>0</v>
      </c>
      <c r="G109" s="234"/>
    </row>
    <row r="110" spans="1:7" x14ac:dyDescent="0.35">
      <c r="A110" s="227" t="s">
        <v>2007</v>
      </c>
      <c r="B110" s="335" t="s">
        <v>145</v>
      </c>
      <c r="C110" s="338"/>
      <c r="D110" s="338"/>
      <c r="E110" s="241"/>
      <c r="F110" s="338"/>
      <c r="G110" s="234"/>
    </row>
    <row r="111" spans="1:7" x14ac:dyDescent="0.35">
      <c r="A111" s="227" t="s">
        <v>2008</v>
      </c>
      <c r="B111" s="335" t="s">
        <v>145</v>
      </c>
      <c r="C111" s="338"/>
      <c r="D111" s="338"/>
      <c r="E111" s="241"/>
      <c r="F111" s="338"/>
      <c r="G111" s="234"/>
    </row>
    <row r="112" spans="1:7" x14ac:dyDescent="0.35">
      <c r="A112" s="227" t="s">
        <v>2009</v>
      </c>
      <c r="B112" s="335" t="s">
        <v>145</v>
      </c>
      <c r="C112" s="338"/>
      <c r="D112" s="338"/>
      <c r="E112" s="241"/>
      <c r="F112" s="338"/>
      <c r="G112" s="234"/>
    </row>
    <row r="113" spans="1:7" x14ac:dyDescent="0.35">
      <c r="A113" s="227" t="s">
        <v>2010</v>
      </c>
      <c r="B113" s="335" t="s">
        <v>145</v>
      </c>
      <c r="C113" s="338"/>
      <c r="D113" s="338"/>
      <c r="E113" s="241"/>
      <c r="F113" s="338"/>
      <c r="G113" s="234"/>
    </row>
    <row r="114" spans="1:7" x14ac:dyDescent="0.35">
      <c r="A114" s="227" t="s">
        <v>2011</v>
      </c>
      <c r="B114" s="335" t="s">
        <v>145</v>
      </c>
      <c r="C114" s="338"/>
      <c r="D114" s="338"/>
      <c r="E114" s="241"/>
      <c r="F114" s="338"/>
      <c r="G114" s="234"/>
    </row>
    <row r="115" spans="1:7" x14ac:dyDescent="0.35">
      <c r="A115" s="227" t="s">
        <v>2012</v>
      </c>
      <c r="B115" s="335" t="s">
        <v>145</v>
      </c>
      <c r="C115" s="338"/>
      <c r="D115" s="338"/>
      <c r="E115" s="241"/>
      <c r="F115" s="338"/>
      <c r="G115" s="234"/>
    </row>
    <row r="116" spans="1:7" x14ac:dyDescent="0.35">
      <c r="A116" s="227" t="s">
        <v>2013</v>
      </c>
      <c r="B116" s="335" t="s">
        <v>145</v>
      </c>
      <c r="C116" s="338"/>
      <c r="D116" s="338"/>
      <c r="E116" s="241"/>
      <c r="F116" s="338"/>
      <c r="G116" s="234"/>
    </row>
    <row r="117" spans="1:7" x14ac:dyDescent="0.35">
      <c r="A117" s="227" t="s">
        <v>2014</v>
      </c>
      <c r="B117" s="335" t="s">
        <v>145</v>
      </c>
      <c r="C117" s="338"/>
      <c r="D117" s="338"/>
      <c r="E117" s="241"/>
      <c r="F117" s="338"/>
      <c r="G117" s="234"/>
    </row>
    <row r="118" spans="1:7" x14ac:dyDescent="0.35">
      <c r="A118" s="227" t="s">
        <v>2015</v>
      </c>
      <c r="B118" s="335" t="s">
        <v>145</v>
      </c>
      <c r="C118" s="338"/>
      <c r="D118" s="338"/>
      <c r="E118" s="241"/>
      <c r="F118" s="338"/>
      <c r="G118" s="234"/>
    </row>
    <row r="119" spans="1:7" x14ac:dyDescent="0.35">
      <c r="A119" s="227" t="s">
        <v>2016</v>
      </c>
      <c r="B119" s="335" t="s">
        <v>145</v>
      </c>
      <c r="C119" s="338"/>
      <c r="D119" s="338"/>
      <c r="E119" s="241"/>
      <c r="F119" s="338"/>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8" t="s">
        <v>81</v>
      </c>
      <c r="D121" s="338" t="s">
        <v>81</v>
      </c>
      <c r="E121" s="241"/>
      <c r="F121" s="338" t="s">
        <v>81</v>
      </c>
      <c r="G121" s="234"/>
    </row>
    <row r="122" spans="1:7" x14ac:dyDescent="0.35">
      <c r="A122" s="227" t="s">
        <v>1736</v>
      </c>
      <c r="B122" s="332" t="s">
        <v>577</v>
      </c>
      <c r="C122" s="338" t="s">
        <v>81</v>
      </c>
      <c r="D122" s="338" t="s">
        <v>81</v>
      </c>
      <c r="E122" s="241"/>
      <c r="F122" s="338" t="s">
        <v>81</v>
      </c>
      <c r="G122" s="234"/>
    </row>
    <row r="123" spans="1:7" x14ac:dyDescent="0.35">
      <c r="A123" s="227" t="s">
        <v>1737</v>
      </c>
      <c r="B123" s="332" t="s">
        <v>577</v>
      </c>
      <c r="C123" s="338" t="s">
        <v>81</v>
      </c>
      <c r="D123" s="338" t="s">
        <v>81</v>
      </c>
      <c r="E123" s="241"/>
      <c r="F123" s="338" t="s">
        <v>81</v>
      </c>
      <c r="G123" s="234"/>
    </row>
    <row r="124" spans="1:7" x14ac:dyDescent="0.35">
      <c r="A124" s="227" t="s">
        <v>1738</v>
      </c>
      <c r="B124" s="332" t="s">
        <v>577</v>
      </c>
      <c r="C124" s="338" t="s">
        <v>81</v>
      </c>
      <c r="D124" s="338" t="s">
        <v>81</v>
      </c>
      <c r="E124" s="241"/>
      <c r="F124" s="338" t="s">
        <v>81</v>
      </c>
      <c r="G124" s="234"/>
    </row>
    <row r="125" spans="1:7" x14ac:dyDescent="0.35">
      <c r="A125" s="227" t="s">
        <v>1739</v>
      </c>
      <c r="B125" s="332" t="s">
        <v>577</v>
      </c>
      <c r="C125" s="338" t="s">
        <v>81</v>
      </c>
      <c r="D125" s="338" t="s">
        <v>81</v>
      </c>
      <c r="E125" s="241"/>
      <c r="F125" s="338" t="s">
        <v>81</v>
      </c>
      <c r="G125" s="234"/>
    </row>
    <row r="126" spans="1:7" x14ac:dyDescent="0.35">
      <c r="A126" s="227" t="s">
        <v>1740</v>
      </c>
      <c r="B126" s="332" t="s">
        <v>577</v>
      </c>
      <c r="C126" s="338" t="s">
        <v>81</v>
      </c>
      <c r="D126" s="338" t="s">
        <v>81</v>
      </c>
      <c r="E126" s="241"/>
      <c r="F126" s="338" t="s">
        <v>81</v>
      </c>
      <c r="G126" s="234"/>
    </row>
    <row r="127" spans="1:7" x14ac:dyDescent="0.35">
      <c r="A127" s="227" t="s">
        <v>1741</v>
      </c>
      <c r="B127" s="332" t="s">
        <v>577</v>
      </c>
      <c r="C127" s="338" t="s">
        <v>81</v>
      </c>
      <c r="D127" s="338" t="s">
        <v>81</v>
      </c>
      <c r="E127" s="241"/>
      <c r="F127" s="338" t="s">
        <v>81</v>
      </c>
      <c r="G127" s="234"/>
    </row>
    <row r="128" spans="1:7" x14ac:dyDescent="0.35">
      <c r="A128" s="227" t="s">
        <v>1742</v>
      </c>
      <c r="B128" s="332" t="s">
        <v>577</v>
      </c>
      <c r="C128" s="338" t="s">
        <v>81</v>
      </c>
      <c r="D128" s="338" t="s">
        <v>81</v>
      </c>
      <c r="E128" s="241"/>
      <c r="F128" s="338" t="s">
        <v>81</v>
      </c>
      <c r="G128" s="234"/>
    </row>
    <row r="129" spans="1:7" x14ac:dyDescent="0.35">
      <c r="A129" s="227" t="s">
        <v>1743</v>
      </c>
      <c r="B129" s="332" t="s">
        <v>577</v>
      </c>
      <c r="C129" s="338" t="s">
        <v>81</v>
      </c>
      <c r="D129" s="338" t="s">
        <v>81</v>
      </c>
      <c r="E129" s="241"/>
      <c r="F129" s="338" t="s">
        <v>81</v>
      </c>
      <c r="G129" s="234"/>
    </row>
    <row r="130" spans="1:7" x14ac:dyDescent="0.35">
      <c r="A130" s="227" t="s">
        <v>1744</v>
      </c>
      <c r="B130" s="332" t="s">
        <v>577</v>
      </c>
      <c r="C130" s="338" t="s">
        <v>81</v>
      </c>
      <c r="D130" s="338" t="s">
        <v>81</v>
      </c>
      <c r="E130" s="241"/>
      <c r="F130" s="338" t="s">
        <v>81</v>
      </c>
      <c r="G130" s="234"/>
    </row>
    <row r="131" spans="1:7" x14ac:dyDescent="0.35">
      <c r="A131" s="227" t="s">
        <v>1745</v>
      </c>
      <c r="B131" s="332" t="s">
        <v>577</v>
      </c>
      <c r="C131" s="338" t="s">
        <v>81</v>
      </c>
      <c r="D131" s="338" t="s">
        <v>81</v>
      </c>
      <c r="E131" s="241"/>
      <c r="F131" s="338" t="s">
        <v>81</v>
      </c>
      <c r="G131" s="234"/>
    </row>
    <row r="132" spans="1:7" x14ac:dyDescent="0.35">
      <c r="A132" s="227" t="s">
        <v>1746</v>
      </c>
      <c r="B132" s="332" t="s">
        <v>577</v>
      </c>
      <c r="C132" s="338" t="s">
        <v>81</v>
      </c>
      <c r="D132" s="338" t="s">
        <v>81</v>
      </c>
      <c r="E132" s="241"/>
      <c r="F132" s="338" t="s">
        <v>81</v>
      </c>
      <c r="G132" s="234"/>
    </row>
    <row r="133" spans="1:7" x14ac:dyDescent="0.35">
      <c r="A133" s="227" t="s">
        <v>1747</v>
      </c>
      <c r="B133" s="332" t="s">
        <v>577</v>
      </c>
      <c r="C133" s="338" t="s">
        <v>81</v>
      </c>
      <c r="D133" s="338" t="s">
        <v>81</v>
      </c>
      <c r="E133" s="241"/>
      <c r="F133" s="338" t="s">
        <v>81</v>
      </c>
      <c r="G133" s="234"/>
    </row>
    <row r="134" spans="1:7" x14ac:dyDescent="0.35">
      <c r="A134" s="227" t="s">
        <v>1748</v>
      </c>
      <c r="B134" s="332" t="s">
        <v>577</v>
      </c>
      <c r="C134" s="338" t="s">
        <v>81</v>
      </c>
      <c r="D134" s="338" t="s">
        <v>81</v>
      </c>
      <c r="E134" s="241"/>
      <c r="F134" s="338" t="s">
        <v>81</v>
      </c>
      <c r="G134" s="234"/>
    </row>
    <row r="135" spans="1:7" x14ac:dyDescent="0.35">
      <c r="A135" s="227" t="s">
        <v>1749</v>
      </c>
      <c r="B135" s="332" t="s">
        <v>577</v>
      </c>
      <c r="C135" s="338" t="s">
        <v>81</v>
      </c>
      <c r="D135" s="338" t="s">
        <v>81</v>
      </c>
      <c r="E135" s="241"/>
      <c r="F135" s="338" t="s">
        <v>81</v>
      </c>
      <c r="G135" s="234"/>
    </row>
    <row r="136" spans="1:7" x14ac:dyDescent="0.35">
      <c r="A136" s="227" t="s">
        <v>1750</v>
      </c>
      <c r="B136" s="332" t="s">
        <v>577</v>
      </c>
      <c r="C136" s="338" t="s">
        <v>81</v>
      </c>
      <c r="D136" s="338" t="s">
        <v>81</v>
      </c>
      <c r="E136" s="241"/>
      <c r="F136" s="338" t="s">
        <v>81</v>
      </c>
      <c r="G136" s="234"/>
    </row>
    <row r="137" spans="1:7" x14ac:dyDescent="0.35">
      <c r="A137" s="227" t="s">
        <v>1751</v>
      </c>
      <c r="B137" s="332" t="s">
        <v>577</v>
      </c>
      <c r="C137" s="338" t="s">
        <v>81</v>
      </c>
      <c r="D137" s="338" t="s">
        <v>81</v>
      </c>
      <c r="E137" s="241"/>
      <c r="F137" s="338" t="s">
        <v>81</v>
      </c>
      <c r="G137" s="234"/>
    </row>
    <row r="138" spans="1:7" x14ac:dyDescent="0.35">
      <c r="A138" s="227" t="s">
        <v>1752</v>
      </c>
      <c r="B138" s="332" t="s">
        <v>577</v>
      </c>
      <c r="C138" s="338" t="s">
        <v>81</v>
      </c>
      <c r="D138" s="338" t="s">
        <v>81</v>
      </c>
      <c r="E138" s="241"/>
      <c r="F138" s="338" t="s">
        <v>81</v>
      </c>
      <c r="G138" s="234"/>
    </row>
    <row r="139" spans="1:7" x14ac:dyDescent="0.35">
      <c r="A139" s="227" t="s">
        <v>1753</v>
      </c>
      <c r="B139" s="332" t="s">
        <v>577</v>
      </c>
      <c r="C139" s="338" t="s">
        <v>81</v>
      </c>
      <c r="D139" s="338" t="s">
        <v>81</v>
      </c>
      <c r="E139" s="241"/>
      <c r="F139" s="338" t="s">
        <v>81</v>
      </c>
      <c r="G139" s="234"/>
    </row>
    <row r="140" spans="1:7" x14ac:dyDescent="0.35">
      <c r="A140" s="227" t="s">
        <v>1754</v>
      </c>
      <c r="B140" s="332" t="s">
        <v>577</v>
      </c>
      <c r="C140" s="338" t="s">
        <v>81</v>
      </c>
      <c r="D140" s="338" t="s">
        <v>81</v>
      </c>
      <c r="E140" s="241"/>
      <c r="F140" s="338" t="s">
        <v>81</v>
      </c>
      <c r="G140" s="234"/>
    </row>
    <row r="141" spans="1:7" x14ac:dyDescent="0.35">
      <c r="A141" s="227" t="s">
        <v>1755</v>
      </c>
      <c r="B141" s="332" t="s">
        <v>577</v>
      </c>
      <c r="C141" s="338" t="s">
        <v>81</v>
      </c>
      <c r="D141" s="338" t="s">
        <v>81</v>
      </c>
      <c r="E141" s="241"/>
      <c r="F141" s="338" t="s">
        <v>81</v>
      </c>
      <c r="G141" s="234"/>
    </row>
    <row r="142" spans="1:7" x14ac:dyDescent="0.35">
      <c r="A142" s="227" t="s">
        <v>1756</v>
      </c>
      <c r="B142" s="332" t="s">
        <v>577</v>
      </c>
      <c r="C142" s="338" t="s">
        <v>81</v>
      </c>
      <c r="D142" s="338" t="s">
        <v>81</v>
      </c>
      <c r="E142" s="241"/>
      <c r="F142" s="338" t="s">
        <v>81</v>
      </c>
      <c r="G142" s="234"/>
    </row>
    <row r="143" spans="1:7" x14ac:dyDescent="0.35">
      <c r="A143" s="227" t="s">
        <v>1757</v>
      </c>
      <c r="B143" s="332" t="s">
        <v>577</v>
      </c>
      <c r="C143" s="338" t="s">
        <v>81</v>
      </c>
      <c r="D143" s="338" t="s">
        <v>81</v>
      </c>
      <c r="E143" s="241"/>
      <c r="F143" s="338" t="s">
        <v>81</v>
      </c>
      <c r="G143" s="234"/>
    </row>
    <row r="144" spans="1:7" x14ac:dyDescent="0.35">
      <c r="A144" s="227" t="s">
        <v>1758</v>
      </c>
      <c r="B144" s="332" t="s">
        <v>577</v>
      </c>
      <c r="C144" s="338" t="s">
        <v>81</v>
      </c>
      <c r="D144" s="338" t="s">
        <v>81</v>
      </c>
      <c r="E144" s="241"/>
      <c r="F144" s="338" t="s">
        <v>81</v>
      </c>
      <c r="G144" s="234"/>
    </row>
    <row r="145" spans="1:7" x14ac:dyDescent="0.35">
      <c r="A145" s="227" t="s">
        <v>1759</v>
      </c>
      <c r="B145" s="332" t="s">
        <v>577</v>
      </c>
      <c r="C145" s="338" t="s">
        <v>81</v>
      </c>
      <c r="D145" s="338" t="s">
        <v>81</v>
      </c>
      <c r="E145" s="241"/>
      <c r="F145" s="338" t="s">
        <v>81</v>
      </c>
      <c r="G145" s="234"/>
    </row>
    <row r="146" spans="1:7" x14ac:dyDescent="0.35">
      <c r="A146" s="227" t="s">
        <v>1760</v>
      </c>
      <c r="B146" s="332" t="s">
        <v>577</v>
      </c>
      <c r="C146" s="338" t="s">
        <v>81</v>
      </c>
      <c r="D146" s="338" t="s">
        <v>81</v>
      </c>
      <c r="E146" s="241"/>
      <c r="F146" s="338" t="s">
        <v>81</v>
      </c>
      <c r="G146" s="234"/>
    </row>
    <row r="147" spans="1:7" x14ac:dyDescent="0.35">
      <c r="A147" s="227" t="s">
        <v>1761</v>
      </c>
      <c r="B147" s="332" t="s">
        <v>577</v>
      </c>
      <c r="C147" s="338" t="s">
        <v>81</v>
      </c>
      <c r="D147" s="338" t="s">
        <v>81</v>
      </c>
      <c r="E147" s="241"/>
      <c r="F147" s="338" t="s">
        <v>81</v>
      </c>
      <c r="G147" s="234"/>
    </row>
    <row r="148" spans="1:7" x14ac:dyDescent="0.35">
      <c r="A148" s="227" t="s">
        <v>1762</v>
      </c>
      <c r="B148" s="332" t="s">
        <v>577</v>
      </c>
      <c r="C148" s="338" t="s">
        <v>81</v>
      </c>
      <c r="D148" s="338" t="s">
        <v>81</v>
      </c>
      <c r="E148" s="241"/>
      <c r="F148" s="338" t="s">
        <v>81</v>
      </c>
      <c r="G148" s="234"/>
    </row>
    <row r="149" spans="1:7" x14ac:dyDescent="0.35">
      <c r="A149" s="227" t="s">
        <v>1763</v>
      </c>
      <c r="B149" s="332" t="s">
        <v>577</v>
      </c>
      <c r="C149" s="338" t="s">
        <v>81</v>
      </c>
      <c r="D149" s="338" t="s">
        <v>81</v>
      </c>
      <c r="E149" s="241"/>
      <c r="F149" s="338" t="s">
        <v>81</v>
      </c>
      <c r="G149" s="234"/>
    </row>
    <row r="150" spans="1:7" x14ac:dyDescent="0.35">
      <c r="A150" s="227" t="s">
        <v>1764</v>
      </c>
      <c r="B150" s="332" t="s">
        <v>577</v>
      </c>
      <c r="C150" s="338" t="s">
        <v>81</v>
      </c>
      <c r="D150" s="338" t="s">
        <v>81</v>
      </c>
      <c r="E150" s="241"/>
      <c r="F150" s="338" t="s">
        <v>81</v>
      </c>
      <c r="G150" s="234"/>
    </row>
    <row r="151" spans="1:7" x14ac:dyDescent="0.35">
      <c r="A151" s="227" t="s">
        <v>1765</v>
      </c>
      <c r="B151" s="332" t="s">
        <v>577</v>
      </c>
      <c r="C151" s="338" t="s">
        <v>81</v>
      </c>
      <c r="D151" s="338" t="s">
        <v>81</v>
      </c>
      <c r="E151" s="241"/>
      <c r="F151" s="338" t="s">
        <v>81</v>
      </c>
      <c r="G151" s="234"/>
    </row>
    <row r="152" spans="1:7" x14ac:dyDescent="0.35">
      <c r="A152" s="227" t="s">
        <v>1766</v>
      </c>
      <c r="B152" s="332" t="s">
        <v>577</v>
      </c>
      <c r="C152" s="338" t="s">
        <v>81</v>
      </c>
      <c r="D152" s="338" t="s">
        <v>81</v>
      </c>
      <c r="E152" s="241"/>
      <c r="F152" s="338" t="s">
        <v>81</v>
      </c>
      <c r="G152" s="234"/>
    </row>
    <row r="153" spans="1:7" x14ac:dyDescent="0.35">
      <c r="A153" s="227" t="s">
        <v>1767</v>
      </c>
      <c r="B153" s="332" t="s">
        <v>577</v>
      </c>
      <c r="C153" s="338" t="s">
        <v>81</v>
      </c>
      <c r="D153" s="338" t="s">
        <v>81</v>
      </c>
      <c r="E153" s="241"/>
      <c r="F153" s="338" t="s">
        <v>81</v>
      </c>
      <c r="G153" s="234"/>
    </row>
    <row r="154" spans="1:7" x14ac:dyDescent="0.35">
      <c r="A154" s="227" t="s">
        <v>1768</v>
      </c>
      <c r="B154" s="332" t="s">
        <v>577</v>
      </c>
      <c r="C154" s="338" t="s">
        <v>81</v>
      </c>
      <c r="D154" s="338" t="s">
        <v>81</v>
      </c>
      <c r="E154" s="241"/>
      <c r="F154" s="338" t="s">
        <v>81</v>
      </c>
      <c r="G154" s="234"/>
    </row>
    <row r="155" spans="1:7" x14ac:dyDescent="0.35">
      <c r="A155" s="227" t="s">
        <v>1769</v>
      </c>
      <c r="B155" s="332" t="s">
        <v>577</v>
      </c>
      <c r="C155" s="338" t="s">
        <v>81</v>
      </c>
      <c r="D155" s="338" t="s">
        <v>81</v>
      </c>
      <c r="E155" s="241"/>
      <c r="F155" s="338" t="s">
        <v>81</v>
      </c>
      <c r="G155" s="234"/>
    </row>
    <row r="156" spans="1:7" x14ac:dyDescent="0.35">
      <c r="A156" s="227" t="s">
        <v>1770</v>
      </c>
      <c r="B156" s="332" t="s">
        <v>577</v>
      </c>
      <c r="C156" s="338" t="s">
        <v>81</v>
      </c>
      <c r="D156" s="338" t="s">
        <v>81</v>
      </c>
      <c r="E156" s="241"/>
      <c r="F156" s="338" t="s">
        <v>81</v>
      </c>
      <c r="G156" s="234"/>
    </row>
    <row r="157" spans="1:7" x14ac:dyDescent="0.35">
      <c r="A157" s="227" t="s">
        <v>1771</v>
      </c>
      <c r="B157" s="332" t="s">
        <v>577</v>
      </c>
      <c r="C157" s="338" t="s">
        <v>81</v>
      </c>
      <c r="D157" s="338" t="s">
        <v>81</v>
      </c>
      <c r="E157" s="241"/>
      <c r="F157" s="338" t="s">
        <v>81</v>
      </c>
      <c r="G157" s="234"/>
    </row>
    <row r="158" spans="1:7" x14ac:dyDescent="0.35">
      <c r="A158" s="227" t="s">
        <v>1772</v>
      </c>
      <c r="B158" s="332" t="s">
        <v>577</v>
      </c>
      <c r="C158" s="338" t="s">
        <v>81</v>
      </c>
      <c r="D158" s="338" t="s">
        <v>81</v>
      </c>
      <c r="E158" s="241"/>
      <c r="F158" s="338" t="s">
        <v>81</v>
      </c>
      <c r="G158" s="234"/>
    </row>
    <row r="159" spans="1:7" x14ac:dyDescent="0.35">
      <c r="A159" s="227" t="s">
        <v>1773</v>
      </c>
      <c r="B159" s="332" t="s">
        <v>577</v>
      </c>
      <c r="C159" s="338" t="s">
        <v>81</v>
      </c>
      <c r="D159" s="338" t="s">
        <v>81</v>
      </c>
      <c r="E159" s="241"/>
      <c r="F159" s="338" t="s">
        <v>81</v>
      </c>
      <c r="G159" s="234"/>
    </row>
    <row r="160" spans="1:7" x14ac:dyDescent="0.35">
      <c r="A160" s="227" t="s">
        <v>1774</v>
      </c>
      <c r="B160" s="332" t="s">
        <v>577</v>
      </c>
      <c r="C160" s="338" t="s">
        <v>81</v>
      </c>
      <c r="D160" s="338" t="s">
        <v>81</v>
      </c>
      <c r="E160" s="241"/>
      <c r="F160" s="338" t="s">
        <v>81</v>
      </c>
      <c r="G160" s="234"/>
    </row>
    <row r="161" spans="1:7" x14ac:dyDescent="0.35">
      <c r="A161" s="227" t="s">
        <v>1775</v>
      </c>
      <c r="B161" s="332" t="s">
        <v>577</v>
      </c>
      <c r="C161" s="338" t="s">
        <v>81</v>
      </c>
      <c r="D161" s="338" t="s">
        <v>81</v>
      </c>
      <c r="E161" s="241"/>
      <c r="F161" s="338" t="s">
        <v>81</v>
      </c>
      <c r="G161" s="234"/>
    </row>
    <row r="162" spans="1:7" x14ac:dyDescent="0.35">
      <c r="A162" s="227" t="s">
        <v>1776</v>
      </c>
      <c r="B162" s="332" t="s">
        <v>577</v>
      </c>
      <c r="C162" s="338" t="s">
        <v>81</v>
      </c>
      <c r="D162" s="338" t="s">
        <v>81</v>
      </c>
      <c r="E162" s="241"/>
      <c r="F162" s="338" t="s">
        <v>81</v>
      </c>
      <c r="G162" s="234"/>
    </row>
    <row r="163" spans="1:7" x14ac:dyDescent="0.35">
      <c r="A163" s="227" t="s">
        <v>1777</v>
      </c>
      <c r="B163" s="332" t="s">
        <v>577</v>
      </c>
      <c r="C163" s="338" t="s">
        <v>81</v>
      </c>
      <c r="D163" s="338" t="s">
        <v>81</v>
      </c>
      <c r="E163" s="241"/>
      <c r="F163" s="338" t="s">
        <v>81</v>
      </c>
      <c r="G163" s="234"/>
    </row>
    <row r="164" spans="1:7" x14ac:dyDescent="0.35">
      <c r="A164" s="227" t="s">
        <v>1778</v>
      </c>
      <c r="B164" s="332" t="s">
        <v>577</v>
      </c>
      <c r="C164" s="338" t="s">
        <v>81</v>
      </c>
      <c r="D164" s="338" t="s">
        <v>81</v>
      </c>
      <c r="E164" s="241"/>
      <c r="F164" s="338" t="s">
        <v>81</v>
      </c>
      <c r="G164" s="234"/>
    </row>
    <row r="165" spans="1:7" x14ac:dyDescent="0.35">
      <c r="A165" s="227" t="s">
        <v>1779</v>
      </c>
      <c r="B165" s="332" t="s">
        <v>577</v>
      </c>
      <c r="C165" s="338" t="s">
        <v>81</v>
      </c>
      <c r="D165" s="338" t="s">
        <v>81</v>
      </c>
      <c r="E165" s="241"/>
      <c r="F165" s="338" t="s">
        <v>81</v>
      </c>
      <c r="G165" s="234"/>
    </row>
    <row r="166" spans="1:7" x14ac:dyDescent="0.35">
      <c r="A166" s="227" t="s">
        <v>1780</v>
      </c>
      <c r="B166" s="332" t="s">
        <v>577</v>
      </c>
      <c r="C166" s="338" t="s">
        <v>81</v>
      </c>
      <c r="D166" s="338" t="s">
        <v>81</v>
      </c>
      <c r="E166" s="241"/>
      <c r="F166" s="338" t="s">
        <v>81</v>
      </c>
      <c r="G166" s="234"/>
    </row>
    <row r="167" spans="1:7" x14ac:dyDescent="0.35">
      <c r="A167" s="227" t="s">
        <v>1781</v>
      </c>
      <c r="B167" s="332" t="s">
        <v>577</v>
      </c>
      <c r="C167" s="338" t="s">
        <v>81</v>
      </c>
      <c r="D167" s="338" t="s">
        <v>81</v>
      </c>
      <c r="E167" s="241"/>
      <c r="F167" s="338" t="s">
        <v>81</v>
      </c>
      <c r="G167" s="234"/>
    </row>
    <row r="168" spans="1:7" x14ac:dyDescent="0.35">
      <c r="A168" s="227" t="s">
        <v>1782</v>
      </c>
      <c r="B168" s="332" t="s">
        <v>577</v>
      </c>
      <c r="C168" s="338" t="s">
        <v>81</v>
      </c>
      <c r="D168" s="338" t="s">
        <v>81</v>
      </c>
      <c r="E168" s="241"/>
      <c r="F168" s="338" t="s">
        <v>81</v>
      </c>
      <c r="G168" s="234"/>
    </row>
    <row r="169" spans="1:7" x14ac:dyDescent="0.35">
      <c r="A169" s="227" t="s">
        <v>1783</v>
      </c>
      <c r="B169" s="332" t="s">
        <v>577</v>
      </c>
      <c r="C169" s="338" t="s">
        <v>81</v>
      </c>
      <c r="D169" s="338" t="s">
        <v>81</v>
      </c>
      <c r="E169" s="241"/>
      <c r="F169" s="338" t="s">
        <v>81</v>
      </c>
      <c r="G169" s="234"/>
    </row>
    <row r="170" spans="1:7" x14ac:dyDescent="0.35">
      <c r="A170" s="227" t="s">
        <v>1784</v>
      </c>
      <c r="B170" s="332" t="s">
        <v>577</v>
      </c>
      <c r="C170" s="338" t="s">
        <v>81</v>
      </c>
      <c r="D170" s="338" t="s">
        <v>81</v>
      </c>
      <c r="E170" s="241"/>
      <c r="F170" s="338"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8" t="s">
        <v>81</v>
      </c>
      <c r="D172" s="338" t="s">
        <v>81</v>
      </c>
      <c r="E172" s="242"/>
      <c r="F172" s="338" t="s">
        <v>81</v>
      </c>
      <c r="G172" s="234"/>
    </row>
    <row r="173" spans="1:7" x14ac:dyDescent="0.35">
      <c r="A173" s="227" t="s">
        <v>1786</v>
      </c>
      <c r="B173" s="227" t="s">
        <v>612</v>
      </c>
      <c r="C173" s="338" t="s">
        <v>81</v>
      </c>
      <c r="D173" s="338" t="s">
        <v>81</v>
      </c>
      <c r="E173" s="242"/>
      <c r="F173" s="338" t="s">
        <v>81</v>
      </c>
      <c r="G173" s="234"/>
    </row>
    <row r="174" spans="1:7" x14ac:dyDescent="0.35">
      <c r="A174" s="227" t="s">
        <v>1787</v>
      </c>
      <c r="B174" s="227" t="s">
        <v>141</v>
      </c>
      <c r="C174" s="338" t="s">
        <v>81</v>
      </c>
      <c r="D174" s="338" t="s">
        <v>81</v>
      </c>
      <c r="E174" s="242"/>
      <c r="F174" s="338" t="s">
        <v>81</v>
      </c>
      <c r="G174" s="234"/>
    </row>
    <row r="175" spans="1:7" x14ac:dyDescent="0.35">
      <c r="A175" s="227" t="s">
        <v>1788</v>
      </c>
      <c r="B175" s="337"/>
      <c r="C175" s="338"/>
      <c r="D175" s="338"/>
      <c r="E175" s="242"/>
      <c r="F175" s="338"/>
      <c r="G175" s="234"/>
    </row>
    <row r="176" spans="1:7" x14ac:dyDescent="0.35">
      <c r="A176" s="227" t="s">
        <v>1789</v>
      </c>
      <c r="B176" s="337"/>
      <c r="C176" s="338"/>
      <c r="D176" s="338"/>
      <c r="E176" s="242"/>
      <c r="F176" s="338"/>
      <c r="G176" s="234"/>
    </row>
    <row r="177" spans="1:7" x14ac:dyDescent="0.35">
      <c r="A177" s="227" t="s">
        <v>1790</v>
      </c>
      <c r="B177" s="337"/>
      <c r="C177" s="338"/>
      <c r="D177" s="338"/>
      <c r="E177" s="242"/>
      <c r="F177" s="338"/>
      <c r="G177" s="234"/>
    </row>
    <row r="178" spans="1:7" x14ac:dyDescent="0.35">
      <c r="A178" s="227" t="s">
        <v>1791</v>
      </c>
      <c r="B178" s="337"/>
      <c r="C178" s="338"/>
      <c r="D178" s="338"/>
      <c r="E178" s="242"/>
      <c r="F178" s="338"/>
      <c r="G178" s="234"/>
    </row>
    <row r="179" spans="1:7" x14ac:dyDescent="0.35">
      <c r="A179" s="227" t="s">
        <v>1792</v>
      </c>
      <c r="B179" s="337"/>
      <c r="C179" s="338"/>
      <c r="D179" s="338"/>
      <c r="E179" s="242"/>
      <c r="F179" s="338"/>
      <c r="G179" s="234"/>
    </row>
    <row r="180" spans="1:7" x14ac:dyDescent="0.35">
      <c r="A180" s="227" t="s">
        <v>1793</v>
      </c>
      <c r="B180" s="337"/>
      <c r="C180" s="338"/>
      <c r="D180" s="338"/>
      <c r="E180" s="242"/>
      <c r="F180" s="338"/>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8" t="s">
        <v>81</v>
      </c>
      <c r="D182" s="338" t="s">
        <v>81</v>
      </c>
      <c r="E182" s="242"/>
      <c r="F182" s="338" t="s">
        <v>81</v>
      </c>
      <c r="G182" s="234"/>
    </row>
    <row r="183" spans="1:7" x14ac:dyDescent="0.35">
      <c r="A183" s="227" t="s">
        <v>1795</v>
      </c>
      <c r="B183" s="227" t="s">
        <v>624</v>
      </c>
      <c r="C183" s="338" t="s">
        <v>81</v>
      </c>
      <c r="D183" s="338" t="s">
        <v>81</v>
      </c>
      <c r="E183" s="242"/>
      <c r="F183" s="338" t="s">
        <v>81</v>
      </c>
      <c r="G183" s="234"/>
    </row>
    <row r="184" spans="1:7" x14ac:dyDescent="0.35">
      <c r="A184" s="227" t="s">
        <v>1796</v>
      </c>
      <c r="B184" s="227" t="s">
        <v>141</v>
      </c>
      <c r="C184" s="338" t="s">
        <v>81</v>
      </c>
      <c r="D184" s="338" t="s">
        <v>81</v>
      </c>
      <c r="E184" s="242"/>
      <c r="F184" s="338" t="s">
        <v>81</v>
      </c>
      <c r="G184" s="234"/>
    </row>
    <row r="185" spans="1:7" x14ac:dyDescent="0.35">
      <c r="A185" s="227" t="s">
        <v>1797</v>
      </c>
      <c r="B185" s="337"/>
      <c r="C185" s="337"/>
      <c r="D185" s="337"/>
      <c r="E185" s="225"/>
      <c r="F185" s="337"/>
      <c r="G185" s="234"/>
    </row>
    <row r="186" spans="1:7" x14ac:dyDescent="0.35">
      <c r="A186" s="227" t="s">
        <v>1798</v>
      </c>
      <c r="B186" s="337"/>
      <c r="C186" s="337"/>
      <c r="D186" s="337"/>
      <c r="E186" s="225"/>
      <c r="F186" s="337"/>
      <c r="G186" s="234"/>
    </row>
    <row r="187" spans="1:7" x14ac:dyDescent="0.35">
      <c r="A187" s="227" t="s">
        <v>1799</v>
      </c>
      <c r="B187" s="337"/>
      <c r="C187" s="337"/>
      <c r="D187" s="337"/>
      <c r="E187" s="225"/>
      <c r="F187" s="337"/>
      <c r="G187" s="234"/>
    </row>
    <row r="188" spans="1:7" x14ac:dyDescent="0.35">
      <c r="A188" s="227" t="s">
        <v>1800</v>
      </c>
      <c r="B188" s="337"/>
      <c r="C188" s="337"/>
      <c r="D188" s="337"/>
      <c r="E188" s="225"/>
      <c r="F188" s="337"/>
      <c r="G188" s="234"/>
    </row>
    <row r="189" spans="1:7" x14ac:dyDescent="0.35">
      <c r="A189" s="227" t="s">
        <v>1801</v>
      </c>
      <c r="B189" s="337"/>
      <c r="C189" s="337"/>
      <c r="D189" s="337"/>
      <c r="E189" s="225"/>
      <c r="F189" s="337"/>
      <c r="G189" s="234"/>
    </row>
    <row r="190" spans="1:7" x14ac:dyDescent="0.35">
      <c r="A190" s="227" t="s">
        <v>1802</v>
      </c>
      <c r="B190" s="337"/>
      <c r="C190" s="337"/>
      <c r="D190" s="337"/>
      <c r="E190" s="225"/>
      <c r="F190" s="337"/>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8" t="s">
        <v>81</v>
      </c>
      <c r="D192" s="338" t="s">
        <v>81</v>
      </c>
      <c r="E192" s="242"/>
      <c r="F192" s="338" t="s">
        <v>81</v>
      </c>
      <c r="G192" s="234"/>
    </row>
    <row r="193" spans="1:7" x14ac:dyDescent="0.35">
      <c r="A193" s="227" t="s">
        <v>1804</v>
      </c>
      <c r="B193" s="235" t="s">
        <v>636</v>
      </c>
      <c r="C193" s="338" t="s">
        <v>81</v>
      </c>
      <c r="D193" s="338" t="s">
        <v>81</v>
      </c>
      <c r="E193" s="242"/>
      <c r="F193" s="338" t="s">
        <v>81</v>
      </c>
      <c r="G193" s="234"/>
    </row>
    <row r="194" spans="1:7" x14ac:dyDescent="0.35">
      <c r="A194" s="227" t="s">
        <v>1805</v>
      </c>
      <c r="B194" s="235" t="s">
        <v>638</v>
      </c>
      <c r="C194" s="338" t="s">
        <v>81</v>
      </c>
      <c r="D194" s="338" t="s">
        <v>81</v>
      </c>
      <c r="E194" s="241"/>
      <c r="F194" s="338" t="s">
        <v>81</v>
      </c>
      <c r="G194" s="234"/>
    </row>
    <row r="195" spans="1:7" x14ac:dyDescent="0.35">
      <c r="A195" s="227" t="s">
        <v>1806</v>
      </c>
      <c r="B195" s="235" t="s">
        <v>640</v>
      </c>
      <c r="C195" s="338" t="s">
        <v>81</v>
      </c>
      <c r="D195" s="338" t="s">
        <v>81</v>
      </c>
      <c r="E195" s="241"/>
      <c r="F195" s="338" t="s">
        <v>81</v>
      </c>
      <c r="G195" s="234"/>
    </row>
    <row r="196" spans="1:7" x14ac:dyDescent="0.35">
      <c r="A196" s="227" t="s">
        <v>1807</v>
      </c>
      <c r="B196" s="235" t="s">
        <v>642</v>
      </c>
      <c r="C196" s="338" t="s">
        <v>81</v>
      </c>
      <c r="D196" s="338" t="s">
        <v>81</v>
      </c>
      <c r="E196" s="241"/>
      <c r="F196" s="338" t="s">
        <v>81</v>
      </c>
      <c r="G196" s="234"/>
    </row>
    <row r="197" spans="1:7" x14ac:dyDescent="0.35">
      <c r="A197" s="227" t="s">
        <v>2296</v>
      </c>
      <c r="B197" s="336"/>
      <c r="C197" s="338"/>
      <c r="D197" s="338"/>
      <c r="E197" s="241"/>
      <c r="F197" s="338"/>
      <c r="G197" s="234"/>
    </row>
    <row r="198" spans="1:7" x14ac:dyDescent="0.35">
      <c r="A198" s="263" t="s">
        <v>2297</v>
      </c>
      <c r="B198" s="336"/>
      <c r="C198" s="338"/>
      <c r="D198" s="338"/>
      <c r="E198" s="241"/>
      <c r="F198" s="338"/>
      <c r="G198" s="234"/>
    </row>
    <row r="199" spans="1:7" x14ac:dyDescent="0.35">
      <c r="A199" s="263" t="s">
        <v>2298</v>
      </c>
      <c r="B199" s="357"/>
      <c r="C199" s="338"/>
      <c r="D199" s="338"/>
      <c r="E199" s="241"/>
      <c r="F199" s="338"/>
      <c r="G199" s="234"/>
    </row>
    <row r="200" spans="1:7" x14ac:dyDescent="0.35">
      <c r="A200" s="263" t="s">
        <v>2299</v>
      </c>
      <c r="B200" s="357"/>
      <c r="C200" s="338"/>
      <c r="D200" s="338"/>
      <c r="E200" s="241"/>
      <c r="F200" s="338"/>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8">
        <v>0</v>
      </c>
      <c r="D202" s="338">
        <v>0</v>
      </c>
      <c r="E202" s="242"/>
      <c r="F202" s="338">
        <v>0</v>
      </c>
      <c r="G202" s="234"/>
    </row>
    <row r="203" spans="1:7" x14ac:dyDescent="0.35">
      <c r="A203" s="227" t="s">
        <v>2300</v>
      </c>
      <c r="B203" s="358"/>
      <c r="C203" s="338"/>
      <c r="D203" s="338"/>
      <c r="E203" s="242"/>
      <c r="F203" s="338"/>
      <c r="G203" s="234"/>
    </row>
    <row r="204" spans="1:7" x14ac:dyDescent="0.35">
      <c r="A204" s="263" t="s">
        <v>2301</v>
      </c>
      <c r="B204" s="358"/>
      <c r="C204" s="338"/>
      <c r="D204" s="338"/>
      <c r="E204" s="242"/>
      <c r="F204" s="338"/>
      <c r="G204" s="234"/>
    </row>
    <row r="205" spans="1:7" x14ac:dyDescent="0.35">
      <c r="A205" s="263" t="s">
        <v>2302</v>
      </c>
      <c r="B205" s="358"/>
      <c r="C205" s="338"/>
      <c r="D205" s="338"/>
      <c r="E205" s="242"/>
      <c r="F205" s="338"/>
      <c r="G205" s="234"/>
    </row>
    <row r="206" spans="1:7" x14ac:dyDescent="0.35">
      <c r="A206" s="263" t="s">
        <v>2303</v>
      </c>
      <c r="B206" s="358"/>
      <c r="C206" s="338"/>
      <c r="D206" s="338"/>
      <c r="E206" s="242"/>
      <c r="F206" s="338"/>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39" t="s">
        <v>81</v>
      </c>
      <c r="E215" s="236"/>
      <c r="F215" s="243" t="str">
        <f>IF($C$239=0,"",IF(C215="[for completion]","",IF(C215="","",C215/$C$239)))</f>
        <v/>
      </c>
      <c r="G215" s="243" t="str">
        <f>IF($D$239=0,"",IF(D215="[for completion]","",IF(D215="","",D215/$D$239)))</f>
        <v/>
      </c>
    </row>
    <row r="216" spans="1:7" x14ac:dyDescent="0.35">
      <c r="A216" s="227" t="s">
        <v>1811</v>
      </c>
      <c r="B216" s="332" t="s">
        <v>577</v>
      </c>
      <c r="C216" s="333" t="s">
        <v>81</v>
      </c>
      <c r="D216" s="339"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39" t="s">
        <v>81</v>
      </c>
      <c r="E217" s="236"/>
      <c r="F217" s="243" t="str">
        <f t="shared" si="1"/>
        <v/>
      </c>
      <c r="G217" s="243" t="str">
        <f t="shared" si="2"/>
        <v/>
      </c>
    </row>
    <row r="218" spans="1:7" x14ac:dyDescent="0.35">
      <c r="A218" s="227" t="s">
        <v>1813</v>
      </c>
      <c r="B218" s="332" t="s">
        <v>577</v>
      </c>
      <c r="C218" s="333" t="s">
        <v>81</v>
      </c>
      <c r="D218" s="339" t="s">
        <v>81</v>
      </c>
      <c r="E218" s="236"/>
      <c r="F218" s="243" t="str">
        <f t="shared" si="1"/>
        <v/>
      </c>
      <c r="G218" s="243" t="str">
        <f t="shared" si="2"/>
        <v/>
      </c>
    </row>
    <row r="219" spans="1:7" x14ac:dyDescent="0.35">
      <c r="A219" s="227" t="s">
        <v>1814</v>
      </c>
      <c r="B219" s="332" t="s">
        <v>577</v>
      </c>
      <c r="C219" s="333" t="s">
        <v>81</v>
      </c>
      <c r="D219" s="339" t="s">
        <v>81</v>
      </c>
      <c r="E219" s="236"/>
      <c r="F219" s="243" t="str">
        <f t="shared" si="1"/>
        <v/>
      </c>
      <c r="G219" s="243" t="str">
        <f t="shared" si="2"/>
        <v/>
      </c>
    </row>
    <row r="220" spans="1:7" x14ac:dyDescent="0.35">
      <c r="A220" s="227" t="s">
        <v>1815</v>
      </c>
      <c r="B220" s="332" t="s">
        <v>577</v>
      </c>
      <c r="C220" s="333" t="s">
        <v>81</v>
      </c>
      <c r="D220" s="339" t="s">
        <v>81</v>
      </c>
      <c r="E220" s="236"/>
      <c r="F220" s="243" t="str">
        <f t="shared" si="1"/>
        <v/>
      </c>
      <c r="G220" s="243" t="str">
        <f t="shared" si="2"/>
        <v/>
      </c>
    </row>
    <row r="221" spans="1:7" x14ac:dyDescent="0.35">
      <c r="A221" s="227" t="s">
        <v>1816</v>
      </c>
      <c r="B221" s="332" t="s">
        <v>577</v>
      </c>
      <c r="C221" s="333" t="s">
        <v>81</v>
      </c>
      <c r="D221" s="339" t="s">
        <v>81</v>
      </c>
      <c r="E221" s="236"/>
      <c r="F221" s="243" t="str">
        <f t="shared" si="1"/>
        <v/>
      </c>
      <c r="G221" s="243" t="str">
        <f t="shared" si="2"/>
        <v/>
      </c>
    </row>
    <row r="222" spans="1:7" x14ac:dyDescent="0.35">
      <c r="A222" s="227" t="s">
        <v>1817</v>
      </c>
      <c r="B222" s="332" t="s">
        <v>577</v>
      </c>
      <c r="C222" s="333" t="s">
        <v>81</v>
      </c>
      <c r="D222" s="339" t="s">
        <v>81</v>
      </c>
      <c r="E222" s="236"/>
      <c r="F222" s="243" t="str">
        <f t="shared" si="1"/>
        <v/>
      </c>
      <c r="G222" s="243" t="str">
        <f t="shared" si="2"/>
        <v/>
      </c>
    </row>
    <row r="223" spans="1:7" x14ac:dyDescent="0.35">
      <c r="A223" s="227" t="s">
        <v>1818</v>
      </c>
      <c r="B223" s="332" t="s">
        <v>577</v>
      </c>
      <c r="C223" s="333" t="s">
        <v>81</v>
      </c>
      <c r="D223" s="339" t="s">
        <v>81</v>
      </c>
      <c r="E223" s="236"/>
      <c r="F223" s="243" t="str">
        <f t="shared" si="1"/>
        <v/>
      </c>
      <c r="G223" s="243" t="str">
        <f t="shared" si="2"/>
        <v/>
      </c>
    </row>
    <row r="224" spans="1:7" x14ac:dyDescent="0.35">
      <c r="A224" s="227" t="s">
        <v>1819</v>
      </c>
      <c r="B224" s="332" t="s">
        <v>577</v>
      </c>
      <c r="C224" s="333" t="s">
        <v>81</v>
      </c>
      <c r="D224" s="339" t="s">
        <v>81</v>
      </c>
      <c r="E224" s="234"/>
      <c r="F224" s="243" t="str">
        <f t="shared" si="1"/>
        <v/>
      </c>
      <c r="G224" s="243" t="str">
        <f t="shared" si="2"/>
        <v/>
      </c>
    </row>
    <row r="225" spans="1:7" x14ac:dyDescent="0.35">
      <c r="A225" s="227" t="s">
        <v>1820</v>
      </c>
      <c r="B225" s="332" t="s">
        <v>577</v>
      </c>
      <c r="C225" s="333" t="s">
        <v>81</v>
      </c>
      <c r="D225" s="339" t="s">
        <v>81</v>
      </c>
      <c r="E225" s="234"/>
      <c r="F225" s="243" t="str">
        <f t="shared" si="1"/>
        <v/>
      </c>
      <c r="G225" s="243" t="str">
        <f t="shared" si="2"/>
        <v/>
      </c>
    </row>
    <row r="226" spans="1:7" x14ac:dyDescent="0.35">
      <c r="A226" s="227" t="s">
        <v>1821</v>
      </c>
      <c r="B226" s="332" t="s">
        <v>577</v>
      </c>
      <c r="C226" s="333" t="s">
        <v>81</v>
      </c>
      <c r="D226" s="339" t="s">
        <v>81</v>
      </c>
      <c r="E226" s="234"/>
      <c r="F226" s="243" t="str">
        <f t="shared" si="1"/>
        <v/>
      </c>
      <c r="G226" s="243" t="str">
        <f t="shared" si="2"/>
        <v/>
      </c>
    </row>
    <row r="227" spans="1:7" x14ac:dyDescent="0.35">
      <c r="A227" s="227" t="s">
        <v>1822</v>
      </c>
      <c r="B227" s="332" t="s">
        <v>577</v>
      </c>
      <c r="C227" s="333" t="s">
        <v>81</v>
      </c>
      <c r="D227" s="339" t="s">
        <v>81</v>
      </c>
      <c r="E227" s="234"/>
      <c r="F227" s="243" t="str">
        <f t="shared" si="1"/>
        <v/>
      </c>
      <c r="G227" s="243" t="str">
        <f t="shared" si="2"/>
        <v/>
      </c>
    </row>
    <row r="228" spans="1:7" x14ac:dyDescent="0.35">
      <c r="A228" s="227" t="s">
        <v>1823</v>
      </c>
      <c r="B228" s="332" t="s">
        <v>577</v>
      </c>
      <c r="C228" s="333" t="s">
        <v>81</v>
      </c>
      <c r="D228" s="339" t="s">
        <v>81</v>
      </c>
      <c r="E228" s="234"/>
      <c r="F228" s="243" t="str">
        <f t="shared" si="1"/>
        <v/>
      </c>
      <c r="G228" s="243" t="str">
        <f t="shared" si="2"/>
        <v/>
      </c>
    </row>
    <row r="229" spans="1:7" x14ac:dyDescent="0.35">
      <c r="A229" s="227" t="s">
        <v>1824</v>
      </c>
      <c r="B229" s="332" t="s">
        <v>577</v>
      </c>
      <c r="C229" s="333" t="s">
        <v>81</v>
      </c>
      <c r="D229" s="339" t="s">
        <v>81</v>
      </c>
      <c r="E229" s="234"/>
      <c r="F229" s="243" t="str">
        <f t="shared" si="1"/>
        <v/>
      </c>
      <c r="G229" s="243" t="str">
        <f t="shared" si="2"/>
        <v/>
      </c>
    </row>
    <row r="230" spans="1:7" x14ac:dyDescent="0.35">
      <c r="A230" s="227" t="s">
        <v>1825</v>
      </c>
      <c r="B230" s="332" t="s">
        <v>577</v>
      </c>
      <c r="C230" s="333" t="s">
        <v>81</v>
      </c>
      <c r="D230" s="339" t="s">
        <v>81</v>
      </c>
      <c r="E230" s="227"/>
      <c r="F230" s="243" t="str">
        <f t="shared" si="1"/>
        <v/>
      </c>
      <c r="G230" s="243" t="str">
        <f t="shared" si="2"/>
        <v/>
      </c>
    </row>
    <row r="231" spans="1:7" x14ac:dyDescent="0.35">
      <c r="A231" s="227" t="s">
        <v>1826</v>
      </c>
      <c r="B231" s="332" t="s">
        <v>577</v>
      </c>
      <c r="C231" s="333" t="s">
        <v>81</v>
      </c>
      <c r="D231" s="339" t="s">
        <v>81</v>
      </c>
      <c r="E231" s="230"/>
      <c r="F231" s="243" t="str">
        <f t="shared" si="1"/>
        <v/>
      </c>
      <c r="G231" s="243" t="str">
        <f t="shared" si="2"/>
        <v/>
      </c>
    </row>
    <row r="232" spans="1:7" x14ac:dyDescent="0.35">
      <c r="A232" s="227" t="s">
        <v>1827</v>
      </c>
      <c r="B232" s="332" t="s">
        <v>577</v>
      </c>
      <c r="C232" s="333" t="s">
        <v>81</v>
      </c>
      <c r="D232" s="339" t="s">
        <v>81</v>
      </c>
      <c r="E232" s="230"/>
      <c r="F232" s="243" t="str">
        <f t="shared" si="1"/>
        <v/>
      </c>
      <c r="G232" s="243" t="str">
        <f t="shared" si="2"/>
        <v/>
      </c>
    </row>
    <row r="233" spans="1:7" x14ac:dyDescent="0.35">
      <c r="A233" s="227" t="s">
        <v>1828</v>
      </c>
      <c r="B233" s="332" t="s">
        <v>577</v>
      </c>
      <c r="C233" s="333" t="s">
        <v>81</v>
      </c>
      <c r="D233" s="339" t="s">
        <v>81</v>
      </c>
      <c r="E233" s="230"/>
      <c r="F233" s="243" t="str">
        <f t="shared" si="1"/>
        <v/>
      </c>
      <c r="G233" s="243" t="str">
        <f t="shared" si="2"/>
        <v/>
      </c>
    </row>
    <row r="234" spans="1:7" x14ac:dyDescent="0.35">
      <c r="A234" s="227" t="s">
        <v>1829</v>
      </c>
      <c r="B234" s="332" t="s">
        <v>577</v>
      </c>
      <c r="C234" s="333" t="s">
        <v>81</v>
      </c>
      <c r="D234" s="339" t="s">
        <v>81</v>
      </c>
      <c r="E234" s="230"/>
      <c r="F234" s="243" t="str">
        <f t="shared" si="1"/>
        <v/>
      </c>
      <c r="G234" s="243" t="str">
        <f t="shared" si="2"/>
        <v/>
      </c>
    </row>
    <row r="235" spans="1:7" x14ac:dyDescent="0.35">
      <c r="A235" s="227" t="s">
        <v>1830</v>
      </c>
      <c r="B235" s="332" t="s">
        <v>577</v>
      </c>
      <c r="C235" s="333" t="s">
        <v>81</v>
      </c>
      <c r="D235" s="339" t="s">
        <v>81</v>
      </c>
      <c r="E235" s="230"/>
      <c r="F235" s="243" t="str">
        <f t="shared" si="1"/>
        <v/>
      </c>
      <c r="G235" s="243" t="str">
        <f t="shared" si="2"/>
        <v/>
      </c>
    </row>
    <row r="236" spans="1:7" x14ac:dyDescent="0.35">
      <c r="A236" s="227" t="s">
        <v>1831</v>
      </c>
      <c r="B236" s="332" t="s">
        <v>577</v>
      </c>
      <c r="C236" s="333" t="s">
        <v>81</v>
      </c>
      <c r="D236" s="339" t="s">
        <v>81</v>
      </c>
      <c r="E236" s="230"/>
      <c r="F236" s="243" t="str">
        <f t="shared" si="1"/>
        <v/>
      </c>
      <c r="G236" s="243" t="str">
        <f t="shared" si="2"/>
        <v/>
      </c>
    </row>
    <row r="237" spans="1:7" x14ac:dyDescent="0.35">
      <c r="A237" s="227" t="s">
        <v>1832</v>
      </c>
      <c r="B237" s="332" t="s">
        <v>577</v>
      </c>
      <c r="C237" s="333" t="s">
        <v>81</v>
      </c>
      <c r="D237" s="339" t="s">
        <v>81</v>
      </c>
      <c r="E237" s="230"/>
      <c r="F237" s="243" t="str">
        <f t="shared" si="1"/>
        <v/>
      </c>
      <c r="G237" s="243" t="str">
        <f t="shared" si="2"/>
        <v/>
      </c>
    </row>
    <row r="238" spans="1:7" x14ac:dyDescent="0.35">
      <c r="A238" s="227" t="s">
        <v>1833</v>
      </c>
      <c r="B238" s="332" t="s">
        <v>577</v>
      </c>
      <c r="C238" s="333" t="s">
        <v>81</v>
      </c>
      <c r="D238" s="339"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8"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39" t="s">
        <v>81</v>
      </c>
      <c r="E244" s="227"/>
      <c r="F244" s="243" t="str">
        <f>IF($C$252=0,"",IF(C244="[for completion]","",IF(C244="","",C244/$C$252)))</f>
        <v/>
      </c>
      <c r="G244" s="243" t="str">
        <f>IF($D$252=0,"",IF(D244="[for completion]","",IF(D244="","",D244/$D$252)))</f>
        <v/>
      </c>
    </row>
    <row r="245" spans="1:7" x14ac:dyDescent="0.35">
      <c r="A245" s="227" t="s">
        <v>1837</v>
      </c>
      <c r="B245" s="227" t="s">
        <v>692</v>
      </c>
      <c r="C245" s="333" t="s">
        <v>81</v>
      </c>
      <c r="D245" s="339"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39" t="s">
        <v>81</v>
      </c>
      <c r="E246" s="227"/>
      <c r="F246" s="243" t="str">
        <f t="shared" si="3"/>
        <v/>
      </c>
      <c r="G246" s="243" t="str">
        <f t="shared" si="4"/>
        <v/>
      </c>
    </row>
    <row r="247" spans="1:7" x14ac:dyDescent="0.35">
      <c r="A247" s="227" t="s">
        <v>1839</v>
      </c>
      <c r="B247" s="227" t="s">
        <v>696</v>
      </c>
      <c r="C247" s="333" t="s">
        <v>81</v>
      </c>
      <c r="D247" s="339" t="s">
        <v>81</v>
      </c>
      <c r="E247" s="227"/>
      <c r="F247" s="243" t="str">
        <f t="shared" si="3"/>
        <v/>
      </c>
      <c r="G247" s="243" t="str">
        <f t="shared" si="4"/>
        <v/>
      </c>
    </row>
    <row r="248" spans="1:7" x14ac:dyDescent="0.35">
      <c r="A248" s="227" t="s">
        <v>1840</v>
      </c>
      <c r="B248" s="227" t="s">
        <v>698</v>
      </c>
      <c r="C248" s="333" t="s">
        <v>81</v>
      </c>
      <c r="D248" s="339" t="s">
        <v>81</v>
      </c>
      <c r="E248" s="227"/>
      <c r="F248" s="243" t="str">
        <f>IF($C$252=0,"",IF(C248="[for completion]","",IF(C248="","",C248/$C$252)))</f>
        <v/>
      </c>
      <c r="G248" s="243" t="str">
        <f t="shared" si="4"/>
        <v/>
      </c>
    </row>
    <row r="249" spans="1:7" x14ac:dyDescent="0.35">
      <c r="A249" s="227" t="s">
        <v>1841</v>
      </c>
      <c r="B249" s="227" t="s">
        <v>700</v>
      </c>
      <c r="C249" s="333" t="s">
        <v>81</v>
      </c>
      <c r="D249" s="339" t="s">
        <v>81</v>
      </c>
      <c r="E249" s="227"/>
      <c r="F249" s="243" t="str">
        <f t="shared" si="3"/>
        <v/>
      </c>
      <c r="G249" s="243" t="str">
        <f t="shared" si="4"/>
        <v/>
      </c>
    </row>
    <row r="250" spans="1:7" x14ac:dyDescent="0.35">
      <c r="A250" s="227" t="s">
        <v>1842</v>
      </c>
      <c r="B250" s="227" t="s">
        <v>702</v>
      </c>
      <c r="C250" s="333" t="s">
        <v>81</v>
      </c>
      <c r="D250" s="339" t="s">
        <v>81</v>
      </c>
      <c r="E250" s="227"/>
      <c r="F250" s="243" t="str">
        <f t="shared" si="3"/>
        <v/>
      </c>
      <c r="G250" s="243" t="str">
        <f t="shared" si="4"/>
        <v/>
      </c>
    </row>
    <row r="251" spans="1:7" x14ac:dyDescent="0.35">
      <c r="A251" s="227" t="s">
        <v>1843</v>
      </c>
      <c r="B251" s="227" t="s">
        <v>704</v>
      </c>
      <c r="C251" s="333" t="s">
        <v>81</v>
      </c>
      <c r="D251" s="339"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39"/>
      <c r="E253" s="227"/>
      <c r="F253" s="243" t="s">
        <v>1648</v>
      </c>
      <c r="G253" s="243" t="s">
        <v>1648</v>
      </c>
    </row>
    <row r="254" spans="1:7" x14ac:dyDescent="0.35">
      <c r="A254" s="227" t="s">
        <v>1846</v>
      </c>
      <c r="B254" s="231" t="s">
        <v>709</v>
      </c>
      <c r="C254" s="333"/>
      <c r="D254" s="339"/>
      <c r="E254" s="227"/>
      <c r="F254" s="243" t="s">
        <v>1648</v>
      </c>
      <c r="G254" s="243" t="s">
        <v>1648</v>
      </c>
    </row>
    <row r="255" spans="1:7" x14ac:dyDescent="0.35">
      <c r="A255" s="227" t="s">
        <v>1847</v>
      </c>
      <c r="B255" s="231" t="s">
        <v>711</v>
      </c>
      <c r="C255" s="333"/>
      <c r="D255" s="339"/>
      <c r="E255" s="227"/>
      <c r="F255" s="243" t="s">
        <v>1648</v>
      </c>
      <c r="G255" s="243" t="s">
        <v>1648</v>
      </c>
    </row>
    <row r="256" spans="1:7" x14ac:dyDescent="0.35">
      <c r="A256" s="227" t="s">
        <v>1848</v>
      </c>
      <c r="B256" s="231" t="s">
        <v>713</v>
      </c>
      <c r="C256" s="333"/>
      <c r="D256" s="339"/>
      <c r="E256" s="227"/>
      <c r="F256" s="243" t="s">
        <v>1648</v>
      </c>
      <c r="G256" s="243" t="s">
        <v>1648</v>
      </c>
    </row>
    <row r="257" spans="1:7" x14ac:dyDescent="0.35">
      <c r="A257" s="227" t="s">
        <v>1849</v>
      </c>
      <c r="B257" s="231" t="s">
        <v>715</v>
      </c>
      <c r="C257" s="333"/>
      <c r="D257" s="339"/>
      <c r="E257" s="227"/>
      <c r="F257" s="243" t="s">
        <v>1648</v>
      </c>
      <c r="G257" s="243" t="s">
        <v>1648</v>
      </c>
    </row>
    <row r="258" spans="1:7" x14ac:dyDescent="0.35">
      <c r="A258" s="227" t="s">
        <v>1850</v>
      </c>
      <c r="B258" s="231" t="s">
        <v>717</v>
      </c>
      <c r="C258" s="333"/>
      <c r="D258" s="339"/>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8"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39" t="s">
        <v>115</v>
      </c>
      <c r="E266" s="227"/>
      <c r="F266" s="243" t="str">
        <f>IF($C$274=0,"",IF(C266="[for completion]","",IF(C266="","",C266/$C$274)))</f>
        <v/>
      </c>
      <c r="G266" s="243" t="str">
        <f>IF($D$274=0,"",IF(D266="[for completion]","",IF(D266="","",D266/$D$274)))</f>
        <v/>
      </c>
    </row>
    <row r="267" spans="1:7" x14ac:dyDescent="0.35">
      <c r="A267" s="227" t="s">
        <v>1856</v>
      </c>
      <c r="B267" s="227" t="s">
        <v>692</v>
      </c>
      <c r="C267" s="333" t="s">
        <v>115</v>
      </c>
      <c r="D267" s="339"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39" t="s">
        <v>115</v>
      </c>
      <c r="E268" s="227"/>
      <c r="F268" s="243" t="str">
        <f t="shared" si="5"/>
        <v/>
      </c>
      <c r="G268" s="243" t="str">
        <f t="shared" si="6"/>
        <v/>
      </c>
    </row>
    <row r="269" spans="1:7" x14ac:dyDescent="0.35">
      <c r="A269" s="227" t="s">
        <v>1858</v>
      </c>
      <c r="B269" s="227" t="s">
        <v>696</v>
      </c>
      <c r="C269" s="333" t="s">
        <v>115</v>
      </c>
      <c r="D269" s="339" t="s">
        <v>115</v>
      </c>
      <c r="E269" s="227"/>
      <c r="F269" s="243" t="str">
        <f t="shared" si="5"/>
        <v/>
      </c>
      <c r="G269" s="243" t="str">
        <f t="shared" si="6"/>
        <v/>
      </c>
    </row>
    <row r="270" spans="1:7" x14ac:dyDescent="0.35">
      <c r="A270" s="227" t="s">
        <v>1859</v>
      </c>
      <c r="B270" s="227" t="s">
        <v>698</v>
      </c>
      <c r="C270" s="333" t="s">
        <v>115</v>
      </c>
      <c r="D270" s="339" t="s">
        <v>115</v>
      </c>
      <c r="E270" s="227"/>
      <c r="F270" s="243" t="str">
        <f t="shared" si="5"/>
        <v/>
      </c>
      <c r="G270" s="243" t="str">
        <f t="shared" si="6"/>
        <v/>
      </c>
    </row>
    <row r="271" spans="1:7" x14ac:dyDescent="0.35">
      <c r="A271" s="227" t="s">
        <v>1860</v>
      </c>
      <c r="B271" s="227" t="s">
        <v>700</v>
      </c>
      <c r="C271" s="333" t="s">
        <v>115</v>
      </c>
      <c r="D271" s="339" t="s">
        <v>115</v>
      </c>
      <c r="E271" s="227"/>
      <c r="F271" s="243" t="str">
        <f t="shared" si="5"/>
        <v/>
      </c>
      <c r="G271" s="243" t="str">
        <f t="shared" si="6"/>
        <v/>
      </c>
    </row>
    <row r="272" spans="1:7" x14ac:dyDescent="0.35">
      <c r="A272" s="227" t="s">
        <v>1861</v>
      </c>
      <c r="B272" s="227" t="s">
        <v>702</v>
      </c>
      <c r="C272" s="333" t="s">
        <v>115</v>
      </c>
      <c r="D272" s="339" t="s">
        <v>115</v>
      </c>
      <c r="E272" s="227"/>
      <c r="F272" s="243" t="str">
        <f t="shared" si="5"/>
        <v/>
      </c>
      <c r="G272" s="243" t="str">
        <f t="shared" si="6"/>
        <v/>
      </c>
    </row>
    <row r="273" spans="1:7" x14ac:dyDescent="0.35">
      <c r="A273" s="227" t="s">
        <v>1862</v>
      </c>
      <c r="B273" s="227" t="s">
        <v>704</v>
      </c>
      <c r="C273" s="333" t="s">
        <v>115</v>
      </c>
      <c r="D273" s="339"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39"/>
      <c r="E275" s="227"/>
      <c r="F275" s="243" t="s">
        <v>1648</v>
      </c>
      <c r="G275" s="243" t="s">
        <v>1648</v>
      </c>
    </row>
    <row r="276" spans="1:7" x14ac:dyDescent="0.35">
      <c r="A276" s="227" t="s">
        <v>1865</v>
      </c>
      <c r="B276" s="231" t="s">
        <v>709</v>
      </c>
      <c r="C276" s="333"/>
      <c r="D276" s="339"/>
      <c r="E276" s="227"/>
      <c r="F276" s="243" t="s">
        <v>1648</v>
      </c>
      <c r="G276" s="243" t="s">
        <v>1648</v>
      </c>
    </row>
    <row r="277" spans="1:7" x14ac:dyDescent="0.35">
      <c r="A277" s="227" t="s">
        <v>1866</v>
      </c>
      <c r="B277" s="231" t="s">
        <v>711</v>
      </c>
      <c r="C277" s="333"/>
      <c r="D277" s="339"/>
      <c r="E277" s="227"/>
      <c r="F277" s="243" t="s">
        <v>1648</v>
      </c>
      <c r="G277" s="243" t="s">
        <v>1648</v>
      </c>
    </row>
    <row r="278" spans="1:7" x14ac:dyDescent="0.35">
      <c r="A278" s="227" t="s">
        <v>1867</v>
      </c>
      <c r="B278" s="231" t="s">
        <v>713</v>
      </c>
      <c r="C278" s="333"/>
      <c r="D278" s="339"/>
      <c r="E278" s="227"/>
      <c r="F278" s="243" t="s">
        <v>1648</v>
      </c>
      <c r="G278" s="243" t="s">
        <v>1648</v>
      </c>
    </row>
    <row r="279" spans="1:7" x14ac:dyDescent="0.35">
      <c r="A279" s="227" t="s">
        <v>1868</v>
      </c>
      <c r="B279" s="231" t="s">
        <v>715</v>
      </c>
      <c r="C279" s="333"/>
      <c r="D279" s="339"/>
      <c r="E279" s="227"/>
      <c r="F279" s="243" t="s">
        <v>1648</v>
      </c>
      <c r="G279" s="243" t="s">
        <v>1648</v>
      </c>
    </row>
    <row r="280" spans="1:7" x14ac:dyDescent="0.35">
      <c r="A280" s="227" t="s">
        <v>1869</v>
      </c>
      <c r="B280" s="231" t="s">
        <v>717</v>
      </c>
      <c r="C280" s="333"/>
      <c r="D280" s="339"/>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8">
        <v>1</v>
      </c>
      <c r="D285" s="227"/>
      <c r="E285" s="230"/>
      <c r="F285" s="230"/>
      <c r="G285" s="230"/>
    </row>
    <row r="286" spans="1:7" x14ac:dyDescent="0.35">
      <c r="A286" s="227" t="s">
        <v>1874</v>
      </c>
      <c r="B286" s="227" t="s">
        <v>745</v>
      </c>
      <c r="C286" s="338" t="s">
        <v>81</v>
      </c>
      <c r="D286" s="227"/>
      <c r="E286" s="230"/>
      <c r="F286" s="230"/>
      <c r="G286" s="225"/>
    </row>
    <row r="287" spans="1:7" x14ac:dyDescent="0.35">
      <c r="A287" s="227" t="s">
        <v>1875</v>
      </c>
      <c r="B287" s="263" t="s">
        <v>747</v>
      </c>
      <c r="C287" s="338" t="s">
        <v>81</v>
      </c>
      <c r="D287" s="227"/>
      <c r="E287" s="230"/>
      <c r="F287" s="230"/>
      <c r="G287" s="225"/>
    </row>
    <row r="288" spans="1:7" s="257" customFormat="1" x14ac:dyDescent="0.35">
      <c r="A288" s="263" t="s">
        <v>1876</v>
      </c>
      <c r="B288" s="263" t="s">
        <v>2208</v>
      </c>
      <c r="C288" s="338" t="s">
        <v>81</v>
      </c>
      <c r="D288" s="263"/>
      <c r="E288" s="230"/>
      <c r="F288" s="230"/>
      <c r="G288" s="261"/>
    </row>
    <row r="289" spans="1:7" x14ac:dyDescent="0.35">
      <c r="A289" s="263" t="s">
        <v>1877</v>
      </c>
      <c r="B289" s="234" t="s">
        <v>1382</v>
      </c>
      <c r="C289" s="338" t="s">
        <v>81</v>
      </c>
      <c r="D289" s="236"/>
      <c r="E289" s="236"/>
      <c r="F289" s="237"/>
      <c r="G289" s="237"/>
    </row>
    <row r="290" spans="1:7" x14ac:dyDescent="0.35">
      <c r="A290" s="263" t="s">
        <v>2209</v>
      </c>
      <c r="B290" s="227" t="s">
        <v>141</v>
      </c>
      <c r="C290" s="338" t="s">
        <v>81</v>
      </c>
      <c r="D290" s="227"/>
      <c r="E290" s="230"/>
      <c r="F290" s="230"/>
      <c r="G290" s="225"/>
    </row>
    <row r="291" spans="1:7" x14ac:dyDescent="0.35">
      <c r="A291" s="227" t="s">
        <v>1878</v>
      </c>
      <c r="B291" s="231" t="s">
        <v>751</v>
      </c>
      <c r="C291" s="340"/>
      <c r="D291" s="227"/>
      <c r="E291" s="230"/>
      <c r="F291" s="230"/>
      <c r="G291" s="225"/>
    </row>
    <row r="292" spans="1:7" x14ac:dyDescent="0.35">
      <c r="A292" s="263" t="s">
        <v>1879</v>
      </c>
      <c r="B292" s="231" t="s">
        <v>753</v>
      </c>
      <c r="C292" s="338"/>
      <c r="D292" s="227"/>
      <c r="E292" s="230"/>
      <c r="F292" s="230"/>
      <c r="G292" s="225"/>
    </row>
    <row r="293" spans="1:7" x14ac:dyDescent="0.35">
      <c r="A293" s="263" t="s">
        <v>1880</v>
      </c>
      <c r="B293" s="231" t="s">
        <v>755</v>
      </c>
      <c r="C293" s="338"/>
      <c r="D293" s="227"/>
      <c r="E293" s="230"/>
      <c r="F293" s="230"/>
      <c r="G293" s="225"/>
    </row>
    <row r="294" spans="1:7" x14ac:dyDescent="0.35">
      <c r="A294" s="263" t="s">
        <v>1881</v>
      </c>
      <c r="B294" s="231" t="s">
        <v>757</v>
      </c>
      <c r="C294" s="338"/>
      <c r="D294" s="227"/>
      <c r="E294" s="230"/>
      <c r="F294" s="230"/>
      <c r="G294" s="225"/>
    </row>
    <row r="295" spans="1:7" x14ac:dyDescent="0.35">
      <c r="A295" s="263" t="s">
        <v>1882</v>
      </c>
      <c r="B295" s="335" t="s">
        <v>145</v>
      </c>
      <c r="C295" s="338"/>
      <c r="D295" s="227"/>
      <c r="E295" s="230"/>
      <c r="F295" s="230"/>
      <c r="G295" s="225"/>
    </row>
    <row r="296" spans="1:7" x14ac:dyDescent="0.35">
      <c r="A296" s="263" t="s">
        <v>1883</v>
      </c>
      <c r="B296" s="335" t="s">
        <v>145</v>
      </c>
      <c r="C296" s="338"/>
      <c r="D296" s="227"/>
      <c r="E296" s="230"/>
      <c r="F296" s="230"/>
      <c r="G296" s="225"/>
    </row>
    <row r="297" spans="1:7" x14ac:dyDescent="0.35">
      <c r="A297" s="263" t="s">
        <v>1884</v>
      </c>
      <c r="B297" s="335" t="s">
        <v>145</v>
      </c>
      <c r="C297" s="338"/>
      <c r="D297" s="227"/>
      <c r="E297" s="230"/>
      <c r="F297" s="230"/>
      <c r="G297" s="225"/>
    </row>
    <row r="298" spans="1:7" x14ac:dyDescent="0.35">
      <c r="A298" s="263" t="s">
        <v>1885</v>
      </c>
      <c r="B298" s="335" t="s">
        <v>145</v>
      </c>
      <c r="C298" s="338"/>
      <c r="D298" s="227"/>
      <c r="E298" s="230"/>
      <c r="F298" s="230"/>
      <c r="G298" s="225"/>
    </row>
    <row r="299" spans="1:7" x14ac:dyDescent="0.35">
      <c r="A299" s="263" t="s">
        <v>1886</v>
      </c>
      <c r="B299" s="335" t="s">
        <v>145</v>
      </c>
      <c r="C299" s="338"/>
      <c r="D299" s="227"/>
      <c r="E299" s="230"/>
      <c r="F299" s="230"/>
      <c r="G299" s="225"/>
    </row>
    <row r="300" spans="1:7" x14ac:dyDescent="0.35">
      <c r="A300" s="263" t="s">
        <v>1887</v>
      </c>
      <c r="B300" s="335" t="s">
        <v>145</v>
      </c>
      <c r="C300" s="338"/>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8" t="s">
        <v>81</v>
      </c>
      <c r="D302" s="227"/>
      <c r="E302" s="225"/>
      <c r="F302" s="225"/>
      <c r="G302" s="225"/>
    </row>
    <row r="303" spans="1:7" x14ac:dyDescent="0.35">
      <c r="A303" s="227" t="s">
        <v>1889</v>
      </c>
      <c r="B303" s="227" t="s">
        <v>765</v>
      </c>
      <c r="C303" s="338" t="s">
        <v>81</v>
      </c>
      <c r="D303" s="227"/>
      <c r="E303" s="225"/>
      <c r="F303" s="225"/>
      <c r="G303" s="225"/>
    </row>
    <row r="304" spans="1:7" x14ac:dyDescent="0.35">
      <c r="A304" s="227" t="s">
        <v>1890</v>
      </c>
      <c r="B304" s="227" t="s">
        <v>141</v>
      </c>
      <c r="C304" s="338"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39" t="s">
        <v>81</v>
      </c>
      <c r="E309" s="222"/>
      <c r="F309" s="243" t="str">
        <f>IF($C$327=0,"",IF(C309="[for completion]","",IF(C309="","",C309/$C$327)))</f>
        <v/>
      </c>
      <c r="G309" s="243" t="str">
        <f>IF($D$327=0,"",IF(D309="[for completion]","",IF(D309="","",D309/$D$327)))</f>
        <v/>
      </c>
    </row>
    <row r="310" spans="1:7" x14ac:dyDescent="0.35">
      <c r="A310" s="218" t="s">
        <v>1896</v>
      </c>
      <c r="B310" s="332" t="s">
        <v>577</v>
      </c>
      <c r="C310" s="333" t="s">
        <v>81</v>
      </c>
      <c r="D310" s="339"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39" t="s">
        <v>81</v>
      </c>
      <c r="E311" s="222"/>
      <c r="F311" s="243" t="str">
        <f t="shared" si="7"/>
        <v/>
      </c>
      <c r="G311" s="243" t="str">
        <f t="shared" si="8"/>
        <v/>
      </c>
    </row>
    <row r="312" spans="1:7" x14ac:dyDescent="0.35">
      <c r="A312" s="218" t="s">
        <v>1898</v>
      </c>
      <c r="B312" s="332" t="s">
        <v>577</v>
      </c>
      <c r="C312" s="333" t="s">
        <v>81</v>
      </c>
      <c r="D312" s="339" t="s">
        <v>81</v>
      </c>
      <c r="E312" s="222"/>
      <c r="F312" s="243" t="str">
        <f t="shared" si="7"/>
        <v/>
      </c>
      <c r="G312" s="243" t="str">
        <f t="shared" si="8"/>
        <v/>
      </c>
    </row>
    <row r="313" spans="1:7" x14ac:dyDescent="0.35">
      <c r="A313" s="218" t="s">
        <v>1899</v>
      </c>
      <c r="B313" s="332" t="s">
        <v>577</v>
      </c>
      <c r="C313" s="333" t="s">
        <v>81</v>
      </c>
      <c r="D313" s="339" t="s">
        <v>81</v>
      </c>
      <c r="E313" s="222"/>
      <c r="F313" s="243" t="str">
        <f t="shared" si="7"/>
        <v/>
      </c>
      <c r="G313" s="243" t="str">
        <f t="shared" si="8"/>
        <v/>
      </c>
    </row>
    <row r="314" spans="1:7" x14ac:dyDescent="0.35">
      <c r="A314" s="218" t="s">
        <v>1900</v>
      </c>
      <c r="B314" s="332" t="s">
        <v>577</v>
      </c>
      <c r="C314" s="333" t="s">
        <v>81</v>
      </c>
      <c r="D314" s="339" t="s">
        <v>81</v>
      </c>
      <c r="E314" s="222"/>
      <c r="F314" s="243" t="str">
        <f t="shared" si="7"/>
        <v/>
      </c>
      <c r="G314" s="243" t="str">
        <f t="shared" si="8"/>
        <v/>
      </c>
    </row>
    <row r="315" spans="1:7" x14ac:dyDescent="0.35">
      <c r="A315" s="218" t="s">
        <v>1901</v>
      </c>
      <c r="B315" s="332" t="s">
        <v>577</v>
      </c>
      <c r="C315" s="333" t="s">
        <v>81</v>
      </c>
      <c r="D315" s="339" t="s">
        <v>81</v>
      </c>
      <c r="E315" s="222"/>
      <c r="F315" s="243" t="str">
        <f>IF($C$327=0,"",IF(C315="[for completion]","",IF(C315="","",C315/$C$327)))</f>
        <v/>
      </c>
      <c r="G315" s="243" t="str">
        <f t="shared" si="8"/>
        <v/>
      </c>
    </row>
    <row r="316" spans="1:7" x14ac:dyDescent="0.35">
      <c r="A316" s="218" t="s">
        <v>1902</v>
      </c>
      <c r="B316" s="332" t="s">
        <v>577</v>
      </c>
      <c r="C316" s="333" t="s">
        <v>81</v>
      </c>
      <c r="D316" s="339" t="s">
        <v>81</v>
      </c>
      <c r="E316" s="222"/>
      <c r="F316" s="243" t="str">
        <f t="shared" si="7"/>
        <v/>
      </c>
      <c r="G316" s="243" t="str">
        <f t="shared" si="8"/>
        <v/>
      </c>
    </row>
    <row r="317" spans="1:7" x14ac:dyDescent="0.35">
      <c r="A317" s="218" t="s">
        <v>1903</v>
      </c>
      <c r="B317" s="332" t="s">
        <v>577</v>
      </c>
      <c r="C317" s="333" t="s">
        <v>81</v>
      </c>
      <c r="D317" s="339" t="s">
        <v>81</v>
      </c>
      <c r="E317" s="222"/>
      <c r="F317" s="243" t="str">
        <f t="shared" si="7"/>
        <v/>
      </c>
      <c r="G317" s="243" t="str">
        <f t="shared" si="8"/>
        <v/>
      </c>
    </row>
    <row r="318" spans="1:7" x14ac:dyDescent="0.35">
      <c r="A318" s="218" t="s">
        <v>1904</v>
      </c>
      <c r="B318" s="332" t="s">
        <v>577</v>
      </c>
      <c r="C318" s="333" t="s">
        <v>81</v>
      </c>
      <c r="D318" s="339" t="s">
        <v>81</v>
      </c>
      <c r="E318" s="222"/>
      <c r="F318" s="243" t="str">
        <f t="shared" si="7"/>
        <v/>
      </c>
      <c r="G318" s="243" t="str">
        <f>IF($D$327=0,"",IF(D318="[for completion]","",IF(D318="","",D318/$D$327)))</f>
        <v/>
      </c>
    </row>
    <row r="319" spans="1:7" x14ac:dyDescent="0.35">
      <c r="A319" s="218" t="s">
        <v>1905</v>
      </c>
      <c r="B319" s="332" t="s">
        <v>577</v>
      </c>
      <c r="C319" s="333" t="s">
        <v>81</v>
      </c>
      <c r="D319" s="339" t="s">
        <v>81</v>
      </c>
      <c r="E319" s="222"/>
      <c r="F319" s="243" t="str">
        <f t="shared" si="7"/>
        <v/>
      </c>
      <c r="G319" s="243" t="str">
        <f t="shared" si="8"/>
        <v/>
      </c>
    </row>
    <row r="320" spans="1:7" x14ac:dyDescent="0.35">
      <c r="A320" s="218" t="s">
        <v>1906</v>
      </c>
      <c r="B320" s="332" t="s">
        <v>577</v>
      </c>
      <c r="C320" s="333" t="s">
        <v>81</v>
      </c>
      <c r="D320" s="339" t="s">
        <v>81</v>
      </c>
      <c r="E320" s="222"/>
      <c r="F320" s="243" t="str">
        <f t="shared" si="7"/>
        <v/>
      </c>
      <c r="G320" s="243" t="str">
        <f t="shared" si="8"/>
        <v/>
      </c>
    </row>
    <row r="321" spans="1:7" x14ac:dyDescent="0.35">
      <c r="A321" s="218" t="s">
        <v>1907</v>
      </c>
      <c r="B321" s="332" t="s">
        <v>577</v>
      </c>
      <c r="C321" s="333" t="s">
        <v>81</v>
      </c>
      <c r="D321" s="339" t="s">
        <v>81</v>
      </c>
      <c r="E321" s="222"/>
      <c r="F321" s="243" t="str">
        <f t="shared" si="7"/>
        <v/>
      </c>
      <c r="G321" s="243" t="str">
        <f t="shared" si="8"/>
        <v/>
      </c>
    </row>
    <row r="322" spans="1:7" x14ac:dyDescent="0.35">
      <c r="A322" s="218" t="s">
        <v>1908</v>
      </c>
      <c r="B322" s="332" t="s">
        <v>577</v>
      </c>
      <c r="C322" s="333" t="s">
        <v>81</v>
      </c>
      <c r="D322" s="339" t="s">
        <v>81</v>
      </c>
      <c r="E322" s="222"/>
      <c r="F322" s="243" t="str">
        <f t="shared" si="7"/>
        <v/>
      </c>
      <c r="G322" s="243" t="str">
        <f t="shared" si="8"/>
        <v/>
      </c>
    </row>
    <row r="323" spans="1:7" x14ac:dyDescent="0.35">
      <c r="A323" s="218" t="s">
        <v>1909</v>
      </c>
      <c r="B323" s="332" t="s">
        <v>577</v>
      </c>
      <c r="C323" s="333" t="s">
        <v>81</v>
      </c>
      <c r="D323" s="339" t="s">
        <v>81</v>
      </c>
      <c r="E323" s="222"/>
      <c r="F323" s="243" t="str">
        <f t="shared" si="7"/>
        <v/>
      </c>
      <c r="G323" s="243" t="str">
        <f t="shared" si="8"/>
        <v/>
      </c>
    </row>
    <row r="324" spans="1:7" x14ac:dyDescent="0.35">
      <c r="A324" s="218" t="s">
        <v>1910</v>
      </c>
      <c r="B324" s="332" t="s">
        <v>577</v>
      </c>
      <c r="C324" s="333" t="s">
        <v>81</v>
      </c>
      <c r="D324" s="339" t="s">
        <v>81</v>
      </c>
      <c r="E324" s="222"/>
      <c r="F324" s="243" t="str">
        <f t="shared" si="7"/>
        <v/>
      </c>
      <c r="G324" s="243" t="str">
        <f t="shared" si="8"/>
        <v/>
      </c>
    </row>
    <row r="325" spans="1:7" x14ac:dyDescent="0.35">
      <c r="A325" s="218" t="s">
        <v>1911</v>
      </c>
      <c r="B325" s="332" t="s">
        <v>577</v>
      </c>
      <c r="C325" s="333" t="s">
        <v>81</v>
      </c>
      <c r="D325" s="339" t="s">
        <v>81</v>
      </c>
      <c r="E325" s="222"/>
      <c r="F325" s="243" t="str">
        <f t="shared" si="7"/>
        <v/>
      </c>
      <c r="G325" s="243" t="str">
        <f t="shared" si="8"/>
        <v/>
      </c>
    </row>
    <row r="326" spans="1:7" x14ac:dyDescent="0.35">
      <c r="A326" s="218" t="s">
        <v>1912</v>
      </c>
      <c r="B326" s="234" t="s">
        <v>2029</v>
      </c>
      <c r="C326" s="333" t="s">
        <v>81</v>
      </c>
      <c r="D326" s="339"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39"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39"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39" t="s">
        <v>81</v>
      </c>
      <c r="E334" s="259"/>
      <c r="F334" s="243" t="str">
        <f t="shared" si="9"/>
        <v/>
      </c>
      <c r="G334" s="243" t="str">
        <f t="shared" si="10"/>
        <v/>
      </c>
    </row>
    <row r="335" spans="1:7" s="257" customFormat="1" x14ac:dyDescent="0.35">
      <c r="A335" s="274" t="s">
        <v>1920</v>
      </c>
      <c r="B335" s="332" t="s">
        <v>577</v>
      </c>
      <c r="C335" s="333" t="s">
        <v>81</v>
      </c>
      <c r="D335" s="339" t="s">
        <v>81</v>
      </c>
      <c r="E335" s="259"/>
      <c r="F335" s="243" t="str">
        <f t="shared" si="9"/>
        <v/>
      </c>
      <c r="G335" s="243" t="str">
        <f t="shared" si="10"/>
        <v/>
      </c>
    </row>
    <row r="336" spans="1:7" s="257" customFormat="1" x14ac:dyDescent="0.35">
      <c r="A336" s="274" t="s">
        <v>1921</v>
      </c>
      <c r="B336" s="332" t="s">
        <v>577</v>
      </c>
      <c r="C336" s="333" t="s">
        <v>81</v>
      </c>
      <c r="D336" s="339" t="s">
        <v>81</v>
      </c>
      <c r="E336" s="259"/>
      <c r="F336" s="243" t="str">
        <f t="shared" si="9"/>
        <v/>
      </c>
      <c r="G336" s="243" t="str">
        <f t="shared" si="10"/>
        <v/>
      </c>
    </row>
    <row r="337" spans="1:7" s="257" customFormat="1" x14ac:dyDescent="0.35">
      <c r="A337" s="274" t="s">
        <v>1922</v>
      </c>
      <c r="B337" s="332" t="s">
        <v>577</v>
      </c>
      <c r="C337" s="333" t="s">
        <v>81</v>
      </c>
      <c r="D337" s="339" t="s">
        <v>81</v>
      </c>
      <c r="E337" s="259"/>
      <c r="F337" s="243" t="str">
        <f t="shared" si="9"/>
        <v/>
      </c>
      <c r="G337" s="243" t="str">
        <f t="shared" si="10"/>
        <v/>
      </c>
    </row>
    <row r="338" spans="1:7" s="257" customFormat="1" x14ac:dyDescent="0.35">
      <c r="A338" s="274" t="s">
        <v>1923</v>
      </c>
      <c r="B338" s="332" t="s">
        <v>577</v>
      </c>
      <c r="C338" s="333" t="s">
        <v>81</v>
      </c>
      <c r="D338" s="339" t="s">
        <v>81</v>
      </c>
      <c r="E338" s="259"/>
      <c r="F338" s="243" t="str">
        <f t="shared" si="9"/>
        <v/>
      </c>
      <c r="G338" s="243" t="str">
        <f t="shared" si="10"/>
        <v/>
      </c>
    </row>
    <row r="339" spans="1:7" s="257" customFormat="1" x14ac:dyDescent="0.35">
      <c r="A339" s="274" t="s">
        <v>1924</v>
      </c>
      <c r="B339" s="332" t="s">
        <v>577</v>
      </c>
      <c r="C339" s="333" t="s">
        <v>81</v>
      </c>
      <c r="D339" s="339" t="s">
        <v>81</v>
      </c>
      <c r="E339" s="259"/>
      <c r="F339" s="243" t="str">
        <f t="shared" si="9"/>
        <v/>
      </c>
      <c r="G339" s="243" t="str">
        <f t="shared" si="10"/>
        <v/>
      </c>
    </row>
    <row r="340" spans="1:7" s="257" customFormat="1" x14ac:dyDescent="0.35">
      <c r="A340" s="274" t="s">
        <v>1925</v>
      </c>
      <c r="B340" s="332" t="s">
        <v>577</v>
      </c>
      <c r="C340" s="333" t="s">
        <v>81</v>
      </c>
      <c r="D340" s="339" t="s">
        <v>81</v>
      </c>
      <c r="E340" s="259"/>
      <c r="F340" s="243" t="str">
        <f t="shared" si="9"/>
        <v/>
      </c>
      <c r="G340" s="243" t="str">
        <f t="shared" si="10"/>
        <v/>
      </c>
    </row>
    <row r="341" spans="1:7" s="257" customFormat="1" x14ac:dyDescent="0.35">
      <c r="A341" s="274" t="s">
        <v>1926</v>
      </c>
      <c r="B341" s="332" t="s">
        <v>577</v>
      </c>
      <c r="C341" s="333" t="s">
        <v>81</v>
      </c>
      <c r="D341" s="339" t="s">
        <v>81</v>
      </c>
      <c r="E341" s="259"/>
      <c r="F341" s="243" t="str">
        <f t="shared" si="9"/>
        <v/>
      </c>
      <c r="G341" s="243" t="str">
        <f t="shared" si="10"/>
        <v/>
      </c>
    </row>
    <row r="342" spans="1:7" s="257" customFormat="1" x14ac:dyDescent="0.35">
      <c r="A342" s="274" t="s">
        <v>2107</v>
      </c>
      <c r="B342" s="332" t="s">
        <v>577</v>
      </c>
      <c r="C342" s="333" t="s">
        <v>81</v>
      </c>
      <c r="D342" s="339" t="s">
        <v>81</v>
      </c>
      <c r="E342" s="259"/>
      <c r="F342" s="243" t="str">
        <f t="shared" si="9"/>
        <v/>
      </c>
      <c r="G342" s="243" t="str">
        <f t="shared" si="10"/>
        <v/>
      </c>
    </row>
    <row r="343" spans="1:7" s="257" customFormat="1" x14ac:dyDescent="0.35">
      <c r="A343" s="274" t="s">
        <v>2132</v>
      </c>
      <c r="B343" s="332" t="s">
        <v>577</v>
      </c>
      <c r="C343" s="333" t="s">
        <v>81</v>
      </c>
      <c r="D343" s="339" t="s">
        <v>81</v>
      </c>
      <c r="E343" s="259"/>
      <c r="F343" s="243" t="str">
        <f t="shared" si="9"/>
        <v/>
      </c>
      <c r="G343" s="243" t="str">
        <f>IF($D$350=0,"",IF(D343="[for completion]","",IF(D343="","",D343/$D$350)))</f>
        <v/>
      </c>
    </row>
    <row r="344" spans="1:7" s="257" customFormat="1" x14ac:dyDescent="0.35">
      <c r="A344" s="274" t="s">
        <v>2133</v>
      </c>
      <c r="B344" s="332" t="s">
        <v>577</v>
      </c>
      <c r="C344" s="333" t="s">
        <v>81</v>
      </c>
      <c r="D344" s="339" t="s">
        <v>81</v>
      </c>
      <c r="E344" s="259"/>
      <c r="F344" s="243" t="str">
        <f t="shared" si="9"/>
        <v/>
      </c>
      <c r="G344" s="243" t="str">
        <f t="shared" si="10"/>
        <v/>
      </c>
    </row>
    <row r="345" spans="1:7" s="257" customFormat="1" x14ac:dyDescent="0.35">
      <c r="A345" s="274" t="s">
        <v>2134</v>
      </c>
      <c r="B345" s="332" t="s">
        <v>577</v>
      </c>
      <c r="C345" s="333" t="s">
        <v>81</v>
      </c>
      <c r="D345" s="339" t="s">
        <v>81</v>
      </c>
      <c r="E345" s="259"/>
      <c r="F345" s="243" t="str">
        <f t="shared" si="9"/>
        <v/>
      </c>
      <c r="G345" s="243" t="str">
        <f t="shared" si="10"/>
        <v/>
      </c>
    </row>
    <row r="346" spans="1:7" s="257" customFormat="1" x14ac:dyDescent="0.35">
      <c r="A346" s="274" t="s">
        <v>2135</v>
      </c>
      <c r="B346" s="332" t="s">
        <v>577</v>
      </c>
      <c r="C346" s="333" t="s">
        <v>81</v>
      </c>
      <c r="D346" s="339" t="s">
        <v>81</v>
      </c>
      <c r="E346" s="259"/>
      <c r="F346" s="243" t="str">
        <f t="shared" si="9"/>
        <v/>
      </c>
      <c r="G346" s="243" t="str">
        <f t="shared" si="10"/>
        <v/>
      </c>
    </row>
    <row r="347" spans="1:7" s="257" customFormat="1" x14ac:dyDescent="0.35">
      <c r="A347" s="274" t="s">
        <v>2136</v>
      </c>
      <c r="B347" s="332" t="s">
        <v>577</v>
      </c>
      <c r="C347" s="333" t="s">
        <v>81</v>
      </c>
      <c r="D347" s="339" t="s">
        <v>81</v>
      </c>
      <c r="E347" s="259"/>
      <c r="F347" s="243" t="str">
        <f>IF($C$350=0,"",IF(C347="[for completion]","",IF(C347="","",C347/$C$350)))</f>
        <v/>
      </c>
      <c r="G347" s="243" t="str">
        <f t="shared" si="10"/>
        <v/>
      </c>
    </row>
    <row r="348" spans="1:7" s="257" customFormat="1" x14ac:dyDescent="0.35">
      <c r="A348" s="274" t="s">
        <v>2137</v>
      </c>
      <c r="B348" s="332" t="s">
        <v>577</v>
      </c>
      <c r="C348" s="333" t="s">
        <v>81</v>
      </c>
      <c r="D348" s="339" t="s">
        <v>81</v>
      </c>
      <c r="E348" s="259"/>
      <c r="F348" s="243" t="str">
        <f t="shared" si="9"/>
        <v/>
      </c>
      <c r="G348" s="243" t="str">
        <f t="shared" si="10"/>
        <v/>
      </c>
    </row>
    <row r="349" spans="1:7" s="257" customFormat="1" x14ac:dyDescent="0.35">
      <c r="A349" s="274" t="s">
        <v>2138</v>
      </c>
      <c r="B349" s="234" t="s">
        <v>2029</v>
      </c>
      <c r="C349" s="333" t="s">
        <v>81</v>
      </c>
      <c r="D349" s="339"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v>5.6205403894133203</v>
      </c>
      <c r="D354" s="339">
        <v>20</v>
      </c>
      <c r="E354" s="222"/>
      <c r="F354" s="364">
        <f>IF($C$367=0,"",IF(C354="[for completion]","",IF(C354="","",C354/$C$367)))</f>
        <v>2.1414795580835611E-3</v>
      </c>
      <c r="G354" s="364">
        <f>IF($D$367=0,"",IF(D354="[for completion]","",IF(D354="","",D354/$D$367)))</f>
        <v>1.4657383657017222E-3</v>
      </c>
    </row>
    <row r="355" spans="1:7" x14ac:dyDescent="0.35">
      <c r="A355" s="274" t="s">
        <v>1929</v>
      </c>
      <c r="B355" s="224" t="s">
        <v>1629</v>
      </c>
      <c r="C355" s="333">
        <v>11.282342699320322</v>
      </c>
      <c r="D355" s="339">
        <v>136</v>
      </c>
      <c r="E355" s="222"/>
      <c r="F355" s="364">
        <f t="shared" ref="F355:F366" si="11">IF($C$367=0,"",IF(C355="[for completion]","",IF(C355="","",C355/$C$367)))</f>
        <v>4.2986803018792508E-3</v>
      </c>
      <c r="G355" s="364">
        <f t="shared" ref="G355:G366" si="12">IF($D$367=0,"",IF(D355="[for completion]","",IF(D355="","",D355/$D$367)))</f>
        <v>9.9670208867717117E-3</v>
      </c>
    </row>
    <row r="356" spans="1:7" x14ac:dyDescent="0.35">
      <c r="A356" s="274" t="s">
        <v>1930</v>
      </c>
      <c r="B356" s="260" t="s">
        <v>2310</v>
      </c>
      <c r="C356" s="333">
        <v>22.730742358739903</v>
      </c>
      <c r="D356" s="339">
        <v>145</v>
      </c>
      <c r="E356" s="222"/>
      <c r="F356" s="364">
        <f t="shared" si="11"/>
        <v>8.6606298912099127E-3</v>
      </c>
      <c r="G356" s="364">
        <f t="shared" si="12"/>
        <v>1.0626603151337486E-2</v>
      </c>
    </row>
    <row r="357" spans="1:7" x14ac:dyDescent="0.35">
      <c r="A357" s="274" t="s">
        <v>1931</v>
      </c>
      <c r="B357" s="224" t="s">
        <v>1630</v>
      </c>
      <c r="C357" s="333">
        <v>36.797557023011024</v>
      </c>
      <c r="D357" s="339">
        <v>404</v>
      </c>
      <c r="E357" s="222"/>
      <c r="F357" s="364">
        <f t="shared" si="11"/>
        <v>1.4020220600250443E-2</v>
      </c>
      <c r="G357" s="364">
        <f t="shared" si="12"/>
        <v>2.9607914987174789E-2</v>
      </c>
    </row>
    <row r="358" spans="1:7" x14ac:dyDescent="0.35">
      <c r="A358" s="274" t="s">
        <v>1932</v>
      </c>
      <c r="B358" s="224" t="s">
        <v>1631</v>
      </c>
      <c r="C358" s="333">
        <v>59.143219968654378</v>
      </c>
      <c r="D358" s="339">
        <v>488</v>
      </c>
      <c r="E358" s="222"/>
      <c r="F358" s="364">
        <f t="shared" si="11"/>
        <v>2.2534131558003649E-2</v>
      </c>
      <c r="G358" s="364">
        <f t="shared" si="12"/>
        <v>3.5764016123122022E-2</v>
      </c>
    </row>
    <row r="359" spans="1:7" x14ac:dyDescent="0.35">
      <c r="A359" s="274" t="s">
        <v>1933</v>
      </c>
      <c r="B359" s="224" t="s">
        <v>1632</v>
      </c>
      <c r="C359" s="333">
        <v>33.901937912802609</v>
      </c>
      <c r="D359" s="339">
        <v>289</v>
      </c>
      <c r="E359" s="222"/>
      <c r="F359" s="364">
        <f t="shared" si="11"/>
        <v>1.2916962069418199E-2</v>
      </c>
      <c r="G359" s="364">
        <f t="shared" si="12"/>
        <v>2.1179919384389886E-2</v>
      </c>
    </row>
    <row r="360" spans="1:7" x14ac:dyDescent="0.35">
      <c r="A360" s="274" t="s">
        <v>2023</v>
      </c>
      <c r="B360" s="224" t="s">
        <v>1633</v>
      </c>
      <c r="C360" s="333">
        <v>28.638478031098209</v>
      </c>
      <c r="D360" s="339">
        <v>130</v>
      </c>
      <c r="E360" s="222"/>
      <c r="F360" s="364">
        <f t="shared" si="11"/>
        <v>1.0911533594481214E-2</v>
      </c>
      <c r="G360" s="364">
        <f t="shared" si="12"/>
        <v>9.5272993770611943E-3</v>
      </c>
    </row>
    <row r="361" spans="1:7" x14ac:dyDescent="0.35">
      <c r="A361" s="360" t="s">
        <v>2024</v>
      </c>
      <c r="B361" s="224" t="s">
        <v>1634</v>
      </c>
      <c r="C361" s="333">
        <v>60.572923100363241</v>
      </c>
      <c r="D361" s="339">
        <v>198</v>
      </c>
      <c r="E361" s="222"/>
      <c r="F361" s="364">
        <f t="shared" si="11"/>
        <v>2.307886210321056E-2</v>
      </c>
      <c r="G361" s="364">
        <f t="shared" si="12"/>
        <v>1.451080982044705E-2</v>
      </c>
    </row>
    <row r="362" spans="1:7" s="359" customFormat="1" x14ac:dyDescent="0.35">
      <c r="A362" s="360" t="s">
        <v>2145</v>
      </c>
      <c r="B362" s="366" t="s">
        <v>2684</v>
      </c>
      <c r="C362" s="244">
        <v>129.53422598412538</v>
      </c>
      <c r="D362" s="365">
        <v>351</v>
      </c>
      <c r="E362" s="375"/>
      <c r="F362" s="364">
        <f t="shared" si="11"/>
        <v>4.9353777003306225E-2</v>
      </c>
      <c r="G362" s="364">
        <f t="shared" si="12"/>
        <v>2.5723708318065225E-2</v>
      </c>
    </row>
    <row r="363" spans="1:7" s="359" customFormat="1" x14ac:dyDescent="0.35">
      <c r="A363" s="360" t="s">
        <v>2146</v>
      </c>
      <c r="B363" s="365" t="s">
        <v>2687</v>
      </c>
      <c r="C363" s="244">
        <v>313.25226197583868</v>
      </c>
      <c r="D363" s="365">
        <v>2249</v>
      </c>
      <c r="E363" s="108"/>
      <c r="F363" s="364">
        <f t="shared" si="11"/>
        <v>0.11935210301277033</v>
      </c>
      <c r="G363" s="364">
        <f t="shared" si="12"/>
        <v>0.16482227922315867</v>
      </c>
    </row>
    <row r="364" spans="1:7" s="359" customFormat="1" x14ac:dyDescent="0.35">
      <c r="A364" s="360" t="s">
        <v>2147</v>
      </c>
      <c r="B364" s="365" t="s">
        <v>2685</v>
      </c>
      <c r="C364" s="244">
        <v>1223.5493576265192</v>
      </c>
      <c r="D364" s="365">
        <v>8507</v>
      </c>
      <c r="E364" s="108"/>
      <c r="F364" s="364">
        <f t="shared" si="11"/>
        <v>0.46618398874933875</v>
      </c>
      <c r="G364" s="364">
        <f t="shared" si="12"/>
        <v>0.62345181385122761</v>
      </c>
    </row>
    <row r="365" spans="1:7" s="359" customFormat="1" x14ac:dyDescent="0.35">
      <c r="A365" s="360" t="s">
        <v>2708</v>
      </c>
      <c r="B365" s="366" t="s">
        <v>2686</v>
      </c>
      <c r="C365" s="244">
        <v>699.58254946648947</v>
      </c>
      <c r="D365" s="365">
        <v>728</v>
      </c>
      <c r="E365" s="375"/>
      <c r="F365" s="364">
        <f t="shared" si="11"/>
        <v>0.26654763155804789</v>
      </c>
      <c r="G365" s="364">
        <f t="shared" si="12"/>
        <v>5.3352876511542691E-2</v>
      </c>
    </row>
    <row r="366" spans="1:7" s="359" customFormat="1" x14ac:dyDescent="0.35">
      <c r="A366" s="360" t="s">
        <v>2709</v>
      </c>
      <c r="B366" s="365" t="s">
        <v>2029</v>
      </c>
      <c r="C366" s="379">
        <v>0</v>
      </c>
      <c r="D366" s="380">
        <v>0</v>
      </c>
      <c r="E366" s="375"/>
      <c r="F366" s="364">
        <f t="shared" si="11"/>
        <v>0</v>
      </c>
      <c r="G366" s="364">
        <f t="shared" si="12"/>
        <v>0</v>
      </c>
    </row>
    <row r="367" spans="1:7" s="359" customFormat="1" x14ac:dyDescent="0.35">
      <c r="A367" s="360" t="s">
        <v>2710</v>
      </c>
      <c r="B367" s="366" t="s">
        <v>143</v>
      </c>
      <c r="C367" s="379">
        <f>SUM(C354:C366)</f>
        <v>2624.6061365363757</v>
      </c>
      <c r="D367" s="380">
        <f>SUM(D354:D366)</f>
        <v>13645</v>
      </c>
      <c r="E367" s="375"/>
      <c r="F367" s="362">
        <f>SUM(F354:F366)</f>
        <v>1</v>
      </c>
      <c r="G367" s="362">
        <f>SUM(G354:G366)</f>
        <v>1</v>
      </c>
    </row>
    <row r="368" spans="1:7" s="359" customFormat="1" x14ac:dyDescent="0.35">
      <c r="A368" s="360" t="s">
        <v>1934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5">
      <c r="A369" s="360" t="s">
        <v>2713</v>
      </c>
      <c r="B369" s="260"/>
      <c r="C369" s="333"/>
      <c r="D369" s="339"/>
      <c r="E369" s="259"/>
      <c r="F369" s="363"/>
      <c r="G369" s="363"/>
    </row>
    <row r="370" spans="1:7" s="359" customFormat="1" x14ac:dyDescent="0.35">
      <c r="A370" s="360" t="s">
        <v>2714</v>
      </c>
      <c r="B370" s="260"/>
      <c r="C370" s="333"/>
      <c r="D370" s="339"/>
      <c r="E370" s="259"/>
      <c r="F370" s="363"/>
      <c r="G370" s="363"/>
    </row>
    <row r="371" spans="1:7" s="359" customFormat="1" x14ac:dyDescent="0.35">
      <c r="A371" s="360" t="s">
        <v>2715</v>
      </c>
      <c r="B371" s="260"/>
      <c r="C371" s="333"/>
      <c r="D371" s="339"/>
      <c r="E371" s="259"/>
      <c r="F371" s="363"/>
      <c r="G371" s="363"/>
    </row>
    <row r="372" spans="1:7" s="359" customFormat="1" x14ac:dyDescent="0.35">
      <c r="A372" s="360" t="s">
        <v>2716</v>
      </c>
      <c r="B372" s="260"/>
      <c r="C372" s="333"/>
      <c r="D372" s="339"/>
      <c r="E372" s="259"/>
      <c r="F372" s="363"/>
      <c r="G372" s="363"/>
    </row>
    <row r="373" spans="1:7" x14ac:dyDescent="0.35">
      <c r="A373" s="360" t="s">
        <v>2717</v>
      </c>
      <c r="B373" s="260"/>
      <c r="C373" s="333"/>
      <c r="D373" s="339"/>
      <c r="E373" s="259"/>
      <c r="F373" s="363"/>
      <c r="G373" s="363"/>
    </row>
    <row r="374" spans="1:7" s="257" customFormat="1" x14ac:dyDescent="0.35">
      <c r="A374" s="360" t="s">
        <v>2718</v>
      </c>
      <c r="B374" s="260"/>
      <c r="C374" s="333"/>
      <c r="D374" s="339"/>
      <c r="E374" s="259"/>
      <c r="F374" s="363"/>
      <c r="G374" s="363"/>
    </row>
    <row r="375" spans="1:7" x14ac:dyDescent="0.35">
      <c r="A375" s="360" t="s">
        <v>2719</v>
      </c>
      <c r="B375" s="260"/>
      <c r="C375" s="186"/>
      <c r="D375" s="187"/>
      <c r="E375" s="259"/>
      <c r="F375" s="248"/>
      <c r="G375" s="248"/>
    </row>
    <row r="376" spans="1:7" x14ac:dyDescent="0.35">
      <c r="A376" s="360" t="s">
        <v>2720</v>
      </c>
      <c r="B376" s="260"/>
      <c r="C376" s="360"/>
      <c r="D376" s="360"/>
      <c r="E376" s="259"/>
      <c r="F376" s="259"/>
      <c r="G376" s="259"/>
    </row>
    <row r="377" spans="1:7" s="359" customFormat="1" x14ac:dyDescent="0.35">
      <c r="A377" s="360" t="s">
        <v>2721</v>
      </c>
      <c r="B377" s="260"/>
      <c r="C377" s="360"/>
      <c r="D377" s="360"/>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39" t="s">
        <v>81</v>
      </c>
      <c r="E379" s="259"/>
      <c r="F379" s="243" t="str">
        <f>IF($C$386=0,"",IF(C379="[for completion]","",IF(C379="","",C379/$C$386)))</f>
        <v/>
      </c>
      <c r="G379" s="243" t="str">
        <f>IF($D$386=0,"",IF(D379="[for completion]","",IF(D379="","",D379/$D$386)))</f>
        <v/>
      </c>
    </row>
    <row r="380" spans="1:7" x14ac:dyDescent="0.35">
      <c r="A380" s="274" t="s">
        <v>2026</v>
      </c>
      <c r="B380" s="265" t="s">
        <v>2018</v>
      </c>
      <c r="C380" s="333" t="s">
        <v>81</v>
      </c>
      <c r="D380" s="339"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39" t="s">
        <v>81</v>
      </c>
      <c r="E381" s="259"/>
      <c r="F381" s="243" t="str">
        <f t="shared" ref="F381:F385" si="16">IF($C$386=0,"",IF(C381="[for completion]","",IF(C381="","",C381/$C$386)))</f>
        <v/>
      </c>
      <c r="G381" s="243" t="str">
        <f t="shared" si="15"/>
        <v/>
      </c>
    </row>
    <row r="382" spans="1:7" x14ac:dyDescent="0.35">
      <c r="A382" s="274" t="s">
        <v>2028</v>
      </c>
      <c r="B382" s="260" t="s">
        <v>2020</v>
      </c>
      <c r="C382" s="333" t="s">
        <v>81</v>
      </c>
      <c r="D382" s="339" t="s">
        <v>81</v>
      </c>
      <c r="E382" s="259"/>
      <c r="F382" s="243" t="str">
        <f t="shared" si="16"/>
        <v/>
      </c>
      <c r="G382" s="243" t="str">
        <f t="shared" si="15"/>
        <v/>
      </c>
    </row>
    <row r="383" spans="1:7" x14ac:dyDescent="0.35">
      <c r="A383" s="274" t="s">
        <v>2030</v>
      </c>
      <c r="B383" s="260" t="s">
        <v>2021</v>
      </c>
      <c r="C383" s="333" t="s">
        <v>81</v>
      </c>
      <c r="D383" s="339" t="s">
        <v>81</v>
      </c>
      <c r="E383" s="259"/>
      <c r="F383" s="243" t="str">
        <f t="shared" si="16"/>
        <v/>
      </c>
      <c r="G383" s="243" t="str">
        <f t="shared" si="15"/>
        <v/>
      </c>
    </row>
    <row r="384" spans="1:7" x14ac:dyDescent="0.35">
      <c r="A384" s="274" t="s">
        <v>2142</v>
      </c>
      <c r="B384" s="260" t="s">
        <v>2022</v>
      </c>
      <c r="C384" s="333" t="s">
        <v>81</v>
      </c>
      <c r="D384" s="339" t="s">
        <v>81</v>
      </c>
      <c r="E384" s="259"/>
      <c r="F384" s="243" t="str">
        <f t="shared" si="16"/>
        <v/>
      </c>
      <c r="G384" s="243" t="str">
        <f t="shared" si="15"/>
        <v/>
      </c>
    </row>
    <row r="385" spans="1:7" x14ac:dyDescent="0.35">
      <c r="A385" s="274" t="s">
        <v>2143</v>
      </c>
      <c r="B385" s="260" t="s">
        <v>1636</v>
      </c>
      <c r="C385" s="333" t="s">
        <v>81</v>
      </c>
      <c r="D385" s="339"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39" t="s">
        <v>81</v>
      </c>
      <c r="E389" s="259"/>
      <c r="F389" s="243" t="str">
        <f>IF($C$393=0,"",IF(C389="[for completion]","",IF(C389="","",C389/$C$393)))</f>
        <v/>
      </c>
      <c r="G389" s="243" t="str">
        <f>IF($D$393=0,"",IF(D389="[for completion]","",IF(D389="","",D389/$D$393)))</f>
        <v/>
      </c>
    </row>
    <row r="390" spans="1:7" x14ac:dyDescent="0.35">
      <c r="A390" s="274" t="s">
        <v>2126</v>
      </c>
      <c r="B390" s="265" t="s">
        <v>2212</v>
      </c>
      <c r="C390" s="333" t="s">
        <v>81</v>
      </c>
      <c r="D390" s="339" t="s">
        <v>81</v>
      </c>
      <c r="E390" s="259"/>
      <c r="F390" s="243" t="str">
        <f>IF($C$393=0,"",IF(C390="[for completion]","",IF(C390="","",C390/$C$393)))</f>
        <v/>
      </c>
      <c r="G390" s="243" t="str">
        <f>IF($D$393=0,"",IF(D390="[for completion]","",IF(D390="","",D390/$D$393)))</f>
        <v/>
      </c>
    </row>
    <row r="391" spans="1:7" x14ac:dyDescent="0.35">
      <c r="A391" s="274" t="s">
        <v>2127</v>
      </c>
      <c r="B391" s="260" t="s">
        <v>1636</v>
      </c>
      <c r="C391" s="333" t="s">
        <v>81</v>
      </c>
      <c r="D391" s="339" t="s">
        <v>81</v>
      </c>
      <c r="E391" s="259"/>
      <c r="F391" s="243" t="str">
        <f>IF($C$393=0,"",IF(C391="[for completion]","",IF(C391="","",C391/$C$393)))</f>
        <v/>
      </c>
      <c r="G391" s="243" t="str">
        <f>IF($D$393=0,"",IF(D391="[for completion]","",IF(D391="","",D391/$D$393)))</f>
        <v/>
      </c>
    </row>
    <row r="392" spans="1:7" x14ac:dyDescent="0.35">
      <c r="A392" s="274" t="s">
        <v>2128</v>
      </c>
      <c r="B392" s="263" t="s">
        <v>2029</v>
      </c>
      <c r="C392" s="333" t="s">
        <v>81</v>
      </c>
      <c r="D392" s="339"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6" t="s">
        <v>2017</v>
      </c>
      <c r="C396" s="377" t="s">
        <v>81</v>
      </c>
      <c r="D396" s="382" t="s">
        <v>81</v>
      </c>
      <c r="E396" s="343"/>
      <c r="F396" s="382" t="s">
        <v>81</v>
      </c>
      <c r="G396" s="243" t="str">
        <f>IF($D$414=0,"",IF(D396="[for completion]","",IF(D396="","",D396/$D$414)))</f>
        <v/>
      </c>
    </row>
    <row r="397" spans="1:7" x14ac:dyDescent="0.35">
      <c r="A397" s="328" t="s">
        <v>2333</v>
      </c>
      <c r="B397" s="378" t="s">
        <v>2018</v>
      </c>
      <c r="C397" s="377" t="s">
        <v>81</v>
      </c>
      <c r="D397" s="382" t="s">
        <v>81</v>
      </c>
      <c r="E397" s="343"/>
      <c r="F397" s="382" t="s">
        <v>81</v>
      </c>
      <c r="G397" s="243" t="str">
        <f t="shared" ref="G397:G405" si="17">IF($D$414=0,"",IF(D397="[for completion]","",IF(D397="","",D397/$D$414)))</f>
        <v/>
      </c>
    </row>
    <row r="398" spans="1:7" x14ac:dyDescent="0.35">
      <c r="A398" s="328" t="s">
        <v>2334</v>
      </c>
      <c r="B398" s="366" t="s">
        <v>2019</v>
      </c>
      <c r="C398" s="377" t="s">
        <v>81</v>
      </c>
      <c r="D398" s="382" t="s">
        <v>81</v>
      </c>
      <c r="E398" s="343"/>
      <c r="F398" s="382" t="s">
        <v>81</v>
      </c>
      <c r="G398" s="243" t="str">
        <f t="shared" si="17"/>
        <v/>
      </c>
    </row>
    <row r="399" spans="1:7" x14ac:dyDescent="0.35">
      <c r="A399" s="328" t="s">
        <v>2335</v>
      </c>
      <c r="B399" s="366" t="s">
        <v>2020</v>
      </c>
      <c r="C399" s="377" t="s">
        <v>81</v>
      </c>
      <c r="D399" s="382" t="s">
        <v>81</v>
      </c>
      <c r="E399" s="343"/>
      <c r="F399" s="382" t="s">
        <v>81</v>
      </c>
      <c r="G399" s="243" t="str">
        <f t="shared" si="17"/>
        <v/>
      </c>
    </row>
    <row r="400" spans="1:7" x14ac:dyDescent="0.35">
      <c r="A400" s="328" t="s">
        <v>2336</v>
      </c>
      <c r="B400" s="366" t="s">
        <v>2021</v>
      </c>
      <c r="C400" s="377" t="s">
        <v>81</v>
      </c>
      <c r="D400" s="382" t="s">
        <v>81</v>
      </c>
      <c r="E400" s="343"/>
      <c r="F400" s="382" t="s">
        <v>81</v>
      </c>
      <c r="G400" s="243" t="str">
        <f t="shared" si="17"/>
        <v/>
      </c>
    </row>
    <row r="401" spans="1:7" x14ac:dyDescent="0.35">
      <c r="A401" s="328" t="s">
        <v>2337</v>
      </c>
      <c r="B401" s="366" t="s">
        <v>2022</v>
      </c>
      <c r="C401" s="377" t="s">
        <v>81</v>
      </c>
      <c r="D401" s="382" t="s">
        <v>81</v>
      </c>
      <c r="E401" s="343"/>
      <c r="F401" s="382" t="s">
        <v>81</v>
      </c>
      <c r="G401" s="243" t="str">
        <f t="shared" si="17"/>
        <v/>
      </c>
    </row>
    <row r="402" spans="1:7" x14ac:dyDescent="0.35">
      <c r="A402" s="328" t="s">
        <v>2338</v>
      </c>
      <c r="B402" s="366" t="s">
        <v>1636</v>
      </c>
      <c r="C402" s="377" t="s">
        <v>81</v>
      </c>
      <c r="D402" s="382" t="s">
        <v>81</v>
      </c>
      <c r="E402" s="343"/>
      <c r="F402" s="382" t="s">
        <v>81</v>
      </c>
      <c r="G402" s="243" t="str">
        <f t="shared" si="17"/>
        <v/>
      </c>
    </row>
    <row r="403" spans="1:7" x14ac:dyDescent="0.35">
      <c r="A403" s="328" t="s">
        <v>2339</v>
      </c>
      <c r="B403" s="366" t="s">
        <v>2029</v>
      </c>
      <c r="C403" s="377" t="s">
        <v>81</v>
      </c>
      <c r="D403" s="382" t="s">
        <v>81</v>
      </c>
      <c r="E403" s="343"/>
      <c r="F403" s="382" t="s">
        <v>81</v>
      </c>
      <c r="G403" s="243" t="str">
        <f t="shared" si="17"/>
        <v/>
      </c>
    </row>
    <row r="404" spans="1:7" x14ac:dyDescent="0.35">
      <c r="A404" s="328" t="s">
        <v>2340</v>
      </c>
      <c r="B404" s="366" t="s">
        <v>143</v>
      </c>
      <c r="C404" s="379">
        <v>0</v>
      </c>
      <c r="D404" s="379">
        <v>0</v>
      </c>
      <c r="E404" s="343"/>
      <c r="F404" s="365"/>
      <c r="G404" s="243" t="str">
        <f t="shared" si="17"/>
        <v/>
      </c>
    </row>
    <row r="405" spans="1:7" x14ac:dyDescent="0.35">
      <c r="A405" s="328" t="s">
        <v>2341</v>
      </c>
      <c r="B405" s="263" t="s">
        <v>2671</v>
      </c>
      <c r="C405" s="263"/>
      <c r="D405" s="263"/>
      <c r="E405" s="263"/>
      <c r="F405" s="337" t="s">
        <v>81</v>
      </c>
      <c r="G405" s="243" t="str">
        <f t="shared" si="17"/>
        <v/>
      </c>
    </row>
    <row r="406" spans="1:7" x14ac:dyDescent="0.35">
      <c r="A406" s="328" t="s">
        <v>2342</v>
      </c>
      <c r="B406" s="355"/>
      <c r="C406" s="328"/>
      <c r="D406" s="328"/>
      <c r="E406" s="343"/>
      <c r="F406" s="243"/>
      <c r="G406" s="243"/>
    </row>
    <row r="407" spans="1:7" x14ac:dyDescent="0.35">
      <c r="A407" s="328" t="s">
        <v>2343</v>
      </c>
      <c r="B407" s="355"/>
      <c r="C407" s="328"/>
      <c r="D407" s="328"/>
      <c r="E407" s="343"/>
      <c r="F407" s="243"/>
      <c r="G407" s="243"/>
    </row>
    <row r="408" spans="1:7" x14ac:dyDescent="0.35">
      <c r="A408" s="328" t="s">
        <v>2344</v>
      </c>
      <c r="B408" s="355"/>
      <c r="C408" s="328"/>
      <c r="D408" s="328"/>
      <c r="E408" s="343"/>
      <c r="F408" s="243"/>
      <c r="G408" s="243"/>
    </row>
    <row r="409" spans="1:7" x14ac:dyDescent="0.35">
      <c r="A409" s="328" t="s">
        <v>2345</v>
      </c>
      <c r="B409" s="355"/>
      <c r="C409" s="328"/>
      <c r="D409" s="328"/>
      <c r="E409" s="343"/>
      <c r="F409" s="243"/>
      <c r="G409" s="243"/>
    </row>
    <row r="410" spans="1:7" x14ac:dyDescent="0.35">
      <c r="A410" s="328" t="s">
        <v>2346</v>
      </c>
      <c r="B410" s="355"/>
      <c r="C410" s="328"/>
      <c r="D410" s="328"/>
      <c r="E410" s="343"/>
      <c r="F410" s="243"/>
      <c r="G410" s="243"/>
    </row>
    <row r="411" spans="1:7" x14ac:dyDescent="0.35">
      <c r="A411" s="328" t="s">
        <v>2347</v>
      </c>
      <c r="B411" s="355"/>
      <c r="C411" s="328"/>
      <c r="D411" s="328"/>
      <c r="E411" s="343"/>
      <c r="F411" s="243"/>
      <c r="G411" s="243"/>
    </row>
    <row r="412" spans="1:7" x14ac:dyDescent="0.35">
      <c r="A412" s="328" t="s">
        <v>2348</v>
      </c>
      <c r="B412" s="355"/>
      <c r="C412" s="328"/>
      <c r="D412" s="328"/>
      <c r="E412" s="343"/>
      <c r="F412" s="243"/>
      <c r="G412" s="243"/>
    </row>
    <row r="413" spans="1:7" x14ac:dyDescent="0.35">
      <c r="A413" s="328" t="s">
        <v>2349</v>
      </c>
      <c r="B413" s="342"/>
      <c r="C413" s="328"/>
      <c r="D413" s="328"/>
      <c r="E413" s="343"/>
      <c r="F413" s="243"/>
      <c r="G413" s="243"/>
    </row>
    <row r="414" spans="1:7" x14ac:dyDescent="0.35">
      <c r="A414" s="328" t="s">
        <v>2350</v>
      </c>
      <c r="B414" s="342"/>
      <c r="C414" s="186"/>
      <c r="D414" s="328"/>
      <c r="E414" s="343"/>
      <c r="F414" s="347"/>
      <c r="G414" s="347"/>
    </row>
    <row r="415" spans="1:7" x14ac:dyDescent="0.35">
      <c r="A415" s="328" t="s">
        <v>2351</v>
      </c>
      <c r="B415" s="328"/>
      <c r="C415" s="344"/>
      <c r="D415" s="328"/>
      <c r="E415" s="343"/>
      <c r="F415" s="343"/>
      <c r="G415" s="343"/>
    </row>
    <row r="416" spans="1:7" x14ac:dyDescent="0.35">
      <c r="A416" s="328" t="s">
        <v>2352</v>
      </c>
      <c r="B416" s="328"/>
      <c r="C416" s="344"/>
      <c r="D416" s="328"/>
      <c r="E416" s="343"/>
      <c r="F416" s="343"/>
      <c r="G416" s="343"/>
    </row>
    <row r="417" spans="1:7" x14ac:dyDescent="0.35">
      <c r="A417" s="328" t="s">
        <v>2353</v>
      </c>
      <c r="B417" s="328"/>
      <c r="C417" s="344"/>
      <c r="D417" s="328"/>
      <c r="E417" s="343"/>
      <c r="F417" s="343"/>
      <c r="G417" s="343"/>
    </row>
    <row r="418" spans="1:7" x14ac:dyDescent="0.35">
      <c r="A418" s="328" t="s">
        <v>2354</v>
      </c>
      <c r="B418" s="328"/>
      <c r="C418" s="344"/>
      <c r="D418" s="328"/>
      <c r="E418" s="343"/>
      <c r="F418" s="343"/>
      <c r="G418" s="343"/>
    </row>
    <row r="419" spans="1:7" x14ac:dyDescent="0.35">
      <c r="A419" s="328" t="s">
        <v>2355</v>
      </c>
      <c r="B419" s="328"/>
      <c r="C419" s="344"/>
      <c r="D419" s="328"/>
      <c r="E419" s="343"/>
      <c r="F419" s="343"/>
      <c r="G419" s="343"/>
    </row>
    <row r="420" spans="1:7" x14ac:dyDescent="0.35">
      <c r="A420" s="328" t="s">
        <v>2356</v>
      </c>
      <c r="B420" s="328"/>
      <c r="C420" s="344"/>
      <c r="D420" s="328"/>
      <c r="E420" s="343"/>
      <c r="F420" s="343"/>
      <c r="G420" s="343"/>
    </row>
    <row r="421" spans="1:7" x14ac:dyDescent="0.35">
      <c r="A421" s="328" t="s">
        <v>2357</v>
      </c>
      <c r="B421" s="328"/>
      <c r="C421" s="344"/>
      <c r="D421" s="328"/>
      <c r="E421" s="343"/>
      <c r="F421" s="343"/>
      <c r="G421" s="343"/>
    </row>
    <row r="422" spans="1:7" x14ac:dyDescent="0.35">
      <c r="A422" s="328" t="s">
        <v>2358</v>
      </c>
      <c r="B422" s="328"/>
      <c r="C422" s="344"/>
      <c r="D422" s="328"/>
      <c r="E422" s="343"/>
      <c r="F422" s="343"/>
      <c r="G422" s="343"/>
    </row>
    <row r="423" spans="1:7" x14ac:dyDescent="0.35">
      <c r="A423" s="328" t="s">
        <v>2359</v>
      </c>
      <c r="B423" s="328"/>
      <c r="C423" s="344"/>
      <c r="D423" s="328"/>
      <c r="E423" s="343"/>
      <c r="F423" s="343"/>
      <c r="G423" s="343"/>
    </row>
    <row r="424" spans="1:7" x14ac:dyDescent="0.35">
      <c r="A424" s="328" t="s">
        <v>2360</v>
      </c>
      <c r="B424" s="328"/>
      <c r="C424" s="344"/>
      <c r="D424" s="328"/>
      <c r="E424" s="343"/>
      <c r="F424" s="343"/>
      <c r="G424" s="343"/>
    </row>
    <row r="425" spans="1:7" x14ac:dyDescent="0.35">
      <c r="A425" s="328" t="s">
        <v>2361</v>
      </c>
      <c r="B425" s="328"/>
      <c r="C425" s="344"/>
      <c r="D425" s="328"/>
      <c r="E425" s="343"/>
      <c r="F425" s="343"/>
      <c r="G425" s="343"/>
    </row>
    <row r="426" spans="1:7" x14ac:dyDescent="0.35">
      <c r="A426" s="328" t="s">
        <v>2362</v>
      </c>
      <c r="B426" s="328"/>
      <c r="C426" s="344"/>
      <c r="D426" s="328"/>
      <c r="E426" s="343"/>
      <c r="F426" s="343"/>
      <c r="G426" s="343"/>
    </row>
    <row r="427" spans="1:7" x14ac:dyDescent="0.35">
      <c r="A427" s="328" t="s">
        <v>2363</v>
      </c>
      <c r="B427" s="328"/>
      <c r="C427" s="344"/>
      <c r="D427" s="328"/>
      <c r="E427" s="343"/>
      <c r="F427" s="343"/>
      <c r="G427" s="343"/>
    </row>
    <row r="428" spans="1:7" x14ac:dyDescent="0.35">
      <c r="A428" s="328" t="s">
        <v>2364</v>
      </c>
      <c r="B428" s="328"/>
      <c r="C428" s="344"/>
      <c r="D428" s="328"/>
      <c r="E428" s="343"/>
      <c r="F428" s="343"/>
      <c r="G428" s="343"/>
    </row>
    <row r="429" spans="1:7" x14ac:dyDescent="0.35">
      <c r="A429" s="328" t="s">
        <v>2365</v>
      </c>
      <c r="B429" s="328"/>
      <c r="C429" s="344"/>
      <c r="D429" s="328"/>
      <c r="E429" s="343"/>
      <c r="F429" s="343"/>
      <c r="G429" s="343"/>
    </row>
    <row r="430" spans="1:7" x14ac:dyDescent="0.35">
      <c r="A430" s="328" t="s">
        <v>2366</v>
      </c>
      <c r="B430" s="328"/>
      <c r="C430" s="344"/>
      <c r="D430" s="328"/>
      <c r="E430" s="343"/>
      <c r="F430" s="343"/>
      <c r="G430" s="343"/>
    </row>
    <row r="431" spans="1:7" x14ac:dyDescent="0.35">
      <c r="A431" s="328" t="s">
        <v>2367</v>
      </c>
      <c r="B431" s="328"/>
      <c r="C431" s="344"/>
      <c r="D431" s="328"/>
      <c r="E431" s="343"/>
      <c r="F431" s="343"/>
      <c r="G431" s="343"/>
    </row>
    <row r="432" spans="1:7" x14ac:dyDescent="0.35">
      <c r="A432" s="328" t="s">
        <v>2368</v>
      </c>
      <c r="B432" s="328"/>
      <c r="C432" s="344"/>
      <c r="D432" s="328"/>
      <c r="E432" s="343"/>
      <c r="F432" s="343"/>
      <c r="G432" s="343"/>
    </row>
    <row r="433" spans="1:7" x14ac:dyDescent="0.35">
      <c r="A433" s="328" t="s">
        <v>2369</v>
      </c>
      <c r="B433" s="328"/>
      <c r="C433" s="344"/>
      <c r="D433" s="328"/>
      <c r="E433" s="343"/>
      <c r="F433" s="343"/>
      <c r="G433" s="343"/>
    </row>
    <row r="434" spans="1:7" x14ac:dyDescent="0.35">
      <c r="A434" s="328" t="s">
        <v>2370</v>
      </c>
      <c r="B434" s="328"/>
      <c r="C434" s="344"/>
      <c r="D434" s="328"/>
      <c r="E434" s="343"/>
      <c r="F434" s="343"/>
      <c r="G434" s="343"/>
    </row>
    <row r="435" spans="1:7" x14ac:dyDescent="0.35">
      <c r="A435" s="328" t="s">
        <v>2371</v>
      </c>
      <c r="B435" s="328"/>
      <c r="C435" s="344"/>
      <c r="D435" s="328"/>
      <c r="E435" s="343"/>
      <c r="F435" s="343"/>
      <c r="G435" s="343"/>
    </row>
    <row r="436" spans="1:7" x14ac:dyDescent="0.35">
      <c r="A436" s="328" t="s">
        <v>2372</v>
      </c>
      <c r="B436" s="328"/>
      <c r="C436" s="344"/>
      <c r="D436" s="328"/>
      <c r="E436" s="343"/>
      <c r="F436" s="343"/>
      <c r="G436" s="343"/>
    </row>
    <row r="437" spans="1:7" x14ac:dyDescent="0.35">
      <c r="A437" s="328" t="s">
        <v>2373</v>
      </c>
      <c r="B437" s="328"/>
      <c r="C437" s="344"/>
      <c r="D437" s="328"/>
      <c r="E437" s="343"/>
      <c r="F437" s="343"/>
      <c r="G437" s="343"/>
    </row>
    <row r="438" spans="1:7" x14ac:dyDescent="0.35">
      <c r="A438" s="328" t="s">
        <v>2374</v>
      </c>
      <c r="B438" s="328"/>
      <c r="C438" s="344"/>
      <c r="D438" s="328"/>
      <c r="E438" s="343"/>
      <c r="F438" s="343"/>
      <c r="G438" s="343"/>
    </row>
    <row r="439" spans="1:7" x14ac:dyDescent="0.35">
      <c r="A439" s="328" t="s">
        <v>2375</v>
      </c>
      <c r="B439" s="328"/>
      <c r="C439" s="344"/>
      <c r="D439" s="328"/>
      <c r="E439" s="343"/>
      <c r="F439" s="343"/>
      <c r="G439" s="343"/>
    </row>
    <row r="440" spans="1:7" x14ac:dyDescent="0.35">
      <c r="A440" s="328" t="s">
        <v>2376</v>
      </c>
      <c r="B440" s="328"/>
      <c r="C440" s="344"/>
      <c r="D440" s="328"/>
      <c r="E440" s="343"/>
      <c r="F440" s="343"/>
      <c r="G440" s="343"/>
    </row>
    <row r="441" spans="1:7" x14ac:dyDescent="0.35">
      <c r="A441" s="328" t="s">
        <v>2377</v>
      </c>
      <c r="B441" s="328"/>
      <c r="C441" s="344"/>
      <c r="D441" s="328"/>
      <c r="E441" s="343"/>
      <c r="F441" s="343"/>
      <c r="G441" s="343"/>
    </row>
    <row r="442" spans="1:7" x14ac:dyDescent="0.35">
      <c r="A442" s="328" t="s">
        <v>2378</v>
      </c>
      <c r="B442" s="328"/>
      <c r="C442" s="344"/>
      <c r="D442" s="328"/>
      <c r="E442" s="343"/>
      <c r="F442" s="343"/>
      <c r="G442" s="343"/>
    </row>
    <row r="443" spans="1:7" x14ac:dyDescent="0.35">
      <c r="A443" s="328" t="s">
        <v>2379</v>
      </c>
      <c r="B443" s="328"/>
      <c r="C443" s="344"/>
      <c r="D443" s="328"/>
      <c r="E443" s="343"/>
      <c r="F443" s="343"/>
      <c r="G443" s="343"/>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39" t="s">
        <v>81</v>
      </c>
      <c r="E456" s="236"/>
      <c r="F456" s="243" t="str">
        <f t="shared" si="18"/>
        <v/>
      </c>
      <c r="G456" s="243" t="str">
        <f t="shared" si="19"/>
        <v/>
      </c>
    </row>
    <row r="457" spans="1:7" x14ac:dyDescent="0.35">
      <c r="A457" s="263" t="s">
        <v>1945</v>
      </c>
      <c r="B457" s="332" t="s">
        <v>577</v>
      </c>
      <c r="C457" s="333" t="s">
        <v>81</v>
      </c>
      <c r="D457" s="339" t="s">
        <v>81</v>
      </c>
      <c r="E457" s="236"/>
      <c r="F457" s="243" t="str">
        <f t="shared" si="18"/>
        <v/>
      </c>
      <c r="G457" s="243" t="str">
        <f t="shared" si="19"/>
        <v/>
      </c>
    </row>
    <row r="458" spans="1:7" x14ac:dyDescent="0.35">
      <c r="A458" s="263" t="s">
        <v>2380</v>
      </c>
      <c r="B458" s="332" t="s">
        <v>577</v>
      </c>
      <c r="C458" s="333" t="s">
        <v>81</v>
      </c>
      <c r="D458" s="339" t="s">
        <v>81</v>
      </c>
      <c r="E458" s="234"/>
      <c r="F458" s="243" t="str">
        <f t="shared" si="18"/>
        <v/>
      </c>
      <c r="G458" s="243" t="str">
        <f t="shared" si="19"/>
        <v/>
      </c>
    </row>
    <row r="459" spans="1:7" x14ac:dyDescent="0.35">
      <c r="A459" s="263" t="s">
        <v>2381</v>
      </c>
      <c r="B459" s="332" t="s">
        <v>577</v>
      </c>
      <c r="C459" s="333" t="s">
        <v>81</v>
      </c>
      <c r="D459" s="339" t="s">
        <v>81</v>
      </c>
      <c r="E459" s="234"/>
      <c r="F459" s="243" t="str">
        <f t="shared" si="18"/>
        <v/>
      </c>
      <c r="G459" s="243" t="str">
        <f t="shared" si="19"/>
        <v/>
      </c>
    </row>
    <row r="460" spans="1:7" x14ac:dyDescent="0.35">
      <c r="A460" s="263" t="s">
        <v>2382</v>
      </c>
      <c r="B460" s="332" t="s">
        <v>577</v>
      </c>
      <c r="C460" s="333" t="s">
        <v>81</v>
      </c>
      <c r="D460" s="339" t="s">
        <v>81</v>
      </c>
      <c r="E460" s="234"/>
      <c r="F460" s="243" t="str">
        <f t="shared" si="18"/>
        <v/>
      </c>
      <c r="G460" s="243" t="str">
        <f t="shared" si="19"/>
        <v/>
      </c>
    </row>
    <row r="461" spans="1:7" x14ac:dyDescent="0.35">
      <c r="A461" s="263" t="s">
        <v>2383</v>
      </c>
      <c r="B461" s="332" t="s">
        <v>577</v>
      </c>
      <c r="C461" s="333" t="s">
        <v>81</v>
      </c>
      <c r="D461" s="339" t="s">
        <v>81</v>
      </c>
      <c r="E461" s="234"/>
      <c r="F461" s="243" t="str">
        <f t="shared" si="18"/>
        <v/>
      </c>
      <c r="G461" s="243" t="str">
        <f t="shared" si="19"/>
        <v/>
      </c>
    </row>
    <row r="462" spans="1:7" x14ac:dyDescent="0.35">
      <c r="A462" s="263" t="s">
        <v>2384</v>
      </c>
      <c r="B462" s="332" t="s">
        <v>577</v>
      </c>
      <c r="C462" s="333" t="s">
        <v>81</v>
      </c>
      <c r="D462" s="339" t="s">
        <v>81</v>
      </c>
      <c r="E462" s="234"/>
      <c r="F462" s="243" t="str">
        <f t="shared" si="18"/>
        <v/>
      </c>
      <c r="G462" s="243" t="str">
        <f t="shared" si="19"/>
        <v/>
      </c>
    </row>
    <row r="463" spans="1:7" x14ac:dyDescent="0.35">
      <c r="A463" s="263" t="s">
        <v>2385</v>
      </c>
      <c r="B463" s="332" t="s">
        <v>577</v>
      </c>
      <c r="C463" s="333" t="s">
        <v>81</v>
      </c>
      <c r="D463" s="339" t="s">
        <v>81</v>
      </c>
      <c r="E463" s="234"/>
      <c r="F463" s="243" t="str">
        <f t="shared" si="18"/>
        <v/>
      </c>
      <c r="G463" s="243" t="str">
        <f t="shared" si="19"/>
        <v/>
      </c>
    </row>
    <row r="464" spans="1:7" x14ac:dyDescent="0.35">
      <c r="A464" s="263" t="s">
        <v>2386</v>
      </c>
      <c r="B464" s="332" t="s">
        <v>577</v>
      </c>
      <c r="C464" s="333" t="s">
        <v>81</v>
      </c>
      <c r="D464" s="339" t="s">
        <v>81</v>
      </c>
      <c r="E464" s="227"/>
      <c r="F464" s="243" t="str">
        <f t="shared" si="18"/>
        <v/>
      </c>
      <c r="G464" s="243" t="str">
        <f t="shared" si="19"/>
        <v/>
      </c>
    </row>
    <row r="465" spans="1:7" x14ac:dyDescent="0.35">
      <c r="A465" s="263" t="s">
        <v>2387</v>
      </c>
      <c r="B465" s="332" t="s">
        <v>577</v>
      </c>
      <c r="C465" s="333" t="s">
        <v>81</v>
      </c>
      <c r="D465" s="339" t="s">
        <v>81</v>
      </c>
      <c r="E465" s="230"/>
      <c r="F465" s="243" t="str">
        <f t="shared" si="18"/>
        <v/>
      </c>
      <c r="G465" s="243" t="str">
        <f t="shared" si="19"/>
        <v/>
      </c>
    </row>
    <row r="466" spans="1:7" x14ac:dyDescent="0.35">
      <c r="A466" s="263" t="s">
        <v>2388</v>
      </c>
      <c r="B466" s="332" t="s">
        <v>577</v>
      </c>
      <c r="C466" s="333" t="s">
        <v>81</v>
      </c>
      <c r="D466" s="339" t="s">
        <v>81</v>
      </c>
      <c r="E466" s="230"/>
      <c r="F466" s="243" t="str">
        <f t="shared" si="18"/>
        <v/>
      </c>
      <c r="G466" s="243" t="str">
        <f t="shared" si="19"/>
        <v/>
      </c>
    </row>
    <row r="467" spans="1:7" x14ac:dyDescent="0.35">
      <c r="A467" s="263" t="s">
        <v>2389</v>
      </c>
      <c r="B467" s="332" t="s">
        <v>577</v>
      </c>
      <c r="C467" s="333" t="s">
        <v>81</v>
      </c>
      <c r="D467" s="339" t="s">
        <v>81</v>
      </c>
      <c r="E467" s="230"/>
      <c r="F467" s="243" t="str">
        <f t="shared" si="18"/>
        <v/>
      </c>
      <c r="G467" s="243" t="str">
        <f t="shared" si="19"/>
        <v/>
      </c>
    </row>
    <row r="468" spans="1:7" x14ac:dyDescent="0.35">
      <c r="A468" s="263" t="s">
        <v>2390</v>
      </c>
      <c r="B468" s="332" t="s">
        <v>577</v>
      </c>
      <c r="C468" s="333" t="s">
        <v>81</v>
      </c>
      <c r="D468" s="339" t="s">
        <v>81</v>
      </c>
      <c r="E468" s="230"/>
      <c r="F468" s="243" t="str">
        <f t="shared" si="18"/>
        <v/>
      </c>
      <c r="G468" s="243" t="str">
        <f t="shared" si="19"/>
        <v/>
      </c>
    </row>
    <row r="469" spans="1:7" x14ac:dyDescent="0.35">
      <c r="A469" s="263" t="s">
        <v>2391</v>
      </c>
      <c r="B469" s="332" t="s">
        <v>577</v>
      </c>
      <c r="C469" s="333" t="s">
        <v>81</v>
      </c>
      <c r="D469" s="339" t="s">
        <v>81</v>
      </c>
      <c r="E469" s="230"/>
      <c r="F469" s="243" t="str">
        <f t="shared" si="18"/>
        <v/>
      </c>
      <c r="G469" s="243" t="str">
        <f t="shared" si="19"/>
        <v/>
      </c>
    </row>
    <row r="470" spans="1:7" x14ac:dyDescent="0.35">
      <c r="A470" s="263" t="s">
        <v>2392</v>
      </c>
      <c r="B470" s="332" t="s">
        <v>577</v>
      </c>
      <c r="C470" s="333" t="s">
        <v>81</v>
      </c>
      <c r="D470" s="339" t="s">
        <v>81</v>
      </c>
      <c r="E470" s="230"/>
      <c r="F470" s="243" t="str">
        <f t="shared" si="18"/>
        <v/>
      </c>
      <c r="G470" s="243" t="str">
        <f t="shared" si="19"/>
        <v/>
      </c>
    </row>
    <row r="471" spans="1:7" x14ac:dyDescent="0.35">
      <c r="A471" s="263" t="s">
        <v>2393</v>
      </c>
      <c r="B471" s="332" t="s">
        <v>577</v>
      </c>
      <c r="C471" s="333" t="s">
        <v>81</v>
      </c>
      <c r="D471" s="339" t="s">
        <v>81</v>
      </c>
      <c r="E471" s="230"/>
      <c r="F471" s="243" t="str">
        <f t="shared" si="18"/>
        <v/>
      </c>
      <c r="G471" s="243" t="str">
        <f t="shared" si="19"/>
        <v/>
      </c>
    </row>
    <row r="472" spans="1:7" x14ac:dyDescent="0.35">
      <c r="A472" s="263" t="s">
        <v>2394</v>
      </c>
      <c r="B472" s="332" t="s">
        <v>577</v>
      </c>
      <c r="C472" s="333" t="s">
        <v>81</v>
      </c>
      <c r="D472" s="339"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8"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39" t="s">
        <v>81</v>
      </c>
      <c r="E478" s="227"/>
      <c r="F478" s="243" t="str">
        <f>IF($C$486=0,"",IF(C478="[for completion]","",IF(C478="","",C478/$C$486)))</f>
        <v/>
      </c>
      <c r="G478" s="243" t="str">
        <f>IF($D$486=0,"",IF(D478="[for completion]","",IF(D478="","",D478/$D$486)))</f>
        <v/>
      </c>
    </row>
    <row r="479" spans="1:7" x14ac:dyDescent="0.35">
      <c r="A479" s="263" t="s">
        <v>1949</v>
      </c>
      <c r="B479" s="227" t="s">
        <v>692</v>
      </c>
      <c r="C479" s="333" t="s">
        <v>81</v>
      </c>
      <c r="D479" s="339"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39" t="s">
        <v>81</v>
      </c>
      <c r="E480" s="227"/>
      <c r="F480" s="243" t="str">
        <f t="shared" si="20"/>
        <v/>
      </c>
      <c r="G480" s="243" t="str">
        <f t="shared" si="21"/>
        <v/>
      </c>
    </row>
    <row r="481" spans="1:7" x14ac:dyDescent="0.35">
      <c r="A481" s="263" t="s">
        <v>1951</v>
      </c>
      <c r="B481" s="227" t="s">
        <v>696</v>
      </c>
      <c r="C481" s="333" t="s">
        <v>81</v>
      </c>
      <c r="D481" s="339" t="s">
        <v>81</v>
      </c>
      <c r="E481" s="227"/>
      <c r="F481" s="243" t="str">
        <f t="shared" si="20"/>
        <v/>
      </c>
      <c r="G481" s="243" t="str">
        <f t="shared" si="21"/>
        <v/>
      </c>
    </row>
    <row r="482" spans="1:7" x14ac:dyDescent="0.35">
      <c r="A482" s="263" t="s">
        <v>1952</v>
      </c>
      <c r="B482" s="227" t="s">
        <v>698</v>
      </c>
      <c r="C482" s="333" t="s">
        <v>81</v>
      </c>
      <c r="D482" s="339" t="s">
        <v>81</v>
      </c>
      <c r="E482" s="227"/>
      <c r="F482" s="243" t="str">
        <f t="shared" si="20"/>
        <v/>
      </c>
      <c r="G482" s="243" t="str">
        <f t="shared" si="21"/>
        <v/>
      </c>
    </row>
    <row r="483" spans="1:7" x14ac:dyDescent="0.35">
      <c r="A483" s="263" t="s">
        <v>1953</v>
      </c>
      <c r="B483" s="227" t="s">
        <v>700</v>
      </c>
      <c r="C483" s="333" t="s">
        <v>81</v>
      </c>
      <c r="D483" s="339" t="s">
        <v>81</v>
      </c>
      <c r="E483" s="227"/>
      <c r="F483" s="243" t="str">
        <f t="shared" si="20"/>
        <v/>
      </c>
      <c r="G483" s="243" t="str">
        <f t="shared" si="21"/>
        <v/>
      </c>
    </row>
    <row r="484" spans="1:7" x14ac:dyDescent="0.35">
      <c r="A484" s="263" t="s">
        <v>1954</v>
      </c>
      <c r="B484" s="227" t="s">
        <v>702</v>
      </c>
      <c r="C484" s="333" t="s">
        <v>81</v>
      </c>
      <c r="D484" s="339" t="s">
        <v>81</v>
      </c>
      <c r="E484" s="227"/>
      <c r="F484" s="243" t="str">
        <f t="shared" si="20"/>
        <v/>
      </c>
      <c r="G484" s="243" t="str">
        <f t="shared" si="21"/>
        <v/>
      </c>
    </row>
    <row r="485" spans="1:7" x14ac:dyDescent="0.35">
      <c r="A485" s="263" t="s">
        <v>1955</v>
      </c>
      <c r="B485" s="227" t="s">
        <v>704</v>
      </c>
      <c r="C485" s="333" t="s">
        <v>81</v>
      </c>
      <c r="D485" s="339"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39"/>
      <c r="E487" s="227"/>
      <c r="F487" s="243" t="s">
        <v>1648</v>
      </c>
      <c r="G487" s="243" t="s">
        <v>1648</v>
      </c>
    </row>
    <row r="488" spans="1:7" x14ac:dyDescent="0.35">
      <c r="A488" s="263" t="s">
        <v>1958</v>
      </c>
      <c r="B488" s="231" t="s">
        <v>709</v>
      </c>
      <c r="C488" s="333"/>
      <c r="D488" s="339"/>
      <c r="E488" s="227"/>
      <c r="F488" s="243" t="s">
        <v>1648</v>
      </c>
      <c r="G488" s="243" t="s">
        <v>1648</v>
      </c>
    </row>
    <row r="489" spans="1:7" x14ac:dyDescent="0.35">
      <c r="A489" s="263" t="s">
        <v>1959</v>
      </c>
      <c r="B489" s="231" t="s">
        <v>711</v>
      </c>
      <c r="C489" s="333"/>
      <c r="D489" s="339"/>
      <c r="E489" s="227"/>
      <c r="F489" s="243" t="s">
        <v>1648</v>
      </c>
      <c r="G489" s="243" t="s">
        <v>1648</v>
      </c>
    </row>
    <row r="490" spans="1:7" x14ac:dyDescent="0.35">
      <c r="A490" s="263" t="s">
        <v>2032</v>
      </c>
      <c r="B490" s="231" t="s">
        <v>713</v>
      </c>
      <c r="C490" s="333"/>
      <c r="D490" s="339"/>
      <c r="E490" s="227"/>
      <c r="F490" s="243" t="s">
        <v>1648</v>
      </c>
      <c r="G490" s="243" t="s">
        <v>1648</v>
      </c>
    </row>
    <row r="491" spans="1:7" x14ac:dyDescent="0.35">
      <c r="A491" s="263" t="s">
        <v>2033</v>
      </c>
      <c r="B491" s="231" t="s">
        <v>715</v>
      </c>
      <c r="C491" s="333"/>
      <c r="D491" s="339"/>
      <c r="E491" s="227"/>
      <c r="F491" s="243" t="s">
        <v>1648</v>
      </c>
      <c r="G491" s="243" t="s">
        <v>1648</v>
      </c>
    </row>
    <row r="492" spans="1:7" x14ac:dyDescent="0.35">
      <c r="A492" s="263" t="s">
        <v>2034</v>
      </c>
      <c r="B492" s="231" t="s">
        <v>717</v>
      </c>
      <c r="C492" s="333"/>
      <c r="D492" s="339"/>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8"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39" t="s">
        <v>115</v>
      </c>
      <c r="E500" s="227"/>
      <c r="F500" s="243" t="str">
        <f>IF($C$508=0,"",IF(C500="[for completion]","",IF(C500="","",C500/$C$508)))</f>
        <v/>
      </c>
      <c r="G500" s="243" t="str">
        <f>IF($D$508=0,"",IF(D500="[for completion]","",IF(D500="","",D500/$D$508)))</f>
        <v/>
      </c>
    </row>
    <row r="501" spans="1:7" x14ac:dyDescent="0.35">
      <c r="A501" s="263" t="s">
        <v>1962</v>
      </c>
      <c r="B501" s="227" t="s">
        <v>692</v>
      </c>
      <c r="C501" s="333" t="s">
        <v>115</v>
      </c>
      <c r="D501" s="339"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39" t="s">
        <v>115</v>
      </c>
      <c r="E502" s="227"/>
      <c r="F502" s="243" t="str">
        <f t="shared" si="22"/>
        <v/>
      </c>
      <c r="G502" s="243" t="str">
        <f t="shared" si="23"/>
        <v/>
      </c>
    </row>
    <row r="503" spans="1:7" x14ac:dyDescent="0.35">
      <c r="A503" s="263" t="s">
        <v>1964</v>
      </c>
      <c r="B503" s="263" t="s">
        <v>696</v>
      </c>
      <c r="C503" s="333" t="s">
        <v>115</v>
      </c>
      <c r="D503" s="339" t="s">
        <v>115</v>
      </c>
      <c r="E503" s="227"/>
      <c r="F503" s="243" t="str">
        <f t="shared" si="22"/>
        <v/>
      </c>
      <c r="G503" s="243" t="str">
        <f t="shared" si="23"/>
        <v/>
      </c>
    </row>
    <row r="504" spans="1:7" x14ac:dyDescent="0.35">
      <c r="A504" s="263" t="s">
        <v>1965</v>
      </c>
      <c r="B504" s="227" t="s">
        <v>698</v>
      </c>
      <c r="C504" s="333" t="s">
        <v>115</v>
      </c>
      <c r="D504" s="339" t="s">
        <v>115</v>
      </c>
      <c r="E504" s="227"/>
      <c r="F504" s="243" t="str">
        <f t="shared" si="22"/>
        <v/>
      </c>
      <c r="G504" s="243" t="str">
        <f t="shared" si="23"/>
        <v/>
      </c>
    </row>
    <row r="505" spans="1:7" x14ac:dyDescent="0.35">
      <c r="A505" s="263" t="s">
        <v>1966</v>
      </c>
      <c r="B505" s="227" t="s">
        <v>700</v>
      </c>
      <c r="C505" s="333" t="s">
        <v>115</v>
      </c>
      <c r="D505" s="339" t="s">
        <v>115</v>
      </c>
      <c r="E505" s="227"/>
      <c r="F505" s="243" t="str">
        <f t="shared" si="22"/>
        <v/>
      </c>
      <c r="G505" s="243" t="str">
        <f t="shared" si="23"/>
        <v/>
      </c>
    </row>
    <row r="506" spans="1:7" x14ac:dyDescent="0.35">
      <c r="A506" s="263" t="s">
        <v>1967</v>
      </c>
      <c r="B506" s="227" t="s">
        <v>702</v>
      </c>
      <c r="C506" s="333" t="s">
        <v>115</v>
      </c>
      <c r="D506" s="339"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8" t="s">
        <v>81</v>
      </c>
      <c r="D519" s="338"/>
      <c r="E519" s="227"/>
      <c r="F519" s="227"/>
      <c r="G519" s="227"/>
    </row>
    <row r="520" spans="1:7" x14ac:dyDescent="0.35">
      <c r="A520" s="263" t="s">
        <v>2042</v>
      </c>
      <c r="B520" s="234" t="s">
        <v>776</v>
      </c>
      <c r="C520" s="338" t="s">
        <v>81</v>
      </c>
      <c r="D520" s="338"/>
      <c r="E520" s="227"/>
      <c r="F520" s="227"/>
      <c r="G520" s="227"/>
    </row>
    <row r="521" spans="1:7" x14ac:dyDescent="0.35">
      <c r="A521" s="263" t="s">
        <v>2043</v>
      </c>
      <c r="B521" s="234" t="s">
        <v>777</v>
      </c>
      <c r="C521" s="338" t="s">
        <v>81</v>
      </c>
      <c r="D521" s="338"/>
      <c r="E521" s="227"/>
      <c r="F521" s="227"/>
      <c r="G521" s="227"/>
    </row>
    <row r="522" spans="1:7" x14ac:dyDescent="0.35">
      <c r="A522" s="263" t="s">
        <v>2044</v>
      </c>
      <c r="B522" s="234" t="s">
        <v>778</v>
      </c>
      <c r="C522" s="338" t="s">
        <v>81</v>
      </c>
      <c r="D522" s="338"/>
      <c r="E522" s="227"/>
      <c r="F522" s="227"/>
      <c r="G522" s="227"/>
    </row>
    <row r="523" spans="1:7" x14ac:dyDescent="0.35">
      <c r="A523" s="263" t="s">
        <v>2045</v>
      </c>
      <c r="B523" s="234" t="s">
        <v>779</v>
      </c>
      <c r="C523" s="338" t="s">
        <v>81</v>
      </c>
      <c r="D523" s="338"/>
      <c r="E523" s="227"/>
      <c r="F523" s="227"/>
      <c r="G523" s="227"/>
    </row>
    <row r="524" spans="1:7" x14ac:dyDescent="0.35">
      <c r="A524" s="263" t="s">
        <v>2046</v>
      </c>
      <c r="B524" s="234" t="s">
        <v>780</v>
      </c>
      <c r="C524" s="338" t="s">
        <v>81</v>
      </c>
      <c r="D524" s="338"/>
      <c r="E524" s="227"/>
      <c r="F524" s="227"/>
      <c r="G524" s="227"/>
    </row>
    <row r="525" spans="1:7" x14ac:dyDescent="0.35">
      <c r="A525" s="263" t="s">
        <v>2047</v>
      </c>
      <c r="B525" s="234" t="s">
        <v>781</v>
      </c>
      <c r="C525" s="338" t="s">
        <v>81</v>
      </c>
      <c r="D525" s="338"/>
      <c r="E525" s="227"/>
      <c r="F525" s="227"/>
      <c r="G525" s="227"/>
    </row>
    <row r="526" spans="1:7" s="257" customFormat="1" x14ac:dyDescent="0.35">
      <c r="A526" s="263" t="s">
        <v>2048</v>
      </c>
      <c r="B526" s="234" t="s">
        <v>2204</v>
      </c>
      <c r="C526" s="338" t="s">
        <v>81</v>
      </c>
      <c r="D526" s="338"/>
      <c r="E526" s="263"/>
      <c r="F526" s="263"/>
      <c r="G526" s="263"/>
    </row>
    <row r="527" spans="1:7" s="257" customFormat="1" x14ac:dyDescent="0.35">
      <c r="A527" s="263" t="s">
        <v>2049</v>
      </c>
      <c r="B527" s="234" t="s">
        <v>2205</v>
      </c>
      <c r="C527" s="338" t="s">
        <v>81</v>
      </c>
      <c r="D527" s="338"/>
      <c r="E527" s="263"/>
      <c r="F527" s="263"/>
      <c r="G527" s="263"/>
    </row>
    <row r="528" spans="1:7" s="257" customFormat="1" x14ac:dyDescent="0.35">
      <c r="A528" s="263" t="s">
        <v>2050</v>
      </c>
      <c r="B528" s="234" t="s">
        <v>2206</v>
      </c>
      <c r="C528" s="338" t="s">
        <v>81</v>
      </c>
      <c r="D528" s="338"/>
      <c r="E528" s="263"/>
      <c r="F528" s="263"/>
      <c r="G528" s="263"/>
    </row>
    <row r="529" spans="1:7" x14ac:dyDescent="0.35">
      <c r="A529" s="263" t="s">
        <v>2108</v>
      </c>
      <c r="B529" s="234" t="s">
        <v>782</v>
      </c>
      <c r="C529" s="338" t="s">
        <v>81</v>
      </c>
      <c r="D529" s="338"/>
      <c r="E529" s="227"/>
      <c r="F529" s="227"/>
      <c r="G529" s="227"/>
    </row>
    <row r="530" spans="1:7" x14ac:dyDescent="0.35">
      <c r="A530" s="263" t="s">
        <v>2222</v>
      </c>
      <c r="B530" s="234" t="s">
        <v>783</v>
      </c>
      <c r="C530" s="338" t="s">
        <v>81</v>
      </c>
      <c r="D530" s="338"/>
      <c r="E530" s="227"/>
      <c r="F530" s="227"/>
      <c r="G530" s="227"/>
    </row>
    <row r="531" spans="1:7" x14ac:dyDescent="0.35">
      <c r="A531" s="263" t="s">
        <v>2223</v>
      </c>
      <c r="B531" s="234" t="s">
        <v>141</v>
      </c>
      <c r="C531" s="338" t="s">
        <v>81</v>
      </c>
      <c r="D531" s="338"/>
      <c r="E531" s="227"/>
      <c r="F531" s="227"/>
      <c r="G531" s="227"/>
    </row>
    <row r="532" spans="1:7" x14ac:dyDescent="0.35">
      <c r="A532" s="263" t="s">
        <v>2224</v>
      </c>
      <c r="B532" s="231" t="s">
        <v>2207</v>
      </c>
      <c r="C532" s="338"/>
      <c r="D532" s="337"/>
      <c r="E532" s="227"/>
      <c r="F532" s="227"/>
      <c r="G532" s="227"/>
    </row>
    <row r="533" spans="1:7" x14ac:dyDescent="0.35">
      <c r="A533" s="263" t="s">
        <v>2225</v>
      </c>
      <c r="B533" s="231" t="s">
        <v>145</v>
      </c>
      <c r="C533" s="338"/>
      <c r="D533" s="337"/>
      <c r="E533" s="227"/>
      <c r="F533" s="227"/>
      <c r="G533" s="227"/>
    </row>
    <row r="534" spans="1:7" x14ac:dyDescent="0.35">
      <c r="A534" s="263" t="s">
        <v>2226</v>
      </c>
      <c r="B534" s="231" t="s">
        <v>145</v>
      </c>
      <c r="C534" s="338"/>
      <c r="D534" s="337"/>
      <c r="E534" s="227"/>
      <c r="F534" s="227"/>
      <c r="G534" s="227"/>
    </row>
    <row r="535" spans="1:7" x14ac:dyDescent="0.35">
      <c r="A535" s="263" t="s">
        <v>2398</v>
      </c>
      <c r="B535" s="231" t="s">
        <v>145</v>
      </c>
      <c r="C535" s="338"/>
      <c r="D535" s="337"/>
      <c r="E535" s="227"/>
      <c r="F535" s="227"/>
      <c r="G535" s="227"/>
    </row>
    <row r="536" spans="1:7" x14ac:dyDescent="0.35">
      <c r="A536" s="263" t="s">
        <v>2399</v>
      </c>
      <c r="B536" s="231" t="s">
        <v>145</v>
      </c>
      <c r="C536" s="338"/>
      <c r="D536" s="337"/>
      <c r="E536" s="227"/>
      <c r="F536" s="227"/>
      <c r="G536" s="227"/>
    </row>
    <row r="537" spans="1:7" x14ac:dyDescent="0.35">
      <c r="A537" s="263" t="s">
        <v>2400</v>
      </c>
      <c r="B537" s="231" t="s">
        <v>145</v>
      </c>
      <c r="C537" s="338"/>
      <c r="D537" s="337"/>
      <c r="E537" s="227"/>
      <c r="F537" s="227"/>
      <c r="G537" s="227"/>
    </row>
    <row r="538" spans="1:7" x14ac:dyDescent="0.35">
      <c r="A538" s="263" t="s">
        <v>2401</v>
      </c>
      <c r="B538" s="231" t="s">
        <v>145</v>
      </c>
      <c r="C538" s="338"/>
      <c r="D538" s="337"/>
      <c r="E538" s="227"/>
      <c r="F538" s="227"/>
      <c r="G538" s="227"/>
    </row>
    <row r="539" spans="1:7" x14ac:dyDescent="0.35">
      <c r="A539" s="263" t="s">
        <v>2402</v>
      </c>
      <c r="B539" s="231" t="s">
        <v>145</v>
      </c>
      <c r="C539" s="338"/>
      <c r="D539" s="337"/>
      <c r="E539" s="227"/>
      <c r="F539" s="227"/>
      <c r="G539" s="227"/>
    </row>
    <row r="540" spans="1:7" x14ac:dyDescent="0.35">
      <c r="A540" s="263" t="s">
        <v>2403</v>
      </c>
      <c r="B540" s="231" t="s">
        <v>145</v>
      </c>
      <c r="C540" s="338"/>
      <c r="D540" s="337"/>
      <c r="E540" s="227"/>
      <c r="F540" s="227"/>
      <c r="G540" s="227"/>
    </row>
    <row r="541" spans="1:7" x14ac:dyDescent="0.35">
      <c r="A541" s="263" t="s">
        <v>2404</v>
      </c>
      <c r="B541" s="231" t="s">
        <v>145</v>
      </c>
      <c r="C541" s="338"/>
      <c r="D541" s="337"/>
      <c r="E541" s="227"/>
      <c r="F541" s="227"/>
      <c r="G541" s="227"/>
    </row>
    <row r="542" spans="1:7" x14ac:dyDescent="0.35">
      <c r="A542" s="263" t="s">
        <v>2405</v>
      </c>
      <c r="B542" s="231" t="s">
        <v>145</v>
      </c>
      <c r="C542" s="338"/>
      <c r="D542" s="337"/>
      <c r="E542" s="227"/>
      <c r="F542" s="227"/>
      <c r="G542" s="227"/>
    </row>
    <row r="543" spans="1:7" x14ac:dyDescent="0.35">
      <c r="A543" s="263" t="s">
        <v>2406</v>
      </c>
      <c r="B543" s="231" t="s">
        <v>145</v>
      </c>
      <c r="C543" s="338"/>
      <c r="D543" s="337"/>
      <c r="E543" s="227"/>
      <c r="F543" s="227"/>
      <c r="G543" s="225"/>
    </row>
    <row r="544" spans="1:7" x14ac:dyDescent="0.35">
      <c r="A544" s="263" t="s">
        <v>2407</v>
      </c>
      <c r="B544" s="231" t="s">
        <v>145</v>
      </c>
      <c r="C544" s="338"/>
      <c r="D544" s="337"/>
      <c r="E544" s="227"/>
      <c r="F544" s="227"/>
      <c r="G544" s="225"/>
    </row>
    <row r="545" spans="1:7" x14ac:dyDescent="0.35">
      <c r="A545" s="263" t="s">
        <v>2408</v>
      </c>
      <c r="B545" s="231" t="s">
        <v>145</v>
      </c>
      <c r="C545" s="338"/>
      <c r="D545" s="337"/>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7" t="s">
        <v>81</v>
      </c>
      <c r="D547" s="337" t="s">
        <v>81</v>
      </c>
      <c r="E547" s="222"/>
      <c r="F547" s="243" t="str">
        <f>IF($C$565=0,"",IF(C547="[for completion]","",IF(C547="","",C547/$C$565)))</f>
        <v/>
      </c>
      <c r="G547" s="243" t="str">
        <f>IF($D$565=0,"",IF(D547="[for completion]","",IF(D547="","",D547/$D$565)))</f>
        <v/>
      </c>
    </row>
    <row r="548" spans="1:7" x14ac:dyDescent="0.35">
      <c r="A548" s="274" t="s">
        <v>2110</v>
      </c>
      <c r="B548" s="332" t="s">
        <v>577</v>
      </c>
      <c r="C548" s="337" t="s">
        <v>81</v>
      </c>
      <c r="D548" s="337"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7" t="s">
        <v>81</v>
      </c>
      <c r="D549" s="337" t="s">
        <v>81</v>
      </c>
      <c r="E549" s="222"/>
      <c r="F549" s="243" t="str">
        <f t="shared" si="24"/>
        <v/>
      </c>
      <c r="G549" s="243" t="str">
        <f t="shared" si="25"/>
        <v/>
      </c>
    </row>
    <row r="550" spans="1:7" x14ac:dyDescent="0.35">
      <c r="A550" s="274" t="s">
        <v>2112</v>
      </c>
      <c r="B550" s="332" t="s">
        <v>577</v>
      </c>
      <c r="C550" s="337" t="s">
        <v>81</v>
      </c>
      <c r="D550" s="337" t="s">
        <v>81</v>
      </c>
      <c r="E550" s="222"/>
      <c r="F550" s="243" t="str">
        <f t="shared" si="24"/>
        <v/>
      </c>
      <c r="G550" s="243" t="str">
        <f t="shared" si="25"/>
        <v/>
      </c>
    </row>
    <row r="551" spans="1:7" x14ac:dyDescent="0.35">
      <c r="A551" s="274" t="s">
        <v>2113</v>
      </c>
      <c r="B551" s="332" t="s">
        <v>577</v>
      </c>
      <c r="C551" s="337" t="s">
        <v>81</v>
      </c>
      <c r="D551" s="337" t="s">
        <v>81</v>
      </c>
      <c r="E551" s="222"/>
      <c r="F551" s="243" t="str">
        <f t="shared" si="24"/>
        <v/>
      </c>
      <c r="G551" s="243" t="str">
        <f t="shared" si="25"/>
        <v/>
      </c>
    </row>
    <row r="552" spans="1:7" x14ac:dyDescent="0.35">
      <c r="A552" s="274" t="s">
        <v>2227</v>
      </c>
      <c r="B552" s="332" t="s">
        <v>577</v>
      </c>
      <c r="C552" s="337" t="s">
        <v>81</v>
      </c>
      <c r="D552" s="337" t="s">
        <v>81</v>
      </c>
      <c r="E552" s="222"/>
      <c r="F552" s="243" t="str">
        <f t="shared" si="24"/>
        <v/>
      </c>
      <c r="G552" s="243" t="str">
        <f t="shared" si="25"/>
        <v/>
      </c>
    </row>
    <row r="553" spans="1:7" x14ac:dyDescent="0.35">
      <c r="A553" s="274" t="s">
        <v>2228</v>
      </c>
      <c r="B553" s="332" t="s">
        <v>577</v>
      </c>
      <c r="C553" s="337" t="s">
        <v>81</v>
      </c>
      <c r="D553" s="337" t="s">
        <v>81</v>
      </c>
      <c r="E553" s="222"/>
      <c r="F553" s="243" t="str">
        <f t="shared" si="24"/>
        <v/>
      </c>
      <c r="G553" s="243" t="str">
        <f t="shared" si="25"/>
        <v/>
      </c>
    </row>
    <row r="554" spans="1:7" x14ac:dyDescent="0.35">
      <c r="A554" s="274" t="s">
        <v>2229</v>
      </c>
      <c r="B554" s="332" t="s">
        <v>577</v>
      </c>
      <c r="C554" s="337" t="s">
        <v>81</v>
      </c>
      <c r="D554" s="337" t="s">
        <v>81</v>
      </c>
      <c r="E554" s="222"/>
      <c r="F554" s="243" t="str">
        <f t="shared" si="24"/>
        <v/>
      </c>
      <c r="G554" s="243" t="str">
        <f t="shared" si="25"/>
        <v/>
      </c>
    </row>
    <row r="555" spans="1:7" x14ac:dyDescent="0.35">
      <c r="A555" s="274" t="s">
        <v>2230</v>
      </c>
      <c r="B555" s="332" t="s">
        <v>577</v>
      </c>
      <c r="C555" s="337" t="s">
        <v>81</v>
      </c>
      <c r="D555" s="337" t="s">
        <v>81</v>
      </c>
      <c r="E555" s="222"/>
      <c r="F555" s="243" t="str">
        <f t="shared" si="24"/>
        <v/>
      </c>
      <c r="G555" s="243" t="str">
        <f t="shared" si="25"/>
        <v/>
      </c>
    </row>
    <row r="556" spans="1:7" x14ac:dyDescent="0.35">
      <c r="A556" s="274" t="s">
        <v>2231</v>
      </c>
      <c r="B556" s="332" t="s">
        <v>577</v>
      </c>
      <c r="C556" s="337" t="s">
        <v>81</v>
      </c>
      <c r="D556" s="337" t="s">
        <v>81</v>
      </c>
      <c r="E556" s="222"/>
      <c r="F556" s="243" t="str">
        <f t="shared" si="24"/>
        <v/>
      </c>
      <c r="G556" s="243" t="str">
        <f t="shared" si="25"/>
        <v/>
      </c>
    </row>
    <row r="557" spans="1:7" x14ac:dyDescent="0.35">
      <c r="A557" s="274" t="s">
        <v>2232</v>
      </c>
      <c r="B557" s="332" t="s">
        <v>577</v>
      </c>
      <c r="C557" s="337" t="s">
        <v>81</v>
      </c>
      <c r="D557" s="337" t="s">
        <v>81</v>
      </c>
      <c r="E557" s="222"/>
      <c r="F557" s="243" t="str">
        <f t="shared" si="24"/>
        <v/>
      </c>
      <c r="G557" s="243" t="str">
        <f t="shared" si="25"/>
        <v/>
      </c>
    </row>
    <row r="558" spans="1:7" x14ac:dyDescent="0.35">
      <c r="A558" s="274" t="s">
        <v>2233</v>
      </c>
      <c r="B558" s="332" t="s">
        <v>577</v>
      </c>
      <c r="C558" s="337" t="s">
        <v>81</v>
      </c>
      <c r="D558" s="337" t="s">
        <v>81</v>
      </c>
      <c r="E558" s="222"/>
      <c r="F558" s="243" t="str">
        <f t="shared" si="24"/>
        <v/>
      </c>
      <c r="G558" s="243" t="str">
        <f t="shared" si="25"/>
        <v/>
      </c>
    </row>
    <row r="559" spans="1:7" x14ac:dyDescent="0.35">
      <c r="A559" s="274" t="s">
        <v>2234</v>
      </c>
      <c r="B559" s="332" t="s">
        <v>577</v>
      </c>
      <c r="C559" s="337" t="s">
        <v>81</v>
      </c>
      <c r="D559" s="337" t="s">
        <v>81</v>
      </c>
      <c r="E559" s="222"/>
      <c r="F559" s="243" t="str">
        <f t="shared" si="24"/>
        <v/>
      </c>
      <c r="G559" s="243" t="str">
        <f t="shared" si="25"/>
        <v/>
      </c>
    </row>
    <row r="560" spans="1:7" x14ac:dyDescent="0.35">
      <c r="A560" s="274" t="s">
        <v>2235</v>
      </c>
      <c r="B560" s="332" t="s">
        <v>577</v>
      </c>
      <c r="C560" s="337" t="s">
        <v>81</v>
      </c>
      <c r="D560" s="337" t="s">
        <v>81</v>
      </c>
      <c r="E560" s="222"/>
      <c r="F560" s="243" t="str">
        <f t="shared" si="24"/>
        <v/>
      </c>
      <c r="G560" s="243" t="str">
        <f t="shared" si="25"/>
        <v/>
      </c>
    </row>
    <row r="561" spans="1:7" x14ac:dyDescent="0.35">
      <c r="A561" s="274" t="s">
        <v>2236</v>
      </c>
      <c r="B561" s="332" t="s">
        <v>577</v>
      </c>
      <c r="C561" s="337" t="s">
        <v>81</v>
      </c>
      <c r="D561" s="337" t="s">
        <v>81</v>
      </c>
      <c r="E561" s="222"/>
      <c r="F561" s="243" t="str">
        <f t="shared" si="24"/>
        <v/>
      </c>
      <c r="G561" s="243" t="str">
        <f t="shared" si="25"/>
        <v/>
      </c>
    </row>
    <row r="562" spans="1:7" x14ac:dyDescent="0.35">
      <c r="A562" s="274" t="s">
        <v>2237</v>
      </c>
      <c r="B562" s="332" t="s">
        <v>577</v>
      </c>
      <c r="C562" s="337" t="s">
        <v>81</v>
      </c>
      <c r="D562" s="337" t="s">
        <v>81</v>
      </c>
      <c r="E562" s="222"/>
      <c r="F562" s="243" t="str">
        <f t="shared" si="24"/>
        <v/>
      </c>
      <c r="G562" s="243" t="str">
        <f t="shared" si="25"/>
        <v/>
      </c>
    </row>
    <row r="563" spans="1:7" x14ac:dyDescent="0.35">
      <c r="A563" s="274" t="s">
        <v>2238</v>
      </c>
      <c r="B563" s="332" t="s">
        <v>577</v>
      </c>
      <c r="C563" s="337" t="s">
        <v>81</v>
      </c>
      <c r="D563" s="337" t="s">
        <v>81</v>
      </c>
      <c r="E563" s="222"/>
      <c r="F563" s="243" t="str">
        <f t="shared" si="24"/>
        <v/>
      </c>
      <c r="G563" s="243" t="str">
        <f t="shared" si="25"/>
        <v/>
      </c>
    </row>
    <row r="564" spans="1:7" x14ac:dyDescent="0.35">
      <c r="A564" s="274" t="s">
        <v>2239</v>
      </c>
      <c r="B564" s="234" t="s">
        <v>2029</v>
      </c>
      <c r="C564" s="337" t="s">
        <v>81</v>
      </c>
      <c r="D564" s="337"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39"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39"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39" t="s">
        <v>81</v>
      </c>
      <c r="E572" s="259"/>
      <c r="F572" s="243" t="str">
        <f t="shared" si="26"/>
        <v/>
      </c>
      <c r="G572" s="243" t="str">
        <f t="shared" si="27"/>
        <v/>
      </c>
    </row>
    <row r="573" spans="1:7" s="257" customFormat="1" x14ac:dyDescent="0.35">
      <c r="A573" s="274" t="s">
        <v>2244</v>
      </c>
      <c r="B573" s="332" t="s">
        <v>577</v>
      </c>
      <c r="C573" s="333" t="s">
        <v>81</v>
      </c>
      <c r="D573" s="339" t="s">
        <v>81</v>
      </c>
      <c r="E573" s="259"/>
      <c r="F573" s="243" t="str">
        <f t="shared" si="26"/>
        <v/>
      </c>
      <c r="G573" s="243" t="str">
        <f t="shared" si="27"/>
        <v/>
      </c>
    </row>
    <row r="574" spans="1:7" s="257" customFormat="1" x14ac:dyDescent="0.35">
      <c r="A574" s="274" t="s">
        <v>2245</v>
      </c>
      <c r="B574" s="332" t="s">
        <v>577</v>
      </c>
      <c r="C574" s="333" t="s">
        <v>81</v>
      </c>
      <c r="D574" s="339" t="s">
        <v>81</v>
      </c>
      <c r="E574" s="259"/>
      <c r="F574" s="243" t="str">
        <f t="shared" si="26"/>
        <v/>
      </c>
      <c r="G574" s="243" t="str">
        <f t="shared" si="27"/>
        <v/>
      </c>
    </row>
    <row r="575" spans="1:7" s="257" customFormat="1" x14ac:dyDescent="0.35">
      <c r="A575" s="274" t="s">
        <v>2246</v>
      </c>
      <c r="B575" s="332" t="s">
        <v>577</v>
      </c>
      <c r="C575" s="333" t="s">
        <v>81</v>
      </c>
      <c r="D575" s="339" t="s">
        <v>81</v>
      </c>
      <c r="E575" s="259"/>
      <c r="F575" s="243" t="str">
        <f t="shared" si="26"/>
        <v/>
      </c>
      <c r="G575" s="243" t="str">
        <f t="shared" si="27"/>
        <v/>
      </c>
    </row>
    <row r="576" spans="1:7" s="257" customFormat="1" x14ac:dyDescent="0.35">
      <c r="A576" s="274" t="s">
        <v>2247</v>
      </c>
      <c r="B576" s="332" t="s">
        <v>577</v>
      </c>
      <c r="C576" s="333" t="s">
        <v>81</v>
      </c>
      <c r="D576" s="339" t="s">
        <v>81</v>
      </c>
      <c r="E576" s="259"/>
      <c r="F576" s="243" t="str">
        <f t="shared" si="26"/>
        <v/>
      </c>
      <c r="G576" s="243" t="str">
        <f t="shared" si="27"/>
        <v/>
      </c>
    </row>
    <row r="577" spans="1:7" s="257" customFormat="1" x14ac:dyDescent="0.35">
      <c r="A577" s="274" t="s">
        <v>2248</v>
      </c>
      <c r="B577" s="332" t="s">
        <v>577</v>
      </c>
      <c r="C577" s="333" t="s">
        <v>81</v>
      </c>
      <c r="D577" s="339" t="s">
        <v>81</v>
      </c>
      <c r="E577" s="259"/>
      <c r="F577" s="243" t="str">
        <f t="shared" si="26"/>
        <v/>
      </c>
      <c r="G577" s="243" t="str">
        <f t="shared" si="27"/>
        <v/>
      </c>
    </row>
    <row r="578" spans="1:7" s="257" customFormat="1" x14ac:dyDescent="0.35">
      <c r="A578" s="274" t="s">
        <v>2249</v>
      </c>
      <c r="B578" s="332" t="s">
        <v>577</v>
      </c>
      <c r="C578" s="333" t="s">
        <v>81</v>
      </c>
      <c r="D578" s="339" t="s">
        <v>81</v>
      </c>
      <c r="E578" s="259"/>
      <c r="F578" s="243" t="str">
        <f t="shared" si="26"/>
        <v/>
      </c>
      <c r="G578" s="243" t="str">
        <f t="shared" si="27"/>
        <v/>
      </c>
    </row>
    <row r="579" spans="1:7" s="257" customFormat="1" x14ac:dyDescent="0.35">
      <c r="A579" s="274" t="s">
        <v>2250</v>
      </c>
      <c r="B579" s="332" t="s">
        <v>577</v>
      </c>
      <c r="C579" s="333" t="s">
        <v>81</v>
      </c>
      <c r="D579" s="339" t="s">
        <v>81</v>
      </c>
      <c r="E579" s="259"/>
      <c r="F579" s="243" t="str">
        <f t="shared" si="26"/>
        <v/>
      </c>
      <c r="G579" s="243" t="str">
        <f t="shared" si="27"/>
        <v/>
      </c>
    </row>
    <row r="580" spans="1:7" s="257" customFormat="1" x14ac:dyDescent="0.35">
      <c r="A580" s="274" t="s">
        <v>2251</v>
      </c>
      <c r="B580" s="332" t="s">
        <v>577</v>
      </c>
      <c r="C580" s="333" t="s">
        <v>81</v>
      </c>
      <c r="D580" s="339" t="s">
        <v>81</v>
      </c>
      <c r="E580" s="259"/>
      <c r="F580" s="243" t="str">
        <f t="shared" si="26"/>
        <v/>
      </c>
      <c r="G580" s="243" t="str">
        <f t="shared" si="27"/>
        <v/>
      </c>
    </row>
    <row r="581" spans="1:7" s="257" customFormat="1" x14ac:dyDescent="0.35">
      <c r="A581" s="274" t="s">
        <v>2414</v>
      </c>
      <c r="B581" s="332" t="s">
        <v>577</v>
      </c>
      <c r="C581" s="333" t="s">
        <v>81</v>
      </c>
      <c r="D581" s="339" t="s">
        <v>81</v>
      </c>
      <c r="E581" s="259"/>
      <c r="F581" s="243" t="str">
        <f t="shared" si="26"/>
        <v/>
      </c>
      <c r="G581" s="243" t="str">
        <f t="shared" si="27"/>
        <v/>
      </c>
    </row>
    <row r="582" spans="1:7" s="257" customFormat="1" x14ac:dyDescent="0.35">
      <c r="A582" s="274" t="s">
        <v>2415</v>
      </c>
      <c r="B582" s="332" t="s">
        <v>577</v>
      </c>
      <c r="C582" s="333" t="s">
        <v>81</v>
      </c>
      <c r="D582" s="339" t="s">
        <v>81</v>
      </c>
      <c r="E582" s="259"/>
      <c r="F582" s="243" t="str">
        <f t="shared" si="26"/>
        <v/>
      </c>
      <c r="G582" s="243" t="str">
        <f t="shared" si="27"/>
        <v/>
      </c>
    </row>
    <row r="583" spans="1:7" s="257" customFormat="1" x14ac:dyDescent="0.35">
      <c r="A583" s="274" t="s">
        <v>2416</v>
      </c>
      <c r="B583" s="332" t="s">
        <v>577</v>
      </c>
      <c r="C583" s="333" t="s">
        <v>81</v>
      </c>
      <c r="D583" s="339" t="s">
        <v>81</v>
      </c>
      <c r="E583" s="259"/>
      <c r="F583" s="243" t="str">
        <f t="shared" si="26"/>
        <v/>
      </c>
      <c r="G583" s="243" t="str">
        <f t="shared" si="27"/>
        <v/>
      </c>
    </row>
    <row r="584" spans="1:7" s="257" customFormat="1" x14ac:dyDescent="0.35">
      <c r="A584" s="274" t="s">
        <v>2417</v>
      </c>
      <c r="B584" s="332" t="s">
        <v>577</v>
      </c>
      <c r="C584" s="333" t="s">
        <v>81</v>
      </c>
      <c r="D584" s="339" t="s">
        <v>81</v>
      </c>
      <c r="E584" s="259"/>
      <c r="F584" s="243" t="str">
        <f t="shared" si="26"/>
        <v/>
      </c>
      <c r="G584" s="243" t="str">
        <f t="shared" si="27"/>
        <v/>
      </c>
    </row>
    <row r="585" spans="1:7" s="257" customFormat="1" x14ac:dyDescent="0.35">
      <c r="A585" s="274" t="s">
        <v>2418</v>
      </c>
      <c r="B585" s="332" t="s">
        <v>577</v>
      </c>
      <c r="C585" s="333" t="s">
        <v>81</v>
      </c>
      <c r="D585" s="339" t="s">
        <v>81</v>
      </c>
      <c r="E585" s="259"/>
      <c r="F585" s="243" t="str">
        <f t="shared" si="26"/>
        <v/>
      </c>
      <c r="G585" s="243" t="str">
        <f t="shared" si="27"/>
        <v/>
      </c>
    </row>
    <row r="586" spans="1:7" s="257" customFormat="1" x14ac:dyDescent="0.35">
      <c r="A586" s="274" t="s">
        <v>2419</v>
      </c>
      <c r="B586" s="332" t="s">
        <v>577</v>
      </c>
      <c r="C586" s="333" t="s">
        <v>81</v>
      </c>
      <c r="D586" s="339" t="s">
        <v>81</v>
      </c>
      <c r="E586" s="259"/>
      <c r="F586" s="243" t="str">
        <f t="shared" si="26"/>
        <v/>
      </c>
      <c r="G586" s="243" t="str">
        <f t="shared" si="27"/>
        <v/>
      </c>
    </row>
    <row r="587" spans="1:7" s="257" customFormat="1" x14ac:dyDescent="0.35">
      <c r="A587" s="274" t="s">
        <v>2420</v>
      </c>
      <c r="B587" s="234" t="s">
        <v>2029</v>
      </c>
      <c r="C587" s="333" t="s">
        <v>81</v>
      </c>
      <c r="D587" s="339"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7" t="s">
        <v>81</v>
      </c>
      <c r="D590" s="337" t="s">
        <v>81</v>
      </c>
      <c r="E590" s="222"/>
      <c r="F590" s="243" t="str">
        <f t="shared" ref="F590:F597" si="28">IF($C$603=0,"",IF(C590="[for completion]","",IF(C590="","",C590/$C$603)))</f>
        <v/>
      </c>
      <c r="G590" s="243" t="str">
        <f t="shared" ref="G590:G597" si="29">IF($D$603=0,"",IF(D590="[for completion]","",IF(D590="","",D590/$D$603)))</f>
        <v/>
      </c>
    </row>
    <row r="591" spans="1:7" x14ac:dyDescent="0.35">
      <c r="A591" s="274" t="s">
        <v>2253</v>
      </c>
      <c r="B591" s="260" t="s">
        <v>1629</v>
      </c>
      <c r="C591" s="337" t="s">
        <v>81</v>
      </c>
      <c r="D591" s="337" t="s">
        <v>81</v>
      </c>
      <c r="E591" s="222"/>
      <c r="F591" s="243" t="str">
        <f t="shared" si="28"/>
        <v/>
      </c>
      <c r="G591" s="243" t="str">
        <f t="shared" si="29"/>
        <v/>
      </c>
    </row>
    <row r="592" spans="1:7" x14ac:dyDescent="0.35">
      <c r="A592" s="274" t="s">
        <v>2254</v>
      </c>
      <c r="B592" s="260" t="s">
        <v>2310</v>
      </c>
      <c r="C592" s="337" t="s">
        <v>81</v>
      </c>
      <c r="D592" s="337" t="s">
        <v>81</v>
      </c>
      <c r="E592" s="222"/>
      <c r="F592" s="243" t="str">
        <f t="shared" si="28"/>
        <v/>
      </c>
      <c r="G592" s="243" t="str">
        <f t="shared" si="29"/>
        <v/>
      </c>
    </row>
    <row r="593" spans="1:7" x14ac:dyDescent="0.35">
      <c r="A593" s="274" t="s">
        <v>2255</v>
      </c>
      <c r="B593" s="260" t="s">
        <v>1630</v>
      </c>
      <c r="C593" s="337" t="s">
        <v>81</v>
      </c>
      <c r="D593" s="337" t="s">
        <v>81</v>
      </c>
      <c r="E593" s="222"/>
      <c r="F593" s="243" t="str">
        <f t="shared" si="28"/>
        <v/>
      </c>
      <c r="G593" s="243" t="str">
        <f t="shared" si="29"/>
        <v/>
      </c>
    </row>
    <row r="594" spans="1:7" x14ac:dyDescent="0.35">
      <c r="A594" s="274" t="s">
        <v>2256</v>
      </c>
      <c r="B594" s="260" t="s">
        <v>1631</v>
      </c>
      <c r="C594" s="337" t="s">
        <v>81</v>
      </c>
      <c r="D594" s="337" t="s">
        <v>81</v>
      </c>
      <c r="E594" s="222"/>
      <c r="F594" s="243" t="str">
        <f t="shared" si="28"/>
        <v/>
      </c>
      <c r="G594" s="243" t="str">
        <f t="shared" si="29"/>
        <v/>
      </c>
    </row>
    <row r="595" spans="1:7" x14ac:dyDescent="0.35">
      <c r="A595" s="274" t="s">
        <v>2422</v>
      </c>
      <c r="B595" s="260" t="s">
        <v>1632</v>
      </c>
      <c r="C595" s="337" t="s">
        <v>81</v>
      </c>
      <c r="D595" s="337" t="s">
        <v>81</v>
      </c>
      <c r="E595" s="222"/>
      <c r="F595" s="243" t="str">
        <f t="shared" si="28"/>
        <v/>
      </c>
      <c r="G595" s="243" t="str">
        <f t="shared" si="29"/>
        <v/>
      </c>
    </row>
    <row r="596" spans="1:7" x14ac:dyDescent="0.35">
      <c r="A596" s="274" t="s">
        <v>2423</v>
      </c>
      <c r="B596" s="260" t="s">
        <v>1633</v>
      </c>
      <c r="C596" s="337" t="s">
        <v>81</v>
      </c>
      <c r="D596" s="337" t="s">
        <v>81</v>
      </c>
      <c r="E596" s="222"/>
      <c r="F596" s="243" t="str">
        <f t="shared" si="28"/>
        <v/>
      </c>
      <c r="G596" s="243" t="str">
        <f t="shared" si="29"/>
        <v/>
      </c>
    </row>
    <row r="597" spans="1:7" x14ac:dyDescent="0.35">
      <c r="A597" s="360" t="s">
        <v>2424</v>
      </c>
      <c r="B597" s="260" t="s">
        <v>1634</v>
      </c>
      <c r="C597" s="337" t="s">
        <v>81</v>
      </c>
      <c r="D597" s="337" t="s">
        <v>81</v>
      </c>
      <c r="E597" s="259"/>
      <c r="F597" s="363" t="str">
        <f t="shared" si="28"/>
        <v/>
      </c>
      <c r="G597" s="363" t="str">
        <f t="shared" si="29"/>
        <v/>
      </c>
    </row>
    <row r="598" spans="1:7" x14ac:dyDescent="0.35">
      <c r="A598" s="360" t="s">
        <v>2425</v>
      </c>
      <c r="B598" s="366" t="s">
        <v>2684</v>
      </c>
      <c r="C598" s="244" t="s">
        <v>81</v>
      </c>
      <c r="D598" s="365" t="s">
        <v>81</v>
      </c>
      <c r="E598" s="375"/>
      <c r="F598" s="363" t="str">
        <f t="shared" ref="F598:F601" si="30">IF($C$603=0,"",IF(C598="[for completion]","",IF(C598="","",C598/$C$603)))</f>
        <v/>
      </c>
      <c r="G598" s="363" t="str">
        <f t="shared" ref="G598:G601" si="31">IF($D$603=0,"",IF(D598="[for completion]","",IF(D598="","",D598/$D$603)))</f>
        <v/>
      </c>
    </row>
    <row r="599" spans="1:7" s="257" customFormat="1" x14ac:dyDescent="0.35">
      <c r="A599" s="360" t="s">
        <v>2426</v>
      </c>
      <c r="B599" s="365" t="s">
        <v>2687</v>
      </c>
      <c r="C599" s="244" t="s">
        <v>81</v>
      </c>
      <c r="D599" s="365" t="s">
        <v>81</v>
      </c>
      <c r="E599" s="108"/>
      <c r="F599" s="363" t="str">
        <f t="shared" si="30"/>
        <v/>
      </c>
      <c r="G599" s="363" t="str">
        <f t="shared" si="31"/>
        <v/>
      </c>
    </row>
    <row r="600" spans="1:7" x14ac:dyDescent="0.35">
      <c r="A600" s="360" t="s">
        <v>2427</v>
      </c>
      <c r="B600" s="365" t="s">
        <v>2685</v>
      </c>
      <c r="C600" s="244" t="s">
        <v>81</v>
      </c>
      <c r="D600" s="365" t="s">
        <v>81</v>
      </c>
      <c r="E600" s="108"/>
      <c r="F600" s="363" t="str">
        <f t="shared" si="30"/>
        <v/>
      </c>
      <c r="G600" s="363" t="str">
        <f t="shared" si="31"/>
        <v/>
      </c>
    </row>
    <row r="601" spans="1:7" s="359" customFormat="1" x14ac:dyDescent="0.35">
      <c r="A601" s="360" t="s">
        <v>2722</v>
      </c>
      <c r="B601" s="366" t="s">
        <v>2686</v>
      </c>
      <c r="C601" s="244" t="s">
        <v>81</v>
      </c>
      <c r="D601" s="365" t="s">
        <v>81</v>
      </c>
      <c r="E601" s="375"/>
      <c r="F601" s="363" t="str">
        <f t="shared" si="30"/>
        <v/>
      </c>
      <c r="G601" s="363" t="str">
        <f t="shared" si="31"/>
        <v/>
      </c>
    </row>
    <row r="602" spans="1:7" s="359" customFormat="1" x14ac:dyDescent="0.35">
      <c r="A602" s="360" t="s">
        <v>2723</v>
      </c>
      <c r="B602" s="260" t="s">
        <v>2029</v>
      </c>
      <c r="C602" s="337" t="s">
        <v>81</v>
      </c>
      <c r="D602" s="337" t="s">
        <v>81</v>
      </c>
      <c r="E602" s="259"/>
      <c r="F602" s="363" t="str">
        <f>IF($C$603=0,"",IF(C602="[for completion]","",IF(C602="","",C602/$C$603)))</f>
        <v/>
      </c>
      <c r="G602" s="363" t="str">
        <f>IF($D$603=0,"",IF(D602="[for completion]","",IF(D602="","",D602/$D$603)))</f>
        <v/>
      </c>
    </row>
    <row r="603" spans="1:7" s="359" customFormat="1" x14ac:dyDescent="0.35">
      <c r="A603" s="360" t="s">
        <v>2724</v>
      </c>
      <c r="B603" s="260" t="s">
        <v>143</v>
      </c>
      <c r="C603" s="186">
        <f>SUM(C590:C602)</f>
        <v>0</v>
      </c>
      <c r="D603" s="187">
        <f>SUM(D590:D602)</f>
        <v>0</v>
      </c>
      <c r="E603" s="259"/>
      <c r="F603" s="362">
        <f>SUM(F590:F602)</f>
        <v>0</v>
      </c>
      <c r="G603" s="362">
        <f>SUM(G590:G602)</f>
        <v>0</v>
      </c>
    </row>
    <row r="604" spans="1:7" s="359" customFormat="1" x14ac:dyDescent="0.35">
      <c r="A604" s="360" t="s">
        <v>2725</v>
      </c>
      <c r="B604" s="108"/>
      <c r="C604" s="108"/>
      <c r="D604" s="108"/>
      <c r="E604" s="108"/>
      <c r="F604" s="108"/>
      <c r="G604" s="108"/>
    </row>
    <row r="605" spans="1:7" s="359" customFormat="1" x14ac:dyDescent="0.35">
      <c r="A605" s="360" t="s">
        <v>2726</v>
      </c>
      <c r="B605" s="108"/>
      <c r="C605" s="108"/>
      <c r="D605" s="108"/>
      <c r="E605" s="108"/>
      <c r="F605" s="108"/>
      <c r="G605" s="108"/>
    </row>
    <row r="606" spans="1:7" s="359" customFormat="1" x14ac:dyDescent="0.35">
      <c r="A606" s="360" t="s">
        <v>2727</v>
      </c>
      <c r="B606" s="108"/>
      <c r="C606" s="108"/>
      <c r="D606" s="108"/>
      <c r="E606" s="108"/>
      <c r="F606" s="108"/>
      <c r="G606" s="108"/>
    </row>
    <row r="607" spans="1:7" s="359" customFormat="1" x14ac:dyDescent="0.35">
      <c r="A607" s="360" t="s">
        <v>2728</v>
      </c>
      <c r="B607" s="260"/>
      <c r="C607" s="186"/>
      <c r="D607" s="187"/>
      <c r="E607" s="259"/>
      <c r="F607" s="362"/>
      <c r="G607" s="362"/>
    </row>
    <row r="608" spans="1:7" s="359" customFormat="1" x14ac:dyDescent="0.35">
      <c r="A608" s="360" t="s">
        <v>2729</v>
      </c>
      <c r="B608" s="260"/>
      <c r="C608" s="186"/>
      <c r="D608" s="187"/>
      <c r="E608" s="259"/>
      <c r="F608" s="362"/>
      <c r="G608" s="362"/>
    </row>
    <row r="609" spans="1:7" s="359" customFormat="1" x14ac:dyDescent="0.35">
      <c r="A609" s="360" t="s">
        <v>2730</v>
      </c>
      <c r="B609" s="260"/>
      <c r="C609" s="186"/>
      <c r="D609" s="187"/>
      <c r="E609" s="259"/>
      <c r="F609" s="362"/>
      <c r="G609" s="362"/>
    </row>
    <row r="610" spans="1:7" s="359" customFormat="1" x14ac:dyDescent="0.35">
      <c r="A610" s="360" t="s">
        <v>2731</v>
      </c>
      <c r="B610" s="260"/>
      <c r="C610" s="186"/>
      <c r="D610" s="187"/>
      <c r="E610" s="259"/>
      <c r="F610" s="362"/>
      <c r="G610" s="362"/>
    </row>
    <row r="611" spans="1:7" s="359" customFormat="1" x14ac:dyDescent="0.35">
      <c r="A611" s="360" t="s">
        <v>2732</v>
      </c>
      <c r="B611" s="260"/>
      <c r="C611" s="186"/>
      <c r="D611" s="187"/>
      <c r="E611" s="259"/>
      <c r="F611" s="362"/>
      <c r="G611" s="362"/>
    </row>
    <row r="612" spans="1:7" x14ac:dyDescent="0.35">
      <c r="A612" s="360" t="s">
        <v>2733</v>
      </c>
      <c r="B612" s="108"/>
      <c r="C612" s="108"/>
      <c r="D612" s="108"/>
      <c r="E612" s="108"/>
      <c r="F612" s="108"/>
      <c r="G612" s="108"/>
    </row>
    <row r="613" spans="1:7" s="359" customFormat="1" x14ac:dyDescent="0.35">
      <c r="A613" s="360"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7" t="s">
        <v>81</v>
      </c>
      <c r="D615" s="337" t="s">
        <v>81</v>
      </c>
      <c r="E615" s="270"/>
      <c r="F615" s="243" t="str">
        <f>IF($C$619=0,"",IF(C615="[for completion]","",IF(C615="","",C615/$C$619)))</f>
        <v/>
      </c>
      <c r="G615" s="243" t="str">
        <f>IF($D$619=0,"",IF(D615="[for completion]","",IF(D615="","",D615/$D$619)))</f>
        <v/>
      </c>
    </row>
    <row r="616" spans="1:7" x14ac:dyDescent="0.35">
      <c r="A616" s="274" t="s">
        <v>2429</v>
      </c>
      <c r="B616" s="265" t="s">
        <v>2258</v>
      </c>
      <c r="C616" s="337" t="s">
        <v>81</v>
      </c>
      <c r="D616" s="337" t="s">
        <v>81</v>
      </c>
      <c r="E616" s="270"/>
      <c r="F616" s="270"/>
      <c r="G616" s="243" t="str">
        <f>IF($D$619=0,"",IF(D616="[for completion]","",IF(D616="","",D616/$D$619)))</f>
        <v/>
      </c>
    </row>
    <row r="617" spans="1:7" x14ac:dyDescent="0.35">
      <c r="A617" s="274" t="s">
        <v>2430</v>
      </c>
      <c r="B617" s="269" t="s">
        <v>1636</v>
      </c>
      <c r="C617" s="337" t="s">
        <v>81</v>
      </c>
      <c r="D617" s="337" t="s">
        <v>81</v>
      </c>
      <c r="E617" s="270"/>
      <c r="F617" s="270"/>
      <c r="G617" s="243" t="str">
        <f>IF($D$619=0,"",IF(D617="[for completion]","",IF(D617="","",D617/$D$619)))</f>
        <v/>
      </c>
    </row>
    <row r="618" spans="1:7" x14ac:dyDescent="0.35">
      <c r="A618" s="274" t="s">
        <v>2431</v>
      </c>
      <c r="B618" s="267" t="s">
        <v>2029</v>
      </c>
      <c r="C618" s="337" t="s">
        <v>81</v>
      </c>
      <c r="D618" s="337"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6" t="s">
        <v>775</v>
      </c>
      <c r="C622" s="381" t="s">
        <v>81</v>
      </c>
      <c r="D622" s="382" t="s">
        <v>81</v>
      </c>
      <c r="E622" s="383"/>
      <c r="F622" s="382" t="s">
        <v>81</v>
      </c>
      <c r="G622" s="243" t="str">
        <f t="shared" ref="G622:G637" si="32">IF($D$640=0,"",IF(D622="[for completion]","",IF(D622="","",D622/$D$640)))</f>
        <v/>
      </c>
    </row>
    <row r="623" spans="1:7" x14ac:dyDescent="0.35">
      <c r="A623" s="328" t="s">
        <v>2436</v>
      </c>
      <c r="B623" s="366" t="s">
        <v>776</v>
      </c>
      <c r="C623" s="381" t="s">
        <v>81</v>
      </c>
      <c r="D623" s="382" t="s">
        <v>81</v>
      </c>
      <c r="E623" s="383"/>
      <c r="F623" s="382" t="s">
        <v>81</v>
      </c>
      <c r="G623" s="243" t="str">
        <f t="shared" si="32"/>
        <v/>
      </c>
    </row>
    <row r="624" spans="1:7" x14ac:dyDescent="0.35">
      <c r="A624" s="328" t="s">
        <v>2437</v>
      </c>
      <c r="B624" s="366" t="s">
        <v>777</v>
      </c>
      <c r="C624" s="381" t="s">
        <v>81</v>
      </c>
      <c r="D624" s="382" t="s">
        <v>81</v>
      </c>
      <c r="E624" s="383"/>
      <c r="F624" s="382" t="s">
        <v>81</v>
      </c>
      <c r="G624" s="243" t="str">
        <f t="shared" si="32"/>
        <v/>
      </c>
    </row>
    <row r="625" spans="1:7" x14ac:dyDescent="0.35">
      <c r="A625" s="328" t="s">
        <v>2438</v>
      </c>
      <c r="B625" s="366" t="s">
        <v>778</v>
      </c>
      <c r="C625" s="381" t="s">
        <v>81</v>
      </c>
      <c r="D625" s="382" t="s">
        <v>81</v>
      </c>
      <c r="E625" s="383"/>
      <c r="F625" s="382" t="s">
        <v>81</v>
      </c>
      <c r="G625" s="243" t="str">
        <f t="shared" si="32"/>
        <v/>
      </c>
    </row>
    <row r="626" spans="1:7" x14ac:dyDescent="0.35">
      <c r="A626" s="328" t="s">
        <v>2439</v>
      </c>
      <c r="B626" s="366" t="s">
        <v>779</v>
      </c>
      <c r="C626" s="381" t="s">
        <v>81</v>
      </c>
      <c r="D626" s="382" t="s">
        <v>81</v>
      </c>
      <c r="E626" s="383"/>
      <c r="F626" s="382" t="s">
        <v>81</v>
      </c>
      <c r="G626" s="243" t="str">
        <f t="shared" si="32"/>
        <v/>
      </c>
    </row>
    <row r="627" spans="1:7" x14ac:dyDescent="0.35">
      <c r="A627" s="328" t="s">
        <v>2440</v>
      </c>
      <c r="B627" s="366" t="s">
        <v>780</v>
      </c>
      <c r="C627" s="381" t="s">
        <v>81</v>
      </c>
      <c r="D627" s="382" t="s">
        <v>81</v>
      </c>
      <c r="E627" s="383"/>
      <c r="F627" s="382" t="s">
        <v>81</v>
      </c>
      <c r="G627" s="243" t="str">
        <f t="shared" si="32"/>
        <v/>
      </c>
    </row>
    <row r="628" spans="1:7" x14ac:dyDescent="0.35">
      <c r="A628" s="328" t="s">
        <v>2441</v>
      </c>
      <c r="B628" s="366" t="s">
        <v>781</v>
      </c>
      <c r="C628" s="381" t="s">
        <v>81</v>
      </c>
      <c r="D628" s="382" t="s">
        <v>81</v>
      </c>
      <c r="E628" s="383"/>
      <c r="F628" s="382" t="s">
        <v>81</v>
      </c>
      <c r="G628" s="243" t="str">
        <f t="shared" si="32"/>
        <v/>
      </c>
    </row>
    <row r="629" spans="1:7" x14ac:dyDescent="0.35">
      <c r="A629" s="328" t="s">
        <v>2442</v>
      </c>
      <c r="B629" s="366" t="s">
        <v>2204</v>
      </c>
      <c r="C629" s="381" t="s">
        <v>81</v>
      </c>
      <c r="D629" s="382" t="s">
        <v>81</v>
      </c>
      <c r="E629" s="383"/>
      <c r="F629" s="382" t="s">
        <v>81</v>
      </c>
      <c r="G629" s="243" t="str">
        <f t="shared" si="32"/>
        <v/>
      </c>
    </row>
    <row r="630" spans="1:7" x14ac:dyDescent="0.35">
      <c r="A630" s="328" t="s">
        <v>2443</v>
      </c>
      <c r="B630" s="366" t="s">
        <v>2205</v>
      </c>
      <c r="C630" s="381" t="s">
        <v>81</v>
      </c>
      <c r="D630" s="382" t="s">
        <v>81</v>
      </c>
      <c r="E630" s="383"/>
      <c r="F630" s="382" t="s">
        <v>81</v>
      </c>
      <c r="G630" s="243" t="str">
        <f t="shared" si="32"/>
        <v/>
      </c>
    </row>
    <row r="631" spans="1:7" x14ac:dyDescent="0.35">
      <c r="A631" s="328" t="s">
        <v>2444</v>
      </c>
      <c r="B631" s="366" t="s">
        <v>2206</v>
      </c>
      <c r="C631" s="381" t="s">
        <v>81</v>
      </c>
      <c r="D631" s="382" t="s">
        <v>81</v>
      </c>
      <c r="E631" s="383"/>
      <c r="F631" s="382" t="s">
        <v>81</v>
      </c>
      <c r="G631" s="243" t="str">
        <f t="shared" si="32"/>
        <v/>
      </c>
    </row>
    <row r="632" spans="1:7" x14ac:dyDescent="0.35">
      <c r="A632" s="328" t="s">
        <v>2445</v>
      </c>
      <c r="B632" s="366" t="s">
        <v>782</v>
      </c>
      <c r="C632" s="381" t="s">
        <v>81</v>
      </c>
      <c r="D632" s="382" t="s">
        <v>81</v>
      </c>
      <c r="E632" s="383"/>
      <c r="F632" s="382" t="s">
        <v>81</v>
      </c>
      <c r="G632" s="243" t="str">
        <f t="shared" si="32"/>
        <v/>
      </c>
    </row>
    <row r="633" spans="1:7" x14ac:dyDescent="0.35">
      <c r="A633" s="328" t="s">
        <v>2446</v>
      </c>
      <c r="B633" s="366" t="s">
        <v>783</v>
      </c>
      <c r="C633" s="381" t="s">
        <v>81</v>
      </c>
      <c r="D633" s="382" t="s">
        <v>81</v>
      </c>
      <c r="E633" s="383"/>
      <c r="F633" s="382" t="s">
        <v>81</v>
      </c>
      <c r="G633" s="243" t="str">
        <f t="shared" si="32"/>
        <v/>
      </c>
    </row>
    <row r="634" spans="1:7" x14ac:dyDescent="0.35">
      <c r="A634" s="328" t="s">
        <v>2447</v>
      </c>
      <c r="B634" s="366" t="s">
        <v>141</v>
      </c>
      <c r="C634" s="381" t="s">
        <v>81</v>
      </c>
      <c r="D634" s="382" t="s">
        <v>81</v>
      </c>
      <c r="E634" s="383"/>
      <c r="F634" s="382" t="s">
        <v>81</v>
      </c>
      <c r="G634" s="243" t="str">
        <f t="shared" si="32"/>
        <v/>
      </c>
    </row>
    <row r="635" spans="1:7" x14ac:dyDescent="0.35">
      <c r="A635" s="328" t="s">
        <v>2448</v>
      </c>
      <c r="B635" s="366" t="s">
        <v>2029</v>
      </c>
      <c r="C635" s="381" t="s">
        <v>81</v>
      </c>
      <c r="D635" s="382" t="s">
        <v>81</v>
      </c>
      <c r="E635" s="383"/>
      <c r="F635" s="382" t="s">
        <v>81</v>
      </c>
      <c r="G635" s="243" t="str">
        <f t="shared" si="32"/>
        <v/>
      </c>
    </row>
    <row r="636" spans="1:7" x14ac:dyDescent="0.35">
      <c r="A636" s="328" t="s">
        <v>2449</v>
      </c>
      <c r="B636" s="366" t="s">
        <v>143</v>
      </c>
      <c r="C636" s="379">
        <f>SUM(C622:C635)</f>
        <v>0</v>
      </c>
      <c r="D636" s="365">
        <f>SUM(D622:D635)</f>
        <v>0</v>
      </c>
      <c r="E636" s="343"/>
      <c r="F636" s="379"/>
      <c r="G636" s="243" t="str">
        <f t="shared" si="32"/>
        <v/>
      </c>
    </row>
    <row r="637" spans="1:7" x14ac:dyDescent="0.35">
      <c r="A637" s="328" t="s">
        <v>2450</v>
      </c>
      <c r="B637" s="263" t="s">
        <v>2671</v>
      </c>
      <c r="C637" s="108"/>
      <c r="D637" s="108"/>
      <c r="E637" s="108"/>
      <c r="F637" s="337" t="s">
        <v>81</v>
      </c>
      <c r="G637" s="243" t="str">
        <f t="shared" si="32"/>
        <v/>
      </c>
    </row>
    <row r="638" spans="1:7" x14ac:dyDescent="0.35">
      <c r="A638" s="328" t="s">
        <v>2451</v>
      </c>
      <c r="B638" s="355"/>
      <c r="C638" s="328"/>
      <c r="D638" s="328"/>
      <c r="E638" s="343"/>
      <c r="F638" s="243"/>
      <c r="G638" s="243"/>
    </row>
    <row r="639" spans="1:7" x14ac:dyDescent="0.35">
      <c r="A639" s="328" t="s">
        <v>2452</v>
      </c>
      <c r="B639" s="342"/>
      <c r="C639" s="328"/>
      <c r="D639" s="328"/>
      <c r="E639" s="343"/>
      <c r="F639" s="243"/>
      <c r="G639" s="243"/>
    </row>
    <row r="640" spans="1:7" x14ac:dyDescent="0.35">
      <c r="A640" s="328" t="s">
        <v>2453</v>
      </c>
      <c r="B640" s="342"/>
      <c r="C640" s="328"/>
      <c r="D640" s="328"/>
      <c r="E640" s="343"/>
      <c r="F640" s="347"/>
      <c r="G640" s="347"/>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5" t="s">
        <v>1505</v>
      </c>
      <c r="B1" s="555"/>
    </row>
    <row r="2" spans="1:9" ht="31" x14ac:dyDescent="0.35">
      <c r="A2" s="275" t="s">
        <v>2771</v>
      </c>
      <c r="B2" s="275"/>
      <c r="C2" s="266"/>
      <c r="D2" s="266"/>
      <c r="E2" s="266"/>
      <c r="F2" s="386"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6" t="s">
        <v>2087</v>
      </c>
      <c r="F5" s="557"/>
      <c r="G5" s="281" t="s">
        <v>2086</v>
      </c>
      <c r="H5" s="272"/>
    </row>
    <row r="6" spans="1:9" x14ac:dyDescent="0.35">
      <c r="A6" s="267"/>
      <c r="B6" s="267"/>
      <c r="C6" s="267"/>
      <c r="D6" s="267"/>
      <c r="F6" s="282"/>
      <c r="G6" s="282"/>
    </row>
    <row r="7" spans="1:9" ht="18.75" customHeight="1" x14ac:dyDescent="0.35">
      <c r="A7" s="283"/>
      <c r="B7" s="541" t="s">
        <v>2114</v>
      </c>
      <c r="C7" s="542"/>
      <c r="D7" s="284"/>
      <c r="E7" s="541" t="s">
        <v>2103</v>
      </c>
      <c r="F7" s="558"/>
      <c r="G7" s="558"/>
      <c r="H7" s="542"/>
    </row>
    <row r="8" spans="1:9" ht="18.75" customHeight="1" x14ac:dyDescent="0.35">
      <c r="A8" s="267"/>
      <c r="B8" s="559" t="s">
        <v>2080</v>
      </c>
      <c r="C8" s="560"/>
      <c r="D8" s="284"/>
      <c r="E8" s="561" t="s">
        <v>81</v>
      </c>
      <c r="F8" s="562"/>
      <c r="G8" s="562"/>
      <c r="H8" s="563"/>
    </row>
    <row r="9" spans="1:9" ht="18.75" customHeight="1" x14ac:dyDescent="0.35">
      <c r="A9" s="267"/>
      <c r="B9" s="559" t="s">
        <v>2084</v>
      </c>
      <c r="C9" s="560"/>
      <c r="D9" s="285"/>
      <c r="E9" s="561"/>
      <c r="F9" s="562"/>
      <c r="G9" s="562"/>
      <c r="H9" s="563"/>
      <c r="I9" s="272"/>
    </row>
    <row r="10" spans="1:9" x14ac:dyDescent="0.35">
      <c r="A10" s="286"/>
      <c r="B10" s="564"/>
      <c r="C10" s="564"/>
      <c r="D10" s="284"/>
      <c r="E10" s="561"/>
      <c r="F10" s="562"/>
      <c r="G10" s="562"/>
      <c r="H10" s="563"/>
      <c r="I10" s="272"/>
    </row>
    <row r="11" spans="1:9" ht="15" thickBot="1" x14ac:dyDescent="0.4">
      <c r="A11" s="286"/>
      <c r="B11" s="565"/>
      <c r="C11" s="566"/>
      <c r="D11" s="285"/>
      <c r="E11" s="561"/>
      <c r="F11" s="562"/>
      <c r="G11" s="562"/>
      <c r="H11" s="563"/>
      <c r="I11" s="272"/>
    </row>
    <row r="12" spans="1:9" x14ac:dyDescent="0.35">
      <c r="A12" s="267"/>
      <c r="B12" s="287"/>
      <c r="C12" s="267"/>
      <c r="D12" s="267"/>
      <c r="E12" s="561"/>
      <c r="F12" s="562"/>
      <c r="G12" s="562"/>
      <c r="H12" s="563"/>
      <c r="I12" s="272"/>
    </row>
    <row r="13" spans="1:9" ht="15.75" customHeight="1" thickBot="1" x14ac:dyDescent="0.4">
      <c r="A13" s="267"/>
      <c r="B13" s="287"/>
      <c r="C13" s="267"/>
      <c r="D13" s="267"/>
      <c r="E13" s="550" t="s">
        <v>2115</v>
      </c>
      <c r="F13" s="551"/>
      <c r="G13" s="552" t="s">
        <v>2116</v>
      </c>
      <c r="H13" s="553"/>
      <c r="I13" s="272"/>
    </row>
    <row r="14" spans="1:9" x14ac:dyDescent="0.35">
      <c r="A14" s="267"/>
      <c r="B14" s="287"/>
      <c r="C14" s="267"/>
      <c r="D14" s="267"/>
      <c r="E14" s="288"/>
      <c r="F14" s="288"/>
      <c r="G14" s="267"/>
      <c r="H14" s="273"/>
    </row>
    <row r="15" spans="1:9" ht="18.75" customHeight="1" x14ac:dyDescent="0.35">
      <c r="A15" s="289"/>
      <c r="B15" s="554" t="s">
        <v>2117</v>
      </c>
      <c r="C15" s="554"/>
      <c r="D15" s="554"/>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54" t="s">
        <v>2084</v>
      </c>
      <c r="C20" s="554"/>
      <c r="D20" s="554"/>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1" t="s">
        <v>2309</v>
      </c>
      <c r="C27" s="294"/>
      <c r="D27" s="294"/>
      <c r="E27" s="294"/>
      <c r="F27" s="294"/>
      <c r="G27" s="294"/>
      <c r="H27" s="256">
        <f>IF(SUM(C27:G27)="","",SUM(C27:G27))</f>
        <v>0</v>
      </c>
    </row>
    <row r="28" spans="1:8" x14ac:dyDescent="0.35">
      <c r="A28" s="267" t="s">
        <v>2100</v>
      </c>
      <c r="B28" s="341" t="s">
        <v>2309</v>
      </c>
      <c r="C28" s="294"/>
      <c r="D28" s="294"/>
      <c r="E28" s="294"/>
      <c r="F28" s="294"/>
      <c r="G28" s="294"/>
      <c r="H28" s="271">
        <f>IF(SUM(C28:G28)="","",SUM(C28:G28))</f>
        <v>0</v>
      </c>
    </row>
    <row r="29" spans="1:8" x14ac:dyDescent="0.35">
      <c r="A29" s="267" t="s">
        <v>2101</v>
      </c>
      <c r="B29" s="341" t="s">
        <v>2309</v>
      </c>
      <c r="C29" s="294"/>
      <c r="D29" s="294"/>
      <c r="E29" s="294"/>
      <c r="F29" s="294"/>
      <c r="G29" s="294"/>
      <c r="H29" s="271">
        <f>IF(SUM(C29:G29)="","",SUM(C29:G29))</f>
        <v>0</v>
      </c>
    </row>
    <row r="30" spans="1:8" x14ac:dyDescent="0.35">
      <c r="A30" s="267" t="s">
        <v>2102</v>
      </c>
      <c r="B30" s="341" t="s">
        <v>2309</v>
      </c>
      <c r="C30" s="294"/>
      <c r="D30" s="294"/>
      <c r="E30" s="294"/>
      <c r="F30" s="294"/>
      <c r="G30" s="294"/>
      <c r="H30" s="271">
        <f>IF(SUM(C30:G30)="","",SUM(C30:G30))</f>
        <v>0</v>
      </c>
    </row>
    <row r="31" spans="1:8" x14ac:dyDescent="0.35">
      <c r="A31" s="267" t="s">
        <v>2307</v>
      </c>
      <c r="B31" s="341" t="s">
        <v>2309</v>
      </c>
      <c r="C31" s="297"/>
      <c r="D31" s="291"/>
      <c r="E31" s="291"/>
      <c r="F31" s="298"/>
      <c r="G31" s="299"/>
    </row>
    <row r="32" spans="1:8" x14ac:dyDescent="0.35">
      <c r="A32" s="267" t="s">
        <v>2308</v>
      </c>
      <c r="B32" s="341"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opLeftCell="A4" zoomScale="80" zoomScaleNormal="80" workbookViewId="0">
      <selection activeCell="N20" sqref="N20"/>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7" t="s">
        <v>2768</v>
      </c>
      <c r="E6" s="517"/>
      <c r="F6" s="517"/>
      <c r="G6" s="517"/>
      <c r="H6" s="517"/>
      <c r="I6" s="7"/>
      <c r="J6" s="8"/>
    </row>
    <row r="7" spans="2:10" ht="26" x14ac:dyDescent="0.35">
      <c r="B7" s="6"/>
      <c r="C7" s="7"/>
      <c r="D7" s="7"/>
      <c r="E7" s="7"/>
      <c r="F7" s="12" t="s">
        <v>513</v>
      </c>
      <c r="G7" s="7"/>
      <c r="H7" s="7"/>
      <c r="I7" s="7"/>
      <c r="J7" s="8"/>
    </row>
    <row r="8" spans="2:10" ht="26" x14ac:dyDescent="0.35">
      <c r="B8" s="6"/>
      <c r="C8" s="7"/>
      <c r="D8" s="7"/>
      <c r="E8" s="7"/>
      <c r="F8" s="12" t="s">
        <v>2950</v>
      </c>
      <c r="G8" s="7"/>
      <c r="H8" s="7"/>
      <c r="I8" s="7"/>
      <c r="J8" s="8"/>
    </row>
    <row r="9" spans="2:10" ht="21" x14ac:dyDescent="0.35">
      <c r="B9" s="6"/>
      <c r="C9" s="7"/>
      <c r="D9" s="7"/>
      <c r="E9" s="7"/>
      <c r="F9" s="13" t="s">
        <v>2959</v>
      </c>
      <c r="G9" s="7"/>
      <c r="H9" s="7"/>
      <c r="I9" s="7"/>
      <c r="J9" s="8"/>
    </row>
    <row r="10" spans="2:10" ht="21" x14ac:dyDescent="0.35">
      <c r="B10" s="6"/>
      <c r="C10" s="7"/>
      <c r="D10" s="7"/>
      <c r="E10" s="7"/>
      <c r="F10" s="13" t="s">
        <v>2960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20" t="s">
        <v>15</v>
      </c>
      <c r="E24" s="521" t="s">
        <v>16</v>
      </c>
      <c r="F24" s="521"/>
      <c r="G24" s="521"/>
      <c r="H24" s="521"/>
      <c r="I24" s="7"/>
      <c r="J24" s="8"/>
    </row>
    <row r="25" spans="2:10" x14ac:dyDescent="0.35">
      <c r="B25" s="6"/>
      <c r="C25" s="7"/>
      <c r="D25" s="7"/>
      <c r="E25" s="16"/>
      <c r="F25" s="16"/>
      <c r="G25" s="16"/>
      <c r="H25" s="7"/>
      <c r="I25" s="7"/>
      <c r="J25" s="8"/>
    </row>
    <row r="26" spans="2:10" x14ac:dyDescent="0.35">
      <c r="B26" s="6"/>
      <c r="C26" s="7"/>
      <c r="D26" s="520" t="s">
        <v>17</v>
      </c>
      <c r="E26" s="521"/>
      <c r="F26" s="521"/>
      <c r="G26" s="521"/>
      <c r="H26" s="521"/>
      <c r="I26" s="7"/>
      <c r="J26" s="8"/>
    </row>
    <row r="27" spans="2:10" x14ac:dyDescent="0.35">
      <c r="B27" s="6"/>
      <c r="C27" s="7"/>
      <c r="D27" s="17"/>
      <c r="E27" s="17"/>
      <c r="F27" s="17"/>
      <c r="G27" s="17"/>
      <c r="H27" s="17"/>
      <c r="I27" s="7"/>
      <c r="J27" s="8"/>
    </row>
    <row r="28" spans="2:10" x14ac:dyDescent="0.35">
      <c r="B28" s="6"/>
      <c r="C28" s="7"/>
      <c r="D28" s="520" t="s">
        <v>18</v>
      </c>
      <c r="E28" s="521" t="s">
        <v>16</v>
      </c>
      <c r="F28" s="521"/>
      <c r="G28" s="521"/>
      <c r="H28" s="521"/>
      <c r="I28" s="7"/>
      <c r="J28" s="8"/>
    </row>
    <row r="29" spans="2:10" x14ac:dyDescent="0.35">
      <c r="B29" s="6"/>
      <c r="C29" s="7"/>
      <c r="D29" s="17"/>
      <c r="E29" s="17"/>
      <c r="F29" s="17"/>
      <c r="G29" s="17"/>
      <c r="H29" s="17"/>
      <c r="I29" s="7"/>
      <c r="J29" s="8"/>
    </row>
    <row r="30" spans="2:10" x14ac:dyDescent="0.35">
      <c r="B30" s="6"/>
      <c r="C30" s="7"/>
      <c r="D30" s="520" t="s">
        <v>19</v>
      </c>
      <c r="E30" s="521" t="s">
        <v>16</v>
      </c>
      <c r="F30" s="521"/>
      <c r="G30" s="521"/>
      <c r="H30" s="521"/>
      <c r="I30" s="7"/>
      <c r="J30" s="8"/>
    </row>
    <row r="31" spans="2:10" x14ac:dyDescent="0.35">
      <c r="B31" s="6"/>
      <c r="C31" s="7"/>
      <c r="D31" s="17"/>
      <c r="E31" s="17"/>
      <c r="F31" s="17"/>
      <c r="G31" s="17"/>
      <c r="H31" s="17"/>
      <c r="I31" s="7"/>
      <c r="J31" s="8"/>
    </row>
    <row r="32" spans="2:10" x14ac:dyDescent="0.35">
      <c r="B32" s="6"/>
      <c r="C32" s="7"/>
      <c r="D32" s="520" t="s">
        <v>20</v>
      </c>
      <c r="E32" s="521" t="s">
        <v>16</v>
      </c>
      <c r="F32" s="521"/>
      <c r="G32" s="521"/>
      <c r="H32" s="521"/>
      <c r="I32" s="7"/>
      <c r="J32" s="8"/>
    </row>
    <row r="33" spans="1:18" x14ac:dyDescent="0.35">
      <c r="B33" s="6"/>
      <c r="C33" s="7"/>
      <c r="D33" s="16"/>
      <c r="E33" s="16"/>
      <c r="F33" s="16"/>
      <c r="G33" s="16"/>
      <c r="H33" s="16"/>
      <c r="I33" s="7"/>
      <c r="J33" s="8"/>
    </row>
    <row r="34" spans="1:18" x14ac:dyDescent="0.35">
      <c r="B34" s="6"/>
      <c r="C34" s="7"/>
      <c r="D34" s="520" t="s">
        <v>21</v>
      </c>
      <c r="E34" s="521" t="s">
        <v>16</v>
      </c>
      <c r="F34" s="521"/>
      <c r="G34" s="521"/>
      <c r="H34" s="521"/>
      <c r="I34" s="7"/>
      <c r="J34" s="8"/>
    </row>
    <row r="35" spans="1:18" x14ac:dyDescent="0.35">
      <c r="B35" s="6"/>
      <c r="C35" s="7"/>
      <c r="D35" s="7"/>
      <c r="E35" s="7"/>
      <c r="F35" s="7"/>
      <c r="G35" s="7"/>
      <c r="H35" s="7"/>
      <c r="I35" s="7"/>
      <c r="J35" s="8"/>
    </row>
    <row r="36" spans="1:18" x14ac:dyDescent="0.35">
      <c r="B36" s="6"/>
      <c r="C36" s="7"/>
      <c r="D36" s="518" t="s">
        <v>22</v>
      </c>
      <c r="E36" s="519"/>
      <c r="F36" s="519"/>
      <c r="G36" s="519"/>
      <c r="H36" s="519"/>
      <c r="I36" s="7"/>
      <c r="J36" s="8"/>
    </row>
    <row r="37" spans="1:18" x14ac:dyDescent="0.35">
      <c r="B37" s="6"/>
      <c r="C37" s="7"/>
      <c r="D37" s="7"/>
      <c r="E37" s="7"/>
      <c r="F37" s="15"/>
      <c r="G37" s="7"/>
      <c r="H37" s="7"/>
      <c r="I37" s="7"/>
      <c r="J37" s="8"/>
    </row>
    <row r="38" spans="1:18" x14ac:dyDescent="0.35">
      <c r="B38" s="6"/>
      <c r="C38" s="7"/>
      <c r="D38" s="518" t="s">
        <v>1506</v>
      </c>
      <c r="E38" s="519"/>
      <c r="F38" s="519"/>
      <c r="G38" s="519"/>
      <c r="H38" s="519"/>
      <c r="I38" s="7"/>
      <c r="J38" s="8"/>
    </row>
    <row r="39" spans="1:18" x14ac:dyDescent="0.35">
      <c r="B39" s="6"/>
      <c r="C39" s="7"/>
      <c r="D39" s="139"/>
      <c r="E39" s="139"/>
      <c r="F39" s="139"/>
      <c r="G39" s="139"/>
      <c r="H39" s="139"/>
      <c r="I39" s="7"/>
      <c r="J39" s="8"/>
    </row>
    <row r="40" spans="1:18" s="257" customFormat="1" x14ac:dyDescent="0.35">
      <c r="A40" s="2"/>
      <c r="B40" s="6"/>
      <c r="C40" s="7"/>
      <c r="D40" s="518" t="s">
        <v>2777</v>
      </c>
      <c r="E40" s="519" t="s">
        <v>16</v>
      </c>
      <c r="F40" s="519"/>
      <c r="G40" s="519"/>
      <c r="H40" s="519"/>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8" t="s">
        <v>2778</v>
      </c>
      <c r="E42" s="519"/>
      <c r="F42" s="519"/>
      <c r="G42" s="519"/>
      <c r="H42" s="519"/>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22" t="s">
        <v>1573</v>
      </c>
      <c r="D25" s="522"/>
      <c r="E25" s="522"/>
      <c r="F25" s="522"/>
      <c r="G25" s="522"/>
      <c r="H25" s="522"/>
      <c r="I25" s="14"/>
      <c r="J25" s="8"/>
    </row>
    <row r="26" spans="2:14" s="2" customFormat="1" x14ac:dyDescent="0.35">
      <c r="B26" s="6"/>
      <c r="C26" s="522"/>
      <c r="D26" s="522"/>
      <c r="E26" s="522"/>
      <c r="F26" s="522"/>
      <c r="G26" s="522"/>
      <c r="H26" s="522"/>
      <c r="I26" s="14"/>
      <c r="J26" s="8"/>
    </row>
    <row r="27" spans="2:14" s="2" customFormat="1" x14ac:dyDescent="0.35">
      <c r="B27" s="6"/>
      <c r="C27" s="522" t="s">
        <v>1572</v>
      </c>
      <c r="D27" s="522"/>
      <c r="E27" s="522"/>
      <c r="F27" s="522"/>
      <c r="G27" s="522"/>
      <c r="H27" s="522"/>
      <c r="I27" s="14"/>
      <c r="J27" s="8"/>
    </row>
    <row r="28" spans="2:14" s="2" customFormat="1" x14ac:dyDescent="0.35">
      <c r="B28" s="6"/>
      <c r="C28" s="522"/>
      <c r="D28" s="522"/>
      <c r="E28" s="522"/>
      <c r="F28" s="522"/>
      <c r="G28" s="522"/>
      <c r="H28" s="522"/>
      <c r="I28" s="14"/>
      <c r="J28" s="8"/>
    </row>
    <row r="29" spans="2:14" s="2" customFormat="1" x14ac:dyDescent="0.35">
      <c r="B29" s="6"/>
      <c r="C29" s="522" t="s">
        <v>1574</v>
      </c>
      <c r="D29" s="522"/>
      <c r="E29" s="522"/>
      <c r="F29" s="522"/>
      <c r="G29" s="522"/>
      <c r="H29" s="522"/>
      <c r="I29" s="14"/>
      <c r="J29" s="8"/>
    </row>
    <row r="30" spans="2:14" s="2" customFormat="1" x14ac:dyDescent="0.35">
      <c r="B30" s="6"/>
      <c r="C30" s="522"/>
      <c r="D30" s="522"/>
      <c r="E30" s="522"/>
      <c r="F30" s="522"/>
      <c r="G30" s="522"/>
      <c r="H30" s="522"/>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8"/>
      <c r="C72" s="349"/>
      <c r="D72" s="349"/>
      <c r="E72" s="349"/>
      <c r="F72" s="349"/>
      <c r="G72" s="349"/>
      <c r="H72" s="349"/>
      <c r="I72" s="349"/>
      <c r="J72" s="350"/>
    </row>
    <row r="73" spans="1:20" ht="18.5" x14ac:dyDescent="0.45">
      <c r="B73" s="26"/>
      <c r="C73" s="353" t="s">
        <v>2775</v>
      </c>
      <c r="D73" s="22"/>
      <c r="E73" s="22"/>
      <c r="F73" s="22"/>
      <c r="G73" s="22"/>
      <c r="H73" s="22"/>
      <c r="I73" s="22"/>
      <c r="J73" s="27"/>
    </row>
    <row r="74" spans="1:20" s="257" customFormat="1" ht="18.5" x14ac:dyDescent="0.45">
      <c r="A74" s="2"/>
      <c r="B74" s="26"/>
      <c r="C74" s="524" t="s">
        <v>2776</v>
      </c>
      <c r="D74" s="524"/>
      <c r="E74" s="524"/>
      <c r="F74" s="524"/>
      <c r="G74" s="524"/>
      <c r="H74" s="524"/>
      <c r="I74" s="524"/>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4" t="s">
        <v>2630</v>
      </c>
      <c r="D76" s="22"/>
      <c r="E76" s="22"/>
      <c r="F76" s="22"/>
      <c r="G76" s="22"/>
      <c r="H76" s="22"/>
      <c r="I76" s="22"/>
      <c r="J76" s="27"/>
    </row>
    <row r="77" spans="1:20" x14ac:dyDescent="0.35">
      <c r="B77" s="26"/>
      <c r="C77" s="354" t="s">
        <v>2743</v>
      </c>
      <c r="D77" s="22"/>
      <c r="E77" s="22"/>
      <c r="F77" s="22"/>
      <c r="G77" s="22"/>
      <c r="H77" s="22"/>
      <c r="I77" s="22"/>
      <c r="J77" s="27"/>
    </row>
    <row r="78" spans="1:20" s="359" customFormat="1" ht="24.75" customHeight="1" x14ac:dyDescent="0.35">
      <c r="A78" s="2"/>
      <c r="B78" s="26"/>
      <c r="C78" s="523" t="s">
        <v>2744</v>
      </c>
      <c r="D78" s="523"/>
      <c r="E78" s="523"/>
      <c r="F78" s="523"/>
      <c r="G78" s="523"/>
      <c r="H78" s="523"/>
      <c r="I78" s="523"/>
      <c r="J78" s="27"/>
      <c r="K78" s="2"/>
      <c r="L78" s="2"/>
      <c r="M78" s="2"/>
      <c r="N78" s="2"/>
      <c r="O78" s="2"/>
      <c r="P78" s="2"/>
      <c r="Q78" s="2"/>
      <c r="R78" s="2"/>
    </row>
    <row r="79" spans="1:20" x14ac:dyDescent="0.35">
      <c r="B79" s="26"/>
      <c r="C79" s="523" t="s">
        <v>2745</v>
      </c>
      <c r="D79" s="523"/>
      <c r="E79" s="523"/>
      <c r="F79" s="523"/>
      <c r="G79" s="523"/>
      <c r="H79" s="523"/>
      <c r="I79" s="523"/>
      <c r="J79" s="27"/>
    </row>
    <row r="80" spans="1:20" x14ac:dyDescent="0.35">
      <c r="B80" s="26"/>
      <c r="C80" s="354" t="s">
        <v>2746</v>
      </c>
      <c r="D80" s="22"/>
      <c r="E80" s="22"/>
      <c r="F80" s="22"/>
      <c r="G80" s="22"/>
      <c r="H80" s="22"/>
      <c r="I80" s="22"/>
      <c r="J80" s="27"/>
    </row>
    <row r="81" spans="1:18" s="359" customFormat="1" x14ac:dyDescent="0.35">
      <c r="A81" s="2"/>
      <c r="B81" s="26"/>
      <c r="C81" s="354" t="s">
        <v>2756</v>
      </c>
      <c r="D81" s="22"/>
      <c r="E81" s="22"/>
      <c r="F81" s="22"/>
      <c r="G81" s="22"/>
      <c r="H81" s="22"/>
      <c r="I81" s="22"/>
      <c r="J81" s="27"/>
      <c r="K81" s="2"/>
      <c r="L81" s="2"/>
      <c r="M81" s="2"/>
      <c r="N81" s="2"/>
      <c r="O81" s="2"/>
      <c r="P81" s="2"/>
      <c r="Q81" s="2"/>
      <c r="R81" s="2"/>
    </row>
    <row r="82" spans="1:18" s="359" customFormat="1" x14ac:dyDescent="0.35">
      <c r="A82" s="2"/>
      <c r="B82" s="26"/>
      <c r="C82" s="354" t="s">
        <v>2758</v>
      </c>
      <c r="D82" s="22"/>
      <c r="E82" s="22"/>
      <c r="F82" s="22"/>
      <c r="G82" s="22"/>
      <c r="H82" s="22"/>
      <c r="I82" s="22"/>
      <c r="J82" s="27"/>
      <c r="K82" s="2"/>
      <c r="L82" s="2"/>
      <c r="M82" s="2"/>
      <c r="N82" s="2"/>
      <c r="O82" s="2"/>
      <c r="P82" s="2"/>
      <c r="Q82" s="2"/>
      <c r="R82" s="2"/>
    </row>
    <row r="83" spans="1:18" x14ac:dyDescent="0.35">
      <c r="B83" s="26"/>
      <c r="C83" s="354" t="s">
        <v>2757</v>
      </c>
      <c r="D83" s="22"/>
      <c r="E83" s="22"/>
      <c r="F83" s="22"/>
      <c r="G83" s="22"/>
      <c r="H83" s="22"/>
      <c r="I83" s="22"/>
      <c r="J83" s="27"/>
    </row>
    <row r="84" spans="1:18" x14ac:dyDescent="0.35">
      <c r="B84" s="26"/>
      <c r="C84" s="354" t="s">
        <v>2759</v>
      </c>
      <c r="D84" s="22"/>
      <c r="E84" s="22"/>
      <c r="F84" s="22"/>
      <c r="G84" s="22"/>
      <c r="H84" s="22"/>
      <c r="I84" s="22"/>
      <c r="J84" s="27"/>
    </row>
    <row r="85" spans="1:18" x14ac:dyDescent="0.35">
      <c r="B85" s="26"/>
      <c r="C85" s="354" t="s">
        <v>2760</v>
      </c>
      <c r="D85" s="22"/>
      <c r="E85" s="22"/>
      <c r="F85" s="22"/>
      <c r="G85" s="22"/>
      <c r="H85" s="22"/>
      <c r="I85" s="22"/>
      <c r="J85" s="27"/>
    </row>
    <row r="86" spans="1:18" x14ac:dyDescent="0.35">
      <c r="B86" s="26"/>
      <c r="C86" s="354" t="s">
        <v>2761</v>
      </c>
      <c r="D86" s="22"/>
      <c r="E86" s="22"/>
      <c r="F86" s="22"/>
      <c r="G86" s="22"/>
      <c r="H86" s="22"/>
      <c r="I86" s="22"/>
      <c r="J86" s="27"/>
    </row>
    <row r="87" spans="1:18" x14ac:dyDescent="0.35">
      <c r="B87" s="26"/>
      <c r="C87" s="354" t="s">
        <v>2772</v>
      </c>
      <c r="D87" s="22"/>
      <c r="E87" s="22"/>
      <c r="F87" s="22"/>
      <c r="G87" s="22"/>
      <c r="H87" s="22"/>
      <c r="I87" s="22"/>
      <c r="J87" s="27"/>
    </row>
    <row r="88" spans="1:18" x14ac:dyDescent="0.35">
      <c r="B88" s="26"/>
      <c r="C88" s="392" t="s">
        <v>2773</v>
      </c>
      <c r="D88" s="22"/>
      <c r="E88" s="22"/>
      <c r="F88" s="22"/>
      <c r="G88" s="22"/>
      <c r="H88" s="22"/>
      <c r="I88" s="22"/>
      <c r="J88" s="27"/>
    </row>
    <row r="89" spans="1:18" x14ac:dyDescent="0.35">
      <c r="B89" s="26"/>
      <c r="C89" s="392" t="s">
        <v>2774</v>
      </c>
      <c r="D89" s="22"/>
      <c r="E89" s="22"/>
      <c r="F89" s="22"/>
      <c r="G89" s="22"/>
      <c r="H89" s="22"/>
      <c r="I89" s="22"/>
      <c r="J89" s="27"/>
    </row>
    <row r="90" spans="1:18" ht="15" thickBot="1" x14ac:dyDescent="0.4">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5" t="s">
        <v>37</v>
      </c>
      <c r="B1" s="526"/>
      <c r="C1" s="526"/>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65" zoomScale="80" zoomScaleNormal="80" workbookViewId="0">
      <selection activeCell="D96" sqref="D96"/>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7"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3"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8"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76" t="s">
        <v>513</v>
      </c>
      <c r="E14" s="72"/>
      <c r="F14" s="72"/>
      <c r="H14" s="64"/>
      <c r="L14" s="64"/>
      <c r="M14" s="64"/>
    </row>
    <row r="15" spans="1:13" x14ac:dyDescent="0.35">
      <c r="A15" s="66" t="s">
        <v>82</v>
      </c>
      <c r="B15" s="80" t="s">
        <v>83</v>
      </c>
      <c r="C15" s="476" t="s">
        <v>2945</v>
      </c>
      <c r="E15" s="72"/>
      <c r="F15" s="72"/>
      <c r="H15" s="64"/>
      <c r="L15" s="64"/>
      <c r="M15" s="64"/>
    </row>
    <row r="16" spans="1:13" ht="43.5" x14ac:dyDescent="0.35">
      <c r="A16" s="66" t="s">
        <v>84</v>
      </c>
      <c r="B16" s="80" t="s">
        <v>85</v>
      </c>
      <c r="C16" s="477" t="s">
        <v>2880</v>
      </c>
      <c r="E16" s="72"/>
      <c r="F16" s="72"/>
      <c r="H16" s="64"/>
      <c r="L16" s="64"/>
      <c r="M16" s="64"/>
    </row>
    <row r="17" spans="1:13" x14ac:dyDescent="0.35">
      <c r="A17" s="66" t="s">
        <v>86</v>
      </c>
      <c r="B17" s="80" t="s">
        <v>87</v>
      </c>
      <c r="C17" s="66" t="s">
        <v>2961</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4" t="s">
        <v>2769</v>
      </c>
      <c r="C27" s="360" t="s">
        <v>2765</v>
      </c>
      <c r="D27" s="83"/>
      <c r="E27" s="83"/>
      <c r="F27" s="83"/>
      <c r="H27" s="64"/>
      <c r="L27" s="64"/>
      <c r="M27" s="64"/>
    </row>
    <row r="28" spans="1:13" x14ac:dyDescent="0.35">
      <c r="A28" s="66" t="s">
        <v>99</v>
      </c>
      <c r="B28" s="369" t="s">
        <v>2764</v>
      </c>
      <c r="C28" s="337" t="s">
        <v>2765</v>
      </c>
      <c r="D28" s="83"/>
      <c r="E28" s="83"/>
      <c r="F28" s="83"/>
      <c r="H28" s="64"/>
      <c r="L28" s="64"/>
      <c r="M28" s="393" t="s">
        <v>2765</v>
      </c>
    </row>
    <row r="29" spans="1:13" x14ac:dyDescent="0.35">
      <c r="A29" s="66" t="s">
        <v>101</v>
      </c>
      <c r="B29" s="82" t="s">
        <v>100</v>
      </c>
      <c r="C29" s="66" t="s">
        <v>2765</v>
      </c>
      <c r="E29" s="83"/>
      <c r="F29" s="83"/>
      <c r="H29" s="64"/>
      <c r="L29" s="64"/>
      <c r="M29" s="393" t="s">
        <v>2766</v>
      </c>
    </row>
    <row r="30" spans="1:13" ht="29" outlineLevel="1" x14ac:dyDescent="0.35">
      <c r="A30" s="66" t="s">
        <v>103</v>
      </c>
      <c r="B30" s="82" t="s">
        <v>102</v>
      </c>
      <c r="C30" s="477" t="s">
        <v>2881</v>
      </c>
      <c r="E30" s="83"/>
      <c r="F30" s="83"/>
      <c r="H30" s="64"/>
      <c r="L30" s="64"/>
      <c r="M30" s="393"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78">
        <v>5758.0439048656999</v>
      </c>
      <c r="F38" s="83"/>
      <c r="H38" s="64"/>
      <c r="L38" s="64"/>
      <c r="M38" s="64"/>
    </row>
    <row r="39" spans="1:14" x14ac:dyDescent="0.35">
      <c r="A39" s="66" t="s">
        <v>111</v>
      </c>
      <c r="B39" s="83" t="s">
        <v>112</v>
      </c>
      <c r="C39" s="478">
        <v>4000</v>
      </c>
      <c r="F39" s="83"/>
      <c r="H39" s="64"/>
      <c r="L39" s="64"/>
      <c r="M39" s="64"/>
      <c r="N39" s="96"/>
    </row>
    <row r="40" spans="1:14" outlineLevel="1" x14ac:dyDescent="0.35">
      <c r="A40" s="66" t="s">
        <v>113</v>
      </c>
      <c r="B40" s="89" t="s">
        <v>114</v>
      </c>
      <c r="C40" s="186" t="s">
        <v>1207</v>
      </c>
      <c r="F40" s="83"/>
      <c r="H40" s="64"/>
      <c r="L40" s="64"/>
      <c r="M40" s="64"/>
      <c r="N40" s="96"/>
    </row>
    <row r="41" spans="1:14" outlineLevel="1" x14ac:dyDescent="0.35">
      <c r="A41" s="66" t="s">
        <v>116</v>
      </c>
      <c r="B41" s="89" t="s">
        <v>117</v>
      </c>
      <c r="C41" s="186" t="s">
        <v>1207</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0.41951097621642486</v>
      </c>
      <c r="E45" s="180"/>
      <c r="F45" s="180">
        <v>0</v>
      </c>
      <c r="G45" s="360"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5742.9522068656997</v>
      </c>
      <c r="E53" s="91"/>
      <c r="F53" s="198">
        <f>IF($C$58=0,"",IF(C53="[for completion]","",C53/$C$58))</f>
        <v>0.99737902345842699</v>
      </c>
      <c r="G53" s="92"/>
      <c r="H53" s="64"/>
      <c r="L53" s="64"/>
      <c r="M53" s="64"/>
      <c r="N53" s="96"/>
    </row>
    <row r="54" spans="1:14" x14ac:dyDescent="0.35">
      <c r="A54" s="66" t="s">
        <v>134</v>
      </c>
      <c r="B54" s="83" t="s">
        <v>135</v>
      </c>
      <c r="C54" s="186">
        <v>15.091697999999999</v>
      </c>
      <c r="E54" s="91"/>
      <c r="F54" s="198">
        <f>IF($C$58=0,"",IF(C54="[for completion]","",C54/$C$58))</f>
        <v>2.6209765415729312E-3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5758.0439048656999</v>
      </c>
      <c r="D58" s="91"/>
      <c r="E58" s="91"/>
      <c r="F58" s="199">
        <f>SUM(F53:F57)</f>
        <v>0.99999999999999989</v>
      </c>
      <c r="G58" s="92"/>
      <c r="H58" s="64"/>
      <c r="L58" s="64"/>
      <c r="M58" s="64"/>
      <c r="N58" s="96"/>
    </row>
    <row r="59" spans="1:14" outlineLevel="1" x14ac:dyDescent="0.35">
      <c r="A59" s="66" t="s">
        <v>144</v>
      </c>
      <c r="B59" s="480" t="s">
        <v>2805</v>
      </c>
      <c r="C59" s="481">
        <v>2505.6276419666701</v>
      </c>
      <c r="E59" s="91"/>
      <c r="F59" s="198">
        <f t="shared" ref="F59:F64" si="0">IF($C$58=0,"",IF(C59="[for completion]","",C59/$C$58))</f>
        <v>0.43515257670219365</v>
      </c>
      <c r="G59" s="92"/>
      <c r="H59" s="64"/>
      <c r="L59" s="64"/>
      <c r="M59" s="64"/>
      <c r="N59" s="96"/>
    </row>
    <row r="60" spans="1:14" outlineLevel="1" x14ac:dyDescent="0.35">
      <c r="A60" s="66" t="s">
        <v>146</v>
      </c>
      <c r="B60" s="480" t="s">
        <v>2806</v>
      </c>
      <c r="C60" s="481">
        <v>2957.1085322641102</v>
      </c>
      <c r="E60" s="91"/>
      <c r="F60" s="198">
        <f t="shared" si="0"/>
        <v>0.51356130330393535</v>
      </c>
      <c r="G60" s="92"/>
      <c r="H60" s="64"/>
      <c r="L60" s="64"/>
      <c r="M60" s="64"/>
      <c r="N60" s="96"/>
    </row>
    <row r="61" spans="1:14" outlineLevel="1" x14ac:dyDescent="0.35">
      <c r="A61" s="66" t="s">
        <v>147</v>
      </c>
      <c r="B61" s="480" t="s">
        <v>2903</v>
      </c>
      <c r="C61" s="481">
        <v>174.080175859235</v>
      </c>
      <c r="E61" s="91"/>
      <c r="F61" s="198">
        <f t="shared" si="0"/>
        <v>3.0232519712489969E-2</v>
      </c>
      <c r="G61" s="92"/>
      <c r="H61" s="64"/>
      <c r="L61" s="64"/>
      <c r="M61" s="64"/>
      <c r="N61" s="96"/>
    </row>
    <row r="62" spans="1:14" outlineLevel="1" x14ac:dyDescent="0.35">
      <c r="A62" s="66" t="s">
        <v>148</v>
      </c>
      <c r="B62" s="95" t="s">
        <v>2807</v>
      </c>
      <c r="C62" s="186">
        <v>106.13585677568599</v>
      </c>
      <c r="E62" s="91"/>
      <c r="F62" s="198">
        <f t="shared" si="0"/>
        <v>1.84326237398083E-2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2927</v>
      </c>
      <c r="C64" s="189">
        <v>15.091697999999999</v>
      </c>
      <c r="D64" s="96"/>
      <c r="E64" s="96"/>
      <c r="F64" s="198">
        <f t="shared" si="0"/>
        <v>2.6209765415729312E-3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79">
        <v>11.906911236529499</v>
      </c>
      <c r="D66" s="479">
        <v>6.5815691972644901</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78">
        <v>305.0627741172047</v>
      </c>
      <c r="D70" s="478">
        <v>850.40362505626706</v>
      </c>
      <c r="E70" s="62"/>
      <c r="F70" s="198">
        <f t="shared" ref="F70:F76" si="1">IF($C$77=0,"",IF(C70="[for completion]","",C70/$C$77))</f>
        <v>5.2980279268002549E-2</v>
      </c>
      <c r="G70" s="198">
        <f>IF($D$77=0,"",IF(D70="[Mark as ND1 if not relevant]","",D70/$D$77))</f>
        <v>0.14768944274312915</v>
      </c>
      <c r="H70" s="64"/>
      <c r="L70" s="64"/>
      <c r="M70" s="64"/>
      <c r="N70" s="96"/>
    </row>
    <row r="71" spans="1:14" x14ac:dyDescent="0.35">
      <c r="A71" s="66" t="s">
        <v>158</v>
      </c>
      <c r="B71" s="176" t="s">
        <v>1528</v>
      </c>
      <c r="C71" s="478">
        <v>281.18582890067279</v>
      </c>
      <c r="D71" s="478">
        <v>629.35244582370001</v>
      </c>
      <c r="E71" s="62"/>
      <c r="F71" s="198">
        <f t="shared" si="1"/>
        <v>4.8833568056517125E-2</v>
      </c>
      <c r="G71" s="198">
        <f t="shared" ref="G71:G76" si="2">IF($D$77=0,"",IF(D71="[Mark as ND1 if not relevant]","",D71/$D$77))</f>
        <v>0.10929952468932345</v>
      </c>
      <c r="H71" s="64"/>
      <c r="L71" s="64"/>
      <c r="M71" s="64"/>
      <c r="N71" s="96"/>
    </row>
    <row r="72" spans="1:14" x14ac:dyDescent="0.35">
      <c r="A72" s="66" t="s">
        <v>159</v>
      </c>
      <c r="B72" s="175" t="s">
        <v>1529</v>
      </c>
      <c r="C72" s="478">
        <v>263.15840491455094</v>
      </c>
      <c r="D72" s="478">
        <v>545.96868565528507</v>
      </c>
      <c r="E72" s="62"/>
      <c r="F72" s="198">
        <f t="shared" si="1"/>
        <v>4.5702743720341402E-2</v>
      </c>
      <c r="G72" s="198">
        <f t="shared" si="2"/>
        <v>9.4818282241321064E-2</v>
      </c>
      <c r="H72" s="64"/>
      <c r="L72" s="64"/>
      <c r="M72" s="64"/>
      <c r="N72" s="96"/>
    </row>
    <row r="73" spans="1:14" x14ac:dyDescent="0.35">
      <c r="A73" s="66" t="s">
        <v>160</v>
      </c>
      <c r="B73" s="175" t="s">
        <v>1530</v>
      </c>
      <c r="C73" s="478">
        <v>274.38035740872397</v>
      </c>
      <c r="D73" s="478">
        <v>493.50314555331306</v>
      </c>
      <c r="E73" s="62"/>
      <c r="F73" s="198">
        <f t="shared" si="1"/>
        <v>4.7651661213778743E-2</v>
      </c>
      <c r="G73" s="198">
        <f t="shared" si="2"/>
        <v>8.5706601443435407E-2</v>
      </c>
      <c r="H73" s="64"/>
      <c r="L73" s="64"/>
      <c r="M73" s="64"/>
      <c r="N73" s="96"/>
    </row>
    <row r="74" spans="1:14" x14ac:dyDescent="0.35">
      <c r="A74" s="66" t="s">
        <v>161</v>
      </c>
      <c r="B74" s="175" t="s">
        <v>1531</v>
      </c>
      <c r="C74" s="478">
        <v>265.09026182266592</v>
      </c>
      <c r="D74" s="478">
        <v>432.14229114283609</v>
      </c>
      <c r="E74" s="62"/>
      <c r="F74" s="198">
        <f t="shared" si="1"/>
        <v>4.6038249482373277E-2</v>
      </c>
      <c r="G74" s="198">
        <f t="shared" si="2"/>
        <v>7.5050073029029815E-2</v>
      </c>
      <c r="H74" s="64"/>
      <c r="L74" s="64"/>
      <c r="M74" s="64"/>
      <c r="N74" s="96"/>
    </row>
    <row r="75" spans="1:14" x14ac:dyDescent="0.35">
      <c r="A75" s="66" t="s">
        <v>162</v>
      </c>
      <c r="B75" s="175" t="s">
        <v>1532</v>
      </c>
      <c r="C75" s="478">
        <v>1247.761584100035</v>
      </c>
      <c r="D75" s="478">
        <v>1491.1533462556431</v>
      </c>
      <c r="E75" s="62"/>
      <c r="F75" s="198">
        <f t="shared" si="1"/>
        <v>0.21669886591966472</v>
      </c>
      <c r="G75" s="198">
        <f t="shared" si="2"/>
        <v>0.25896833017201315</v>
      </c>
      <c r="H75" s="64"/>
      <c r="L75" s="64"/>
      <c r="M75" s="64"/>
      <c r="N75" s="96"/>
    </row>
    <row r="76" spans="1:14" x14ac:dyDescent="0.35">
      <c r="A76" s="66" t="s">
        <v>163</v>
      </c>
      <c r="B76" s="175" t="s">
        <v>1533</v>
      </c>
      <c r="C76" s="478">
        <v>3121.4046936018467</v>
      </c>
      <c r="D76" s="478">
        <v>1315.5293670794931</v>
      </c>
      <c r="E76" s="62"/>
      <c r="F76" s="198">
        <f t="shared" si="1"/>
        <v>0.5420946323393222</v>
      </c>
      <c r="G76" s="198">
        <f t="shared" si="2"/>
        <v>0.22846774568174791</v>
      </c>
      <c r="H76" s="64"/>
      <c r="L76" s="64"/>
      <c r="M76" s="64"/>
      <c r="N76" s="96"/>
    </row>
    <row r="77" spans="1:14" x14ac:dyDescent="0.35">
      <c r="A77" s="66" t="s">
        <v>164</v>
      </c>
      <c r="B77" s="100" t="s">
        <v>143</v>
      </c>
      <c r="C77" s="188">
        <f>SUM(C70:C76)</f>
        <v>5758.0439048656999</v>
      </c>
      <c r="D77" s="188">
        <f>SUM(D70:D76)</f>
        <v>5758.0529065665378</v>
      </c>
      <c r="E77" s="83"/>
      <c r="F77" s="199">
        <f>SUM(F70:F76)</f>
        <v>1</v>
      </c>
      <c r="G77" s="199">
        <f>SUM(G70:G76)</f>
        <v>0.99999999999999989</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5.1164383561643803</v>
      </c>
      <c r="D89" s="190">
        <v>6.1164383561643838</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78">
        <v>0</v>
      </c>
      <c r="D93" s="478">
        <v>0</v>
      </c>
      <c r="E93" s="62"/>
      <c r="F93" s="198">
        <f>IF($C$100=0,"",IF(C93="[for completion]","",IF(C93="","",C93/$C$100)))</f>
        <v>0</v>
      </c>
      <c r="G93" s="198">
        <f>IF($D$100=0,"",IF(D93="[Mark as ND1 if not relevant]","",IF(D93="","",D93/$D$100)))</f>
        <v>0</v>
      </c>
      <c r="H93" s="64"/>
      <c r="L93" s="64"/>
      <c r="M93" s="64"/>
      <c r="N93" s="96"/>
    </row>
    <row r="94" spans="1:14" x14ac:dyDescent="0.35">
      <c r="A94" s="66" t="s">
        <v>186</v>
      </c>
      <c r="B94" s="176" t="s">
        <v>1528</v>
      </c>
      <c r="C94" s="478">
        <v>0</v>
      </c>
      <c r="D94" s="478">
        <v>0</v>
      </c>
      <c r="E94" s="62"/>
      <c r="F94" s="198">
        <f t="shared" ref="F94:F99" si="5">IF($C$100=0,"",IF(C94="[for completion]","",IF(C94="","",C94/$C$100)))</f>
        <v>0</v>
      </c>
      <c r="G94" s="198">
        <f t="shared" ref="G94:G99" si="6">IF($D$100=0,"",IF(D94="[Mark as ND1 if not relevant]","",IF(D94="","",D94/$D$100)))</f>
        <v>0</v>
      </c>
      <c r="H94" s="64"/>
      <c r="L94" s="64"/>
      <c r="M94" s="64"/>
      <c r="N94" s="96"/>
    </row>
    <row r="95" spans="1:14" x14ac:dyDescent="0.35">
      <c r="A95" s="66" t="s">
        <v>187</v>
      </c>
      <c r="B95" s="176" t="s">
        <v>1529</v>
      </c>
      <c r="C95" s="478">
        <v>2000</v>
      </c>
      <c r="D95" s="478">
        <v>0</v>
      </c>
      <c r="E95" s="62"/>
      <c r="F95" s="198">
        <f t="shared" si="5"/>
        <v>0.5</v>
      </c>
      <c r="G95" s="198">
        <f t="shared" si="6"/>
        <v>0</v>
      </c>
      <c r="H95" s="64"/>
      <c r="L95" s="64"/>
      <c r="M95" s="64"/>
      <c r="N95" s="96"/>
    </row>
    <row r="96" spans="1:14" x14ac:dyDescent="0.35">
      <c r="A96" s="66" t="s">
        <v>188</v>
      </c>
      <c r="B96" s="176" t="s">
        <v>1530</v>
      </c>
      <c r="C96" s="478">
        <v>0</v>
      </c>
      <c r="D96" s="478">
        <v>2000</v>
      </c>
      <c r="E96" s="62"/>
      <c r="F96" s="198">
        <f t="shared" si="5"/>
        <v>0</v>
      </c>
      <c r="G96" s="198">
        <f t="shared" si="6"/>
        <v>0.5</v>
      </c>
      <c r="H96" s="64"/>
      <c r="L96" s="64"/>
      <c r="M96" s="64"/>
      <c r="N96" s="96"/>
    </row>
    <row r="97" spans="1:14" x14ac:dyDescent="0.35">
      <c r="A97" s="66" t="s">
        <v>189</v>
      </c>
      <c r="B97" s="176" t="s">
        <v>1531</v>
      </c>
      <c r="C97" s="478">
        <v>0</v>
      </c>
      <c r="D97" s="478">
        <v>0</v>
      </c>
      <c r="E97" s="62"/>
      <c r="F97" s="198">
        <f t="shared" si="5"/>
        <v>0</v>
      </c>
      <c r="G97" s="198">
        <f t="shared" si="6"/>
        <v>0</v>
      </c>
      <c r="H97" s="64"/>
      <c r="L97" s="64"/>
      <c r="M97" s="64"/>
    </row>
    <row r="98" spans="1:14" x14ac:dyDescent="0.35">
      <c r="A98" s="66" t="s">
        <v>190</v>
      </c>
      <c r="B98" s="176" t="s">
        <v>1532</v>
      </c>
      <c r="C98" s="478">
        <v>2000</v>
      </c>
      <c r="D98" s="478">
        <v>2000</v>
      </c>
      <c r="E98" s="62"/>
      <c r="F98" s="198">
        <f t="shared" si="5"/>
        <v>0.5</v>
      </c>
      <c r="G98" s="198">
        <f t="shared" si="6"/>
        <v>0.5</v>
      </c>
      <c r="H98" s="64"/>
      <c r="L98" s="64"/>
      <c r="M98" s="64"/>
    </row>
    <row r="99" spans="1:14" x14ac:dyDescent="0.35">
      <c r="A99" s="66" t="s">
        <v>191</v>
      </c>
      <c r="B99" s="176" t="s">
        <v>1533</v>
      </c>
      <c r="C99" s="478">
        <v>0</v>
      </c>
      <c r="D99" s="478">
        <v>0</v>
      </c>
      <c r="E99" s="62"/>
      <c r="F99" s="198">
        <f t="shared" si="5"/>
        <v>0</v>
      </c>
      <c r="G99" s="198">
        <f t="shared" si="6"/>
        <v>0</v>
      </c>
      <c r="H99" s="64"/>
      <c r="L99" s="64"/>
      <c r="M99" s="64"/>
    </row>
    <row r="100" spans="1:14" x14ac:dyDescent="0.35">
      <c r="A100" s="66" t="s">
        <v>192</v>
      </c>
      <c r="B100" s="100" t="s">
        <v>143</v>
      </c>
      <c r="C100" s="188">
        <f>SUM(C93:C99)</f>
        <v>4000</v>
      </c>
      <c r="D100" s="188">
        <f>SUM(D93:D99)</f>
        <v>4000</v>
      </c>
      <c r="E100" s="83"/>
      <c r="F100" s="199">
        <f>SUM(F93:F99)</f>
        <v>1</v>
      </c>
      <c r="G100" s="199">
        <f>SUM(G93:G99)</f>
        <v>1</v>
      </c>
      <c r="H100" s="64"/>
      <c r="L100" s="64"/>
      <c r="M100" s="64"/>
    </row>
    <row r="101" spans="1:14" outlineLevel="1" x14ac:dyDescent="0.35">
      <c r="A101" s="66" t="s">
        <v>193</v>
      </c>
      <c r="B101" s="101" t="s">
        <v>166</v>
      </c>
      <c r="C101" s="188"/>
      <c r="D101" s="188"/>
      <c r="E101" s="83"/>
      <c r="F101" s="198">
        <f>IF($C$100=0,"",IF(C101="[for completion]","",C101/$C$100))</f>
        <v>0</v>
      </c>
      <c r="G101" s="198">
        <f>IF($D$100=0,"",IF(D101="[for completion]","",D101/$D$100))</f>
        <v>0</v>
      </c>
      <c r="H101" s="64"/>
      <c r="L101" s="64"/>
      <c r="M101" s="64"/>
    </row>
    <row r="102" spans="1:14" outlineLevel="1" x14ac:dyDescent="0.35">
      <c r="A102" s="66" t="s">
        <v>194</v>
      </c>
      <c r="B102" s="101" t="s">
        <v>168</v>
      </c>
      <c r="C102" s="188"/>
      <c r="D102" s="188"/>
      <c r="E102" s="83"/>
      <c r="F102" s="198">
        <f>IF($C$100=0,"",IF(C102="[for completion]","",C102/$C$100))</f>
        <v>0</v>
      </c>
      <c r="G102" s="198">
        <f>IF($D$100=0,"",IF(D102="[for completion]","",D102/$D$100))</f>
        <v>0</v>
      </c>
      <c r="H102" s="64"/>
      <c r="L102" s="64"/>
      <c r="M102" s="64"/>
    </row>
    <row r="103" spans="1:14" outlineLevel="1" x14ac:dyDescent="0.35">
      <c r="A103" s="66" t="s">
        <v>195</v>
      </c>
      <c r="B103" s="101" t="s">
        <v>170</v>
      </c>
      <c r="C103" s="188"/>
      <c r="D103" s="188"/>
      <c r="E103" s="83"/>
      <c r="F103" s="198">
        <f>IF($C$100=0,"",IF(C103="[for completion]","",C103/$C$100))</f>
        <v>0</v>
      </c>
      <c r="G103" s="198">
        <f>IF($D$100=0,"",IF(D103="[for completion]","",D103/$D$100))</f>
        <v>0</v>
      </c>
      <c r="H103" s="64"/>
      <c r="L103" s="64"/>
      <c r="M103" s="64"/>
    </row>
    <row r="104" spans="1:14" outlineLevel="1" x14ac:dyDescent="0.35">
      <c r="A104" s="66" t="s">
        <v>196</v>
      </c>
      <c r="B104" s="101" t="s">
        <v>172</v>
      </c>
      <c r="C104" s="188"/>
      <c r="D104" s="188"/>
      <c r="E104" s="83"/>
      <c r="F104" s="198">
        <f>IF($C$100=0,"",IF(C104="[for completion]","",C104/$C$100))</f>
        <v>0</v>
      </c>
      <c r="G104" s="198">
        <f>IF($D$100=0,"",IF(D104="[for completion]","",D104/$D$100))</f>
        <v>0</v>
      </c>
      <c r="H104" s="64"/>
      <c r="L104" s="64"/>
      <c r="M104" s="64"/>
    </row>
    <row r="105" spans="1:14" outlineLevel="1" x14ac:dyDescent="0.35">
      <c r="A105" s="66" t="s">
        <v>197</v>
      </c>
      <c r="B105" s="101" t="s">
        <v>174</v>
      </c>
      <c r="C105" s="188"/>
      <c r="D105" s="188"/>
      <c r="E105" s="83"/>
      <c r="F105" s="198">
        <f>IF($C$100=0,"",IF(C105="[for completion]","",C105/$C$100))</f>
        <v>0</v>
      </c>
      <c r="G105" s="198">
        <f>IF($D$100=0,"",IF(D105="[for completion]","",D105/$D$100))</f>
        <v>0</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78">
        <v>5758.0439048656999</v>
      </c>
      <c r="D112" s="478">
        <v>5758.0439048656999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78">
        <v>0</v>
      </c>
      <c r="D113" s="478">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78">
        <v>0</v>
      </c>
      <c r="D114" s="478">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78">
        <v>0</v>
      </c>
      <c r="D115" s="478">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78">
        <v>0</v>
      </c>
      <c r="D116" s="478">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78">
        <v>0</v>
      </c>
      <c r="D117" s="478">
        <v>0</v>
      </c>
      <c r="E117" s="83"/>
      <c r="F117" s="198">
        <f t="shared" si="7"/>
        <v>0</v>
      </c>
      <c r="G117" s="198">
        <f t="shared" si="8"/>
        <v>0</v>
      </c>
      <c r="I117" s="66"/>
      <c r="J117" s="66"/>
      <c r="K117" s="66"/>
      <c r="L117" s="83" t="s">
        <v>219</v>
      </c>
      <c r="M117" s="64"/>
      <c r="N117" s="64"/>
    </row>
    <row r="118" spans="1:14" x14ac:dyDescent="0.35">
      <c r="A118" s="66" t="s">
        <v>215</v>
      </c>
      <c r="B118" s="83" t="s">
        <v>221</v>
      </c>
      <c r="C118" s="478">
        <v>0</v>
      </c>
      <c r="D118" s="478">
        <v>0</v>
      </c>
      <c r="E118" s="83"/>
      <c r="F118" s="198">
        <f t="shared" si="7"/>
        <v>0</v>
      </c>
      <c r="G118" s="198">
        <f t="shared" si="8"/>
        <v>0</v>
      </c>
      <c r="L118" s="83" t="s">
        <v>221</v>
      </c>
      <c r="M118" s="64"/>
    </row>
    <row r="119" spans="1:14" x14ac:dyDescent="0.35">
      <c r="A119" s="66" t="s">
        <v>216</v>
      </c>
      <c r="B119" s="83" t="s">
        <v>1540</v>
      </c>
      <c r="C119" s="478">
        <v>0</v>
      </c>
      <c r="D119" s="478">
        <v>0</v>
      </c>
      <c r="E119" s="83"/>
      <c r="F119" s="198">
        <f t="shared" si="7"/>
        <v>0</v>
      </c>
      <c r="G119" s="198">
        <f t="shared" si="8"/>
        <v>0</v>
      </c>
      <c r="L119" s="83" t="s">
        <v>1540</v>
      </c>
      <c r="M119" s="64"/>
    </row>
    <row r="120" spans="1:14" x14ac:dyDescent="0.35">
      <c r="A120" s="66" t="s">
        <v>218</v>
      </c>
      <c r="B120" s="83" t="s">
        <v>223</v>
      </c>
      <c r="C120" s="478">
        <v>0</v>
      </c>
      <c r="D120" s="478">
        <v>0</v>
      </c>
      <c r="E120" s="83"/>
      <c r="F120" s="198">
        <f t="shared" si="7"/>
        <v>0</v>
      </c>
      <c r="G120" s="198">
        <f t="shared" si="8"/>
        <v>0</v>
      </c>
      <c r="L120" s="83" t="s">
        <v>223</v>
      </c>
      <c r="M120" s="64"/>
    </row>
    <row r="121" spans="1:14" x14ac:dyDescent="0.35">
      <c r="A121" s="66" t="s">
        <v>220</v>
      </c>
      <c r="B121" s="360" t="s">
        <v>2663</v>
      </c>
      <c r="C121" s="478">
        <v>0</v>
      </c>
      <c r="D121" s="478">
        <v>0</v>
      </c>
      <c r="E121" s="360"/>
      <c r="F121" s="198">
        <f t="shared" si="7"/>
        <v>0</v>
      </c>
      <c r="G121" s="198">
        <f t="shared" si="8"/>
        <v>0</v>
      </c>
      <c r="L121" s="83"/>
      <c r="M121" s="64"/>
    </row>
    <row r="122" spans="1:14" x14ac:dyDescent="0.35">
      <c r="A122" s="66" t="s">
        <v>222</v>
      </c>
      <c r="B122" s="83" t="s">
        <v>1547</v>
      </c>
      <c r="C122" s="478">
        <v>0</v>
      </c>
      <c r="D122" s="478">
        <v>0</v>
      </c>
      <c r="E122" s="83"/>
      <c r="F122" s="198">
        <f t="shared" si="7"/>
        <v>0</v>
      </c>
      <c r="G122" s="198">
        <f t="shared" si="8"/>
        <v>0</v>
      </c>
      <c r="L122" s="83" t="s">
        <v>225</v>
      </c>
      <c r="M122" s="64"/>
    </row>
    <row r="123" spans="1:14" x14ac:dyDescent="0.35">
      <c r="A123" s="66" t="s">
        <v>224</v>
      </c>
      <c r="B123" s="83" t="s">
        <v>225</v>
      </c>
      <c r="C123" s="478">
        <v>0</v>
      </c>
      <c r="D123" s="478">
        <v>0</v>
      </c>
      <c r="E123" s="83"/>
      <c r="F123" s="198">
        <f t="shared" si="7"/>
        <v>0</v>
      </c>
      <c r="G123" s="198">
        <f t="shared" si="8"/>
        <v>0</v>
      </c>
      <c r="L123" s="83" t="s">
        <v>212</v>
      </c>
      <c r="M123" s="64"/>
    </row>
    <row r="124" spans="1:14" x14ac:dyDescent="0.35">
      <c r="A124" s="66" t="s">
        <v>226</v>
      </c>
      <c r="B124" s="83" t="s">
        <v>212</v>
      </c>
      <c r="C124" s="478">
        <v>0</v>
      </c>
      <c r="D124" s="478">
        <v>0</v>
      </c>
      <c r="E124" s="83"/>
      <c r="F124" s="198">
        <f t="shared" si="7"/>
        <v>0</v>
      </c>
      <c r="G124" s="198">
        <f t="shared" si="8"/>
        <v>0</v>
      </c>
      <c r="L124" s="176" t="s">
        <v>1542</v>
      </c>
      <c r="M124" s="64"/>
    </row>
    <row r="125" spans="1:14" x14ac:dyDescent="0.35">
      <c r="A125" s="66" t="s">
        <v>228</v>
      </c>
      <c r="B125" s="176" t="s">
        <v>1542</v>
      </c>
      <c r="C125" s="478">
        <v>0</v>
      </c>
      <c r="D125" s="478">
        <v>0</v>
      </c>
      <c r="E125" s="83"/>
      <c r="F125" s="198">
        <f t="shared" si="7"/>
        <v>0</v>
      </c>
      <c r="G125" s="198">
        <f t="shared" si="8"/>
        <v>0</v>
      </c>
      <c r="L125" s="83" t="s">
        <v>227</v>
      </c>
      <c r="M125" s="64"/>
    </row>
    <row r="126" spans="1:14" x14ac:dyDescent="0.35">
      <c r="A126" s="66" t="s">
        <v>230</v>
      </c>
      <c r="B126" s="83" t="s">
        <v>227</v>
      </c>
      <c r="C126" s="478">
        <v>0</v>
      </c>
      <c r="D126" s="478">
        <v>0</v>
      </c>
      <c r="E126" s="83"/>
      <c r="F126" s="198">
        <f t="shared" si="7"/>
        <v>0</v>
      </c>
      <c r="G126" s="198">
        <f t="shared" si="8"/>
        <v>0</v>
      </c>
      <c r="H126" s="96"/>
      <c r="L126" s="83" t="s">
        <v>229</v>
      </c>
      <c r="M126" s="64"/>
    </row>
    <row r="127" spans="1:14" x14ac:dyDescent="0.35">
      <c r="A127" s="66" t="s">
        <v>231</v>
      </c>
      <c r="B127" s="83" t="s">
        <v>229</v>
      </c>
      <c r="C127" s="478">
        <v>0</v>
      </c>
      <c r="D127" s="478">
        <v>0</v>
      </c>
      <c r="E127" s="83"/>
      <c r="F127" s="198">
        <f t="shared" si="7"/>
        <v>0</v>
      </c>
      <c r="G127" s="198">
        <f t="shared" si="8"/>
        <v>0</v>
      </c>
      <c r="H127" s="64"/>
      <c r="L127" s="83" t="s">
        <v>1541</v>
      </c>
      <c r="M127" s="64"/>
    </row>
    <row r="128" spans="1:14" x14ac:dyDescent="0.35">
      <c r="A128" s="66" t="s">
        <v>1543</v>
      </c>
      <c r="B128" s="83" t="s">
        <v>1541</v>
      </c>
      <c r="C128" s="478">
        <v>0</v>
      </c>
      <c r="D128" s="478">
        <v>0</v>
      </c>
      <c r="E128" s="83"/>
      <c r="F128" s="198">
        <f t="shared" si="7"/>
        <v>0</v>
      </c>
      <c r="G128" s="198">
        <f t="shared" si="8"/>
        <v>0</v>
      </c>
      <c r="H128" s="64"/>
      <c r="L128" s="64"/>
      <c r="M128" s="64"/>
    </row>
    <row r="129" spans="1:14" x14ac:dyDescent="0.35">
      <c r="A129" s="66" t="s">
        <v>1546</v>
      </c>
      <c r="B129" s="83" t="s">
        <v>141</v>
      </c>
      <c r="C129" s="478">
        <v>0</v>
      </c>
      <c r="D129" s="478">
        <v>0</v>
      </c>
      <c r="E129" s="83"/>
      <c r="F129" s="198">
        <f t="shared" si="7"/>
        <v>0</v>
      </c>
      <c r="G129" s="198">
        <f t="shared" si="8"/>
        <v>0</v>
      </c>
      <c r="H129" s="64"/>
      <c r="L129" s="64"/>
      <c r="M129" s="64"/>
    </row>
    <row r="130" spans="1:14" outlineLevel="1" x14ac:dyDescent="0.35">
      <c r="A130" s="274" t="s">
        <v>2664</v>
      </c>
      <c r="B130" s="100" t="s">
        <v>143</v>
      </c>
      <c r="C130" s="186">
        <f>SUM(C112:C129)</f>
        <v>5758.0439048656999</v>
      </c>
      <c r="D130" s="186">
        <f>SUM(D112:D129)</f>
        <v>5758.0439048656999</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82">
        <v>4000</v>
      </c>
      <c r="D138" s="482">
        <v>4000</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82">
        <v>0</v>
      </c>
      <c r="D139" s="482">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82">
        <v>0</v>
      </c>
      <c r="D140" s="482">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82">
        <v>0</v>
      </c>
      <c r="D141" s="482">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82">
        <v>0</v>
      </c>
      <c r="D142" s="482">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82">
        <v>0</v>
      </c>
      <c r="D143" s="482">
        <v>0</v>
      </c>
      <c r="E143" s="83"/>
      <c r="F143" s="198">
        <f t="shared" si="11"/>
        <v>0</v>
      </c>
      <c r="G143" s="198">
        <f t="shared" si="12"/>
        <v>0</v>
      </c>
      <c r="H143" s="64"/>
      <c r="I143" s="66"/>
      <c r="J143" s="66"/>
      <c r="K143" s="66"/>
      <c r="L143" s="64"/>
      <c r="M143" s="64"/>
      <c r="N143" s="64"/>
    </row>
    <row r="144" spans="1:14" x14ac:dyDescent="0.35">
      <c r="A144" s="66" t="s">
        <v>245</v>
      </c>
      <c r="B144" s="83" t="s">
        <v>221</v>
      </c>
      <c r="C144" s="482">
        <v>0</v>
      </c>
      <c r="D144" s="482">
        <v>0</v>
      </c>
      <c r="E144" s="83"/>
      <c r="F144" s="198">
        <f t="shared" si="11"/>
        <v>0</v>
      </c>
      <c r="G144" s="198">
        <f t="shared" si="12"/>
        <v>0</v>
      </c>
      <c r="H144" s="64"/>
      <c r="L144" s="64"/>
      <c r="M144" s="64"/>
    </row>
    <row r="145" spans="1:14" x14ac:dyDescent="0.35">
      <c r="A145" s="66" t="s">
        <v>246</v>
      </c>
      <c r="B145" s="83" t="s">
        <v>1540</v>
      </c>
      <c r="C145" s="482">
        <v>0</v>
      </c>
      <c r="D145" s="482">
        <v>0</v>
      </c>
      <c r="E145" s="83"/>
      <c r="F145" s="198">
        <f t="shared" si="11"/>
        <v>0</v>
      </c>
      <c r="G145" s="198">
        <f t="shared" si="12"/>
        <v>0</v>
      </c>
      <c r="H145" s="64"/>
      <c r="L145" s="64"/>
      <c r="M145" s="64"/>
      <c r="N145" s="96"/>
    </row>
    <row r="146" spans="1:14" x14ac:dyDescent="0.35">
      <c r="A146" s="66" t="s">
        <v>247</v>
      </c>
      <c r="B146" s="83" t="s">
        <v>223</v>
      </c>
      <c r="C146" s="482">
        <v>0</v>
      </c>
      <c r="D146" s="482">
        <v>0</v>
      </c>
      <c r="E146" s="83"/>
      <c r="F146" s="198">
        <f t="shared" si="11"/>
        <v>0</v>
      </c>
      <c r="G146" s="198">
        <f t="shared" si="12"/>
        <v>0</v>
      </c>
      <c r="H146" s="64"/>
      <c r="L146" s="64"/>
      <c r="M146" s="64"/>
      <c r="N146" s="96"/>
    </row>
    <row r="147" spans="1:14" x14ac:dyDescent="0.35">
      <c r="A147" s="66" t="s">
        <v>248</v>
      </c>
      <c r="B147" s="360" t="s">
        <v>2663</v>
      </c>
      <c r="C147" s="482">
        <v>0</v>
      </c>
      <c r="D147" s="482">
        <v>0</v>
      </c>
      <c r="E147" s="360"/>
      <c r="F147" s="198">
        <f t="shared" si="11"/>
        <v>0</v>
      </c>
      <c r="G147" s="198">
        <f t="shared" si="12"/>
        <v>0</v>
      </c>
      <c r="H147" s="64"/>
      <c r="L147" s="64"/>
      <c r="M147" s="64"/>
      <c r="N147" s="96"/>
    </row>
    <row r="148" spans="1:14" x14ac:dyDescent="0.35">
      <c r="A148" s="66" t="s">
        <v>249</v>
      </c>
      <c r="B148" s="83" t="s">
        <v>1547</v>
      </c>
      <c r="C148" s="482">
        <v>0</v>
      </c>
      <c r="D148" s="482">
        <v>0</v>
      </c>
      <c r="E148" s="83"/>
      <c r="F148" s="198">
        <f t="shared" si="11"/>
        <v>0</v>
      </c>
      <c r="G148" s="198">
        <f t="shared" si="12"/>
        <v>0</v>
      </c>
      <c r="H148" s="64"/>
      <c r="L148" s="64"/>
      <c r="M148" s="64"/>
      <c r="N148" s="96"/>
    </row>
    <row r="149" spans="1:14" x14ac:dyDescent="0.35">
      <c r="A149" s="66" t="s">
        <v>250</v>
      </c>
      <c r="B149" s="83" t="s">
        <v>225</v>
      </c>
      <c r="C149" s="482">
        <v>0</v>
      </c>
      <c r="D149" s="482">
        <v>0</v>
      </c>
      <c r="E149" s="83"/>
      <c r="F149" s="198">
        <f t="shared" si="11"/>
        <v>0</v>
      </c>
      <c r="G149" s="198">
        <f t="shared" si="12"/>
        <v>0</v>
      </c>
      <c r="H149" s="64"/>
      <c r="L149" s="64"/>
      <c r="M149" s="64"/>
      <c r="N149" s="96"/>
    </row>
    <row r="150" spans="1:14" x14ac:dyDescent="0.35">
      <c r="A150" s="66" t="s">
        <v>251</v>
      </c>
      <c r="B150" s="83" t="s">
        <v>212</v>
      </c>
      <c r="C150" s="482">
        <v>0</v>
      </c>
      <c r="D150" s="482">
        <v>0</v>
      </c>
      <c r="E150" s="83"/>
      <c r="F150" s="198">
        <f t="shared" si="11"/>
        <v>0</v>
      </c>
      <c r="G150" s="198">
        <f t="shared" si="12"/>
        <v>0</v>
      </c>
      <c r="H150" s="64"/>
      <c r="L150" s="64"/>
      <c r="M150" s="64"/>
      <c r="N150" s="96"/>
    </row>
    <row r="151" spans="1:14" x14ac:dyDescent="0.35">
      <c r="A151" s="66" t="s">
        <v>252</v>
      </c>
      <c r="B151" s="176" t="s">
        <v>1542</v>
      </c>
      <c r="C151" s="482">
        <v>0</v>
      </c>
      <c r="D151" s="482">
        <v>0</v>
      </c>
      <c r="E151" s="83"/>
      <c r="F151" s="198">
        <f t="shared" si="11"/>
        <v>0</v>
      </c>
      <c r="G151" s="198">
        <f t="shared" si="12"/>
        <v>0</v>
      </c>
      <c r="H151" s="64"/>
      <c r="L151" s="64"/>
      <c r="M151" s="64"/>
      <c r="N151" s="96"/>
    </row>
    <row r="152" spans="1:14" x14ac:dyDescent="0.35">
      <c r="A152" s="66" t="s">
        <v>253</v>
      </c>
      <c r="B152" s="83" t="s">
        <v>227</v>
      </c>
      <c r="C152" s="482">
        <v>0</v>
      </c>
      <c r="D152" s="482">
        <v>0</v>
      </c>
      <c r="E152" s="83"/>
      <c r="F152" s="198">
        <f t="shared" si="11"/>
        <v>0</v>
      </c>
      <c r="G152" s="198">
        <f t="shared" si="12"/>
        <v>0</v>
      </c>
      <c r="H152" s="64"/>
      <c r="L152" s="64"/>
      <c r="M152" s="64"/>
      <c r="N152" s="96"/>
    </row>
    <row r="153" spans="1:14" x14ac:dyDescent="0.35">
      <c r="A153" s="66" t="s">
        <v>254</v>
      </c>
      <c r="B153" s="83" t="s">
        <v>229</v>
      </c>
      <c r="C153" s="482">
        <v>0</v>
      </c>
      <c r="D153" s="482">
        <v>0</v>
      </c>
      <c r="E153" s="83"/>
      <c r="F153" s="198">
        <f t="shared" si="11"/>
        <v>0</v>
      </c>
      <c r="G153" s="198">
        <f t="shared" si="12"/>
        <v>0</v>
      </c>
      <c r="H153" s="64"/>
      <c r="L153" s="64"/>
      <c r="M153" s="64"/>
      <c r="N153" s="96"/>
    </row>
    <row r="154" spans="1:14" x14ac:dyDescent="0.35">
      <c r="A154" s="66" t="s">
        <v>1544</v>
      </c>
      <c r="B154" s="83" t="s">
        <v>1541</v>
      </c>
      <c r="C154" s="482">
        <v>0</v>
      </c>
      <c r="D154" s="482">
        <v>0</v>
      </c>
      <c r="E154" s="83"/>
      <c r="F154" s="198">
        <f t="shared" si="11"/>
        <v>0</v>
      </c>
      <c r="G154" s="198">
        <f t="shared" si="12"/>
        <v>0</v>
      </c>
      <c r="H154" s="64"/>
      <c r="L154" s="64"/>
      <c r="M154" s="64"/>
      <c r="N154" s="96"/>
    </row>
    <row r="155" spans="1:14" x14ac:dyDescent="0.35">
      <c r="A155" s="66" t="s">
        <v>1548</v>
      </c>
      <c r="B155" s="83" t="s">
        <v>141</v>
      </c>
      <c r="C155" s="482">
        <v>0</v>
      </c>
      <c r="D155" s="482">
        <v>0</v>
      </c>
      <c r="E155" s="83"/>
      <c r="F155" s="198">
        <f t="shared" si="11"/>
        <v>0</v>
      </c>
      <c r="G155" s="198">
        <f t="shared" si="12"/>
        <v>0</v>
      </c>
      <c r="H155" s="64"/>
      <c r="L155" s="64"/>
      <c r="M155" s="64"/>
      <c r="N155" s="96"/>
    </row>
    <row r="156" spans="1:14" outlineLevel="1" x14ac:dyDescent="0.35">
      <c r="A156" s="274" t="s">
        <v>2665</v>
      </c>
      <c r="B156" s="100" t="s">
        <v>143</v>
      </c>
      <c r="C156" s="186">
        <f>SUM(C138:C155)</f>
        <v>4000</v>
      </c>
      <c r="D156" s="186">
        <f>SUM(D138:D155)</f>
        <v>4000</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82">
        <v>4000</v>
      </c>
      <c r="D164" s="482">
        <v>0</v>
      </c>
      <c r="E164" s="104"/>
      <c r="F164" s="198">
        <f>IF($C$167=0,"",IF(C164="[for completion]","",IF(C164="","",C164/$C$167)))</f>
        <v>1</v>
      </c>
      <c r="G164" s="198">
        <f>IF($D$167=0,"",IF(D164="[for completion]","",IF(D164="","",D164/$D$167)))</f>
        <v>0</v>
      </c>
      <c r="H164" s="64"/>
      <c r="L164" s="64"/>
      <c r="M164" s="64"/>
      <c r="N164" s="96"/>
    </row>
    <row r="165" spans="1:14" x14ac:dyDescent="0.35">
      <c r="A165" s="66" t="s">
        <v>265</v>
      </c>
      <c r="B165" s="64" t="s">
        <v>266</v>
      </c>
      <c r="C165" s="482">
        <v>0</v>
      </c>
      <c r="D165" s="482">
        <v>4000</v>
      </c>
      <c r="E165" s="104"/>
      <c r="F165" s="198">
        <f>IF($C$167=0,"",IF(C165="[for completion]","",IF(C165="","",C165/$C$167)))</f>
        <v>0</v>
      </c>
      <c r="G165" s="198">
        <f>IF($D$167=0,"",IF(D165="[for completion]","",IF(D165="","",D165/$D$167)))</f>
        <v>1</v>
      </c>
      <c r="H165" s="64"/>
      <c r="L165" s="64"/>
      <c r="M165" s="64"/>
      <c r="N165" s="96"/>
    </row>
    <row r="166" spans="1:14" x14ac:dyDescent="0.35">
      <c r="A166" s="66" t="s">
        <v>267</v>
      </c>
      <c r="B166" s="64" t="s">
        <v>141</v>
      </c>
      <c r="C166" s="481">
        <v>0</v>
      </c>
      <c r="D166" s="481">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4000</v>
      </c>
      <c r="D167" s="201">
        <f>SUM(D164:D166)</f>
        <v>4000</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81">
        <v>0</v>
      </c>
      <c r="D174" s="80"/>
      <c r="E174" s="72"/>
      <c r="F174" s="198" t="str">
        <f>IF($C$179=0,"",IF(C174="[for completion]","",C174/$C$179))</f>
        <v/>
      </c>
      <c r="G174" s="92"/>
      <c r="H174" s="64"/>
      <c r="L174" s="64"/>
      <c r="M174" s="64"/>
      <c r="N174" s="96"/>
    </row>
    <row r="175" spans="1:14" ht="30.75" customHeight="1" x14ac:dyDescent="0.35">
      <c r="A175" s="66" t="s">
        <v>9</v>
      </c>
      <c r="B175" s="83" t="s">
        <v>1381</v>
      </c>
      <c r="C175" s="481">
        <v>0</v>
      </c>
      <c r="E175" s="94"/>
      <c r="F175" s="198" t="str">
        <f>IF($C$179=0,"",IF(C175="[for completion]","",C175/$C$179))</f>
        <v/>
      </c>
      <c r="G175" s="92"/>
      <c r="H175" s="64"/>
      <c r="L175" s="64"/>
      <c r="M175" s="64"/>
      <c r="N175" s="96"/>
    </row>
    <row r="176" spans="1:14" x14ac:dyDescent="0.35">
      <c r="A176" s="66" t="s">
        <v>278</v>
      </c>
      <c r="B176" s="83" t="s">
        <v>279</v>
      </c>
      <c r="C176" s="481">
        <v>0</v>
      </c>
      <c r="E176" s="94"/>
      <c r="F176" s="198"/>
      <c r="G176" s="92"/>
      <c r="H176" s="64"/>
      <c r="L176" s="64"/>
      <c r="M176" s="64"/>
      <c r="N176" s="96"/>
    </row>
    <row r="177" spans="1:14" x14ac:dyDescent="0.35">
      <c r="A177" s="66" t="s">
        <v>280</v>
      </c>
      <c r="B177" s="83" t="s">
        <v>281</v>
      </c>
      <c r="C177" s="481">
        <v>0</v>
      </c>
      <c r="E177" s="94"/>
      <c r="F177" s="198" t="str">
        <f t="shared" ref="F177:F187" si="15">IF($C$179=0,"",IF(C177="[for completion]","",C177/$C$179))</f>
        <v/>
      </c>
      <c r="G177" s="92"/>
      <c r="H177" s="64"/>
      <c r="L177" s="64"/>
      <c r="M177" s="64"/>
      <c r="N177" s="96"/>
    </row>
    <row r="178" spans="1:14" x14ac:dyDescent="0.35">
      <c r="A178" s="66" t="s">
        <v>282</v>
      </c>
      <c r="B178" s="83" t="s">
        <v>141</v>
      </c>
      <c r="C178" s="481">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81">
        <v>0</v>
      </c>
      <c r="E193" s="91"/>
      <c r="F193" s="198" t="str">
        <f t="shared" ref="F193:F206" si="16">IF($C$208=0,"",IF(C193="[for completion]","",C193/$C$208))</f>
        <v/>
      </c>
      <c r="G193" s="92"/>
      <c r="H193" s="64"/>
      <c r="L193" s="64"/>
      <c r="M193" s="64"/>
      <c r="N193" s="96"/>
    </row>
    <row r="194" spans="1:14" x14ac:dyDescent="0.35">
      <c r="A194" s="66" t="s">
        <v>306</v>
      </c>
      <c r="B194" s="83" t="s">
        <v>307</v>
      </c>
      <c r="C194" s="481">
        <v>0</v>
      </c>
      <c r="E194" s="94"/>
      <c r="F194" s="198" t="str">
        <f t="shared" si="16"/>
        <v/>
      </c>
      <c r="G194" s="94"/>
      <c r="H194" s="64"/>
      <c r="L194" s="64"/>
      <c r="M194" s="64"/>
      <c r="N194" s="96"/>
    </row>
    <row r="195" spans="1:14" x14ac:dyDescent="0.35">
      <c r="A195" s="66" t="s">
        <v>308</v>
      </c>
      <c r="B195" s="83" t="s">
        <v>309</v>
      </c>
      <c r="C195" s="481">
        <v>0</v>
      </c>
      <c r="E195" s="94"/>
      <c r="F195" s="198" t="str">
        <f t="shared" si="16"/>
        <v/>
      </c>
      <c r="G195" s="94"/>
      <c r="H195" s="64"/>
      <c r="L195" s="64"/>
      <c r="M195" s="64"/>
      <c r="N195" s="96"/>
    </row>
    <row r="196" spans="1:14" x14ac:dyDescent="0.35">
      <c r="A196" s="66" t="s">
        <v>310</v>
      </c>
      <c r="B196" s="83" t="s">
        <v>311</v>
      </c>
      <c r="C196" s="481">
        <v>0</v>
      </c>
      <c r="E196" s="94"/>
      <c r="F196" s="198" t="str">
        <f t="shared" si="16"/>
        <v/>
      </c>
      <c r="G196" s="94"/>
      <c r="H196" s="64"/>
      <c r="L196" s="64"/>
      <c r="M196" s="64"/>
      <c r="N196" s="96"/>
    </row>
    <row r="197" spans="1:14" x14ac:dyDescent="0.35">
      <c r="A197" s="66" t="s">
        <v>312</v>
      </c>
      <c r="B197" s="83" t="s">
        <v>313</v>
      </c>
      <c r="C197" s="481">
        <v>0</v>
      </c>
      <c r="E197" s="94"/>
      <c r="F197" s="198" t="str">
        <f t="shared" si="16"/>
        <v/>
      </c>
      <c r="G197" s="94"/>
      <c r="H197" s="64"/>
      <c r="L197" s="64"/>
      <c r="M197" s="64"/>
      <c r="N197" s="96"/>
    </row>
    <row r="198" spans="1:14" x14ac:dyDescent="0.35">
      <c r="A198" s="66" t="s">
        <v>314</v>
      </c>
      <c r="B198" s="83" t="s">
        <v>315</v>
      </c>
      <c r="C198" s="481">
        <v>0</v>
      </c>
      <c r="E198" s="94"/>
      <c r="F198" s="198" t="str">
        <f t="shared" si="16"/>
        <v/>
      </c>
      <c r="G198" s="94"/>
      <c r="H198" s="64"/>
      <c r="L198" s="64"/>
      <c r="M198" s="64"/>
      <c r="N198" s="96"/>
    </row>
    <row r="199" spans="1:14" x14ac:dyDescent="0.35">
      <c r="A199" s="66" t="s">
        <v>316</v>
      </c>
      <c r="B199" s="83" t="s">
        <v>317</v>
      </c>
      <c r="C199" s="481">
        <v>0</v>
      </c>
      <c r="E199" s="94"/>
      <c r="F199" s="198" t="str">
        <f t="shared" si="16"/>
        <v/>
      </c>
      <c r="G199" s="94"/>
      <c r="H199" s="64"/>
      <c r="L199" s="64"/>
      <c r="M199" s="64"/>
      <c r="N199" s="96"/>
    </row>
    <row r="200" spans="1:14" x14ac:dyDescent="0.35">
      <c r="A200" s="66" t="s">
        <v>318</v>
      </c>
      <c r="B200" s="83" t="s">
        <v>12</v>
      </c>
      <c r="C200" s="481">
        <v>0</v>
      </c>
      <c r="E200" s="94"/>
      <c r="F200" s="198" t="str">
        <f t="shared" si="16"/>
        <v/>
      </c>
      <c r="G200" s="94"/>
      <c r="H200" s="64"/>
      <c r="L200" s="64"/>
      <c r="M200" s="64"/>
      <c r="N200" s="96"/>
    </row>
    <row r="201" spans="1:14" x14ac:dyDescent="0.35">
      <c r="A201" s="66" t="s">
        <v>319</v>
      </c>
      <c r="B201" s="83" t="s">
        <v>320</v>
      </c>
      <c r="C201" s="481">
        <v>0</v>
      </c>
      <c r="E201" s="94"/>
      <c r="F201" s="198" t="str">
        <f t="shared" si="16"/>
        <v/>
      </c>
      <c r="G201" s="94"/>
      <c r="H201" s="64"/>
      <c r="L201" s="64"/>
      <c r="M201" s="64"/>
      <c r="N201" s="96"/>
    </row>
    <row r="202" spans="1:14" x14ac:dyDescent="0.35">
      <c r="A202" s="66" t="s">
        <v>321</v>
      </c>
      <c r="B202" s="83" t="s">
        <v>322</v>
      </c>
      <c r="C202" s="481">
        <v>0</v>
      </c>
      <c r="E202" s="94"/>
      <c r="F202" s="198" t="str">
        <f t="shared" si="16"/>
        <v/>
      </c>
      <c r="G202" s="94"/>
      <c r="H202" s="64"/>
      <c r="L202" s="64"/>
      <c r="M202" s="64"/>
      <c r="N202" s="96"/>
    </row>
    <row r="203" spans="1:14" x14ac:dyDescent="0.35">
      <c r="A203" s="66" t="s">
        <v>323</v>
      </c>
      <c r="B203" s="83" t="s">
        <v>324</v>
      </c>
      <c r="C203" s="481">
        <v>0</v>
      </c>
      <c r="E203" s="94"/>
      <c r="F203" s="198" t="str">
        <f t="shared" si="16"/>
        <v/>
      </c>
      <c r="G203" s="94"/>
      <c r="H203" s="64"/>
      <c r="L203" s="64"/>
      <c r="M203" s="64"/>
      <c r="N203" s="96"/>
    </row>
    <row r="204" spans="1:14" x14ac:dyDescent="0.35">
      <c r="A204" s="66" t="s">
        <v>325</v>
      </c>
      <c r="B204" s="83" t="s">
        <v>326</v>
      </c>
      <c r="C204" s="481">
        <v>0</v>
      </c>
      <c r="E204" s="94"/>
      <c r="F204" s="198" t="str">
        <f t="shared" si="16"/>
        <v/>
      </c>
      <c r="G204" s="94"/>
      <c r="H204" s="64"/>
      <c r="L204" s="64"/>
      <c r="M204" s="64"/>
      <c r="N204" s="96"/>
    </row>
    <row r="205" spans="1:14" x14ac:dyDescent="0.35">
      <c r="A205" s="66" t="s">
        <v>327</v>
      </c>
      <c r="B205" s="83" t="s">
        <v>328</v>
      </c>
      <c r="C205" s="481">
        <v>0</v>
      </c>
      <c r="E205" s="94"/>
      <c r="F205" s="198" t="str">
        <f t="shared" si="16"/>
        <v/>
      </c>
      <c r="G205" s="94"/>
      <c r="H205" s="64"/>
      <c r="L205" s="64"/>
      <c r="M205" s="64"/>
      <c r="N205" s="96"/>
    </row>
    <row r="206" spans="1:14" x14ac:dyDescent="0.35">
      <c r="A206" s="66" t="s">
        <v>329</v>
      </c>
      <c r="B206" s="83" t="s">
        <v>141</v>
      </c>
      <c r="C206" s="481">
        <v>0</v>
      </c>
      <c r="E206" s="94"/>
      <c r="F206" s="198" t="str">
        <f t="shared" si="16"/>
        <v/>
      </c>
      <c r="G206" s="94"/>
      <c r="H206" s="64"/>
      <c r="L206" s="64"/>
      <c r="M206" s="64"/>
      <c r="N206" s="96"/>
    </row>
    <row r="207" spans="1:14" x14ac:dyDescent="0.35">
      <c r="A207" s="66" t="s">
        <v>330</v>
      </c>
      <c r="B207" s="93" t="s">
        <v>331</v>
      </c>
      <c r="C207" s="481">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81">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81">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81">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77" t="s">
        <v>2881</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78">
        <f>C164</f>
        <v>4000</v>
      </c>
      <c r="E231" s="83"/>
      <c r="H231" s="64"/>
      <c r="L231" s="64"/>
      <c r="M231" s="64"/>
    </row>
    <row r="232" spans="1:14" x14ac:dyDescent="0.35">
      <c r="A232" s="66" t="s">
        <v>358</v>
      </c>
      <c r="B232" s="107" t="s">
        <v>359</v>
      </c>
      <c r="C232" s="476" t="s">
        <v>2882</v>
      </c>
      <c r="E232" s="83"/>
      <c r="H232" s="64"/>
      <c r="L232" s="64"/>
      <c r="M232" s="64"/>
    </row>
    <row r="233" spans="1:14" x14ac:dyDescent="0.35">
      <c r="A233" s="66" t="s">
        <v>360</v>
      </c>
      <c r="B233" s="107" t="s">
        <v>361</v>
      </c>
      <c r="C233" s="476" t="s">
        <v>2882</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76" t="s">
        <v>2955</v>
      </c>
      <c r="D240" s="257"/>
      <c r="E240"/>
      <c r="F240"/>
      <c r="G240"/>
      <c r="H240" s="64"/>
      <c r="K240" s="108"/>
      <c r="L240" s="108"/>
      <c r="M240" s="108"/>
      <c r="N240" s="108"/>
    </row>
    <row r="241" spans="1:14" ht="29" outlineLevel="1" x14ac:dyDescent="0.35">
      <c r="A241" s="66" t="s">
        <v>1584</v>
      </c>
      <c r="B241" s="66" t="s">
        <v>2257</v>
      </c>
      <c r="C241" s="395">
        <v>2</v>
      </c>
      <c r="D241" s="257"/>
      <c r="E241"/>
      <c r="F241"/>
      <c r="G241"/>
      <c r="H241" s="64"/>
      <c r="K241" s="108"/>
      <c r="L241" s="108"/>
      <c r="M241" s="108"/>
      <c r="N241" s="108"/>
    </row>
    <row r="242" spans="1:14" outlineLevel="1" x14ac:dyDescent="0.35">
      <c r="A242" s="66" t="s">
        <v>2213</v>
      </c>
      <c r="B242" s="66" t="s">
        <v>1586</v>
      </c>
      <c r="C242" s="395" t="s">
        <v>2956</v>
      </c>
      <c r="D242" s="257"/>
      <c r="E242"/>
      <c r="F242"/>
      <c r="G242"/>
      <c r="H242" s="64"/>
      <c r="K242" s="108"/>
      <c r="L242" s="108"/>
      <c r="M242" s="108"/>
      <c r="N242" s="108"/>
    </row>
    <row r="243" spans="1:14" ht="29" outlineLevel="1" x14ac:dyDescent="0.35">
      <c r="A243" s="274" t="s">
        <v>2214</v>
      </c>
      <c r="B243" s="66" t="s">
        <v>1583</v>
      </c>
      <c r="C243" s="476" t="s">
        <v>2957</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0" t="s">
        <v>2633</v>
      </c>
      <c r="B286" s="371"/>
      <c r="C286" s="371"/>
      <c r="D286" s="371"/>
      <c r="E286" s="371"/>
      <c r="F286" s="372"/>
      <c r="G286" s="371"/>
      <c r="H286" s="64"/>
      <c r="I286" s="70"/>
      <c r="J286" s="70"/>
      <c r="K286" s="70"/>
      <c r="L286" s="70"/>
      <c r="M286" s="72"/>
    </row>
    <row r="287" spans="1:14" ht="18.5" x14ac:dyDescent="0.35">
      <c r="A287" s="370" t="s">
        <v>2295</v>
      </c>
      <c r="B287" s="371"/>
      <c r="C287" s="371"/>
      <c r="D287" s="371"/>
      <c r="E287" s="371"/>
      <c r="F287" s="372"/>
      <c r="G287" s="371"/>
      <c r="H287" s="64"/>
      <c r="I287" s="70"/>
      <c r="J287" s="70"/>
      <c r="K287" s="70"/>
      <c r="L287" s="70"/>
      <c r="M287" s="72"/>
    </row>
    <row r="288" spans="1:14" x14ac:dyDescent="0.35">
      <c r="A288" s="360" t="s">
        <v>370</v>
      </c>
      <c r="B288" s="81" t="s">
        <v>2634</v>
      </c>
      <c r="C288" s="109">
        <f>ROW(B38)</f>
        <v>38</v>
      </c>
      <c r="D288" s="103"/>
      <c r="E288" s="103"/>
      <c r="F288" s="103"/>
      <c r="G288" s="103"/>
      <c r="H288" s="64"/>
      <c r="I288" s="81"/>
      <c r="J288" s="109"/>
      <c r="L288" s="103"/>
      <c r="M288" s="103"/>
      <c r="N288" s="103"/>
    </row>
    <row r="289" spans="1:14" x14ac:dyDescent="0.35">
      <c r="A289" s="360" t="s">
        <v>371</v>
      </c>
      <c r="B289" s="81" t="s">
        <v>2635</v>
      </c>
      <c r="C289" s="109">
        <f>ROW(B39)</f>
        <v>39</v>
      </c>
      <c r="D289" s="360"/>
      <c r="E289" s="103"/>
      <c r="F289" s="103"/>
      <c r="G289" s="217"/>
      <c r="H289" s="64"/>
      <c r="I289" s="81"/>
      <c r="J289" s="109"/>
      <c r="L289" s="103"/>
      <c r="M289" s="103"/>
    </row>
    <row r="290" spans="1:14" ht="29" x14ac:dyDescent="0.35">
      <c r="A290" s="360" t="s">
        <v>372</v>
      </c>
      <c r="B290" s="81" t="s">
        <v>2636</v>
      </c>
      <c r="C290" s="511" t="s">
        <v>2953</v>
      </c>
      <c r="D290" s="360"/>
      <c r="E290" s="360"/>
      <c r="F290" s="360"/>
      <c r="G290" s="110"/>
      <c r="H290" s="64"/>
      <c r="I290" s="81"/>
      <c r="J290" s="109"/>
      <c r="K290" s="109"/>
      <c r="L290" s="110"/>
      <c r="M290" s="103"/>
      <c r="N290" s="110"/>
    </row>
    <row r="291" spans="1:14" x14ac:dyDescent="0.35">
      <c r="A291" s="360"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0" t="s">
        <v>374</v>
      </c>
      <c r="B292" s="81" t="s">
        <v>2638</v>
      </c>
      <c r="C292" s="109">
        <f>ROW(B52)</f>
        <v>52</v>
      </c>
      <c r="D292" s="360"/>
      <c r="E292" s="360"/>
      <c r="F292" s="360"/>
      <c r="G292" s="110"/>
      <c r="H292" s="64"/>
      <c r="I292" s="81"/>
      <c r="J292" s="108"/>
      <c r="K292" s="109"/>
      <c r="L292" s="110"/>
      <c r="N292" s="110"/>
    </row>
    <row r="293" spans="1:14" x14ac:dyDescent="0.35">
      <c r="A293" s="360" t="s">
        <v>375</v>
      </c>
      <c r="B293" s="81" t="s">
        <v>2639</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0" t="s">
        <v>376</v>
      </c>
      <c r="B294" s="81" t="s">
        <v>2640</v>
      </c>
      <c r="C294" s="373" t="s">
        <v>2762</v>
      </c>
      <c r="D294" s="360"/>
      <c r="E294" s="360"/>
      <c r="F294" s="360"/>
      <c r="G294" s="217"/>
      <c r="H294" s="64"/>
      <c r="I294" s="81"/>
      <c r="J294" s="109"/>
      <c r="M294" s="110"/>
    </row>
    <row r="295" spans="1:14" x14ac:dyDescent="0.35">
      <c r="A295" s="360"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5">
      <c r="A296" s="360" t="s">
        <v>378</v>
      </c>
      <c r="B296" s="81" t="s">
        <v>2642</v>
      </c>
      <c r="C296" s="109">
        <f>ROW(B111)</f>
        <v>111</v>
      </c>
      <c r="D296" s="360"/>
      <c r="E296" s="360"/>
      <c r="F296" s="110"/>
      <c r="G296" s="217"/>
      <c r="H296" s="64"/>
      <c r="I296" s="81"/>
      <c r="J296" s="109"/>
      <c r="L296" s="110"/>
      <c r="M296" s="110"/>
    </row>
    <row r="297" spans="1:14" x14ac:dyDescent="0.35">
      <c r="A297" s="360" t="s">
        <v>379</v>
      </c>
      <c r="B297" s="81" t="s">
        <v>2643</v>
      </c>
      <c r="C297" s="109">
        <f>ROW(B163)</f>
        <v>163</v>
      </c>
      <c r="D297" s="360"/>
      <c r="E297" s="110"/>
      <c r="F297" s="110"/>
      <c r="G297" s="217"/>
      <c r="H297" s="64"/>
      <c r="J297" s="109"/>
      <c r="L297" s="110"/>
    </row>
    <row r="298" spans="1:14" x14ac:dyDescent="0.35">
      <c r="A298" s="360" t="s">
        <v>380</v>
      </c>
      <c r="B298" s="81" t="s">
        <v>2644</v>
      </c>
      <c r="C298" s="109">
        <f>ROW(B137)</f>
        <v>137</v>
      </c>
      <c r="D298" s="360"/>
      <c r="E298" s="110"/>
      <c r="F298" s="110"/>
      <c r="G298" s="217"/>
      <c r="H298" s="64"/>
      <c r="I298" s="81"/>
      <c r="J298" s="109"/>
      <c r="L298" s="110"/>
    </row>
    <row r="299" spans="1:14" x14ac:dyDescent="0.35">
      <c r="A299" s="360" t="s">
        <v>381</v>
      </c>
      <c r="B299" s="81" t="s">
        <v>2645</v>
      </c>
      <c r="C299" s="337"/>
      <c r="D299" s="360"/>
      <c r="E299" s="110"/>
      <c r="F299" s="360"/>
      <c r="G299" s="217"/>
      <c r="H299" s="64"/>
      <c r="I299" s="81"/>
      <c r="J299" s="360" t="s">
        <v>2653</v>
      </c>
      <c r="L299" s="110"/>
    </row>
    <row r="300" spans="1:14" x14ac:dyDescent="0.35">
      <c r="A300" s="360" t="s">
        <v>382</v>
      </c>
      <c r="B300" s="81" t="s">
        <v>2646</v>
      </c>
      <c r="C300" s="109" t="s">
        <v>2656</v>
      </c>
      <c r="D300" s="109" t="s">
        <v>2655</v>
      </c>
      <c r="E300" s="110"/>
      <c r="F300" s="360"/>
      <c r="G300" s="217"/>
      <c r="H300" s="64"/>
      <c r="I300" s="81"/>
      <c r="J300" s="360" t="s">
        <v>2654</v>
      </c>
      <c r="K300" s="109"/>
      <c r="L300" s="110"/>
    </row>
    <row r="301" spans="1:14" outlineLevel="1" x14ac:dyDescent="0.35">
      <c r="A301" s="360" t="s">
        <v>2749</v>
      </c>
      <c r="B301" s="81" t="s">
        <v>2647</v>
      </c>
      <c r="C301" s="109" t="s">
        <v>2657</v>
      </c>
      <c r="D301" s="360"/>
      <c r="E301" s="360"/>
      <c r="F301" s="360"/>
      <c r="G301" s="217"/>
      <c r="H301" s="64"/>
      <c r="I301" s="81"/>
      <c r="J301" s="360" t="s">
        <v>2678</v>
      </c>
      <c r="K301" s="109"/>
      <c r="L301" s="110"/>
    </row>
    <row r="302" spans="1:14" outlineLevel="1" x14ac:dyDescent="0.35">
      <c r="A302" s="360" t="s">
        <v>2750</v>
      </c>
      <c r="B302" s="81" t="s">
        <v>2651</v>
      </c>
      <c r="C302" s="109" t="str">
        <f>ROW('C. HTT Harmonised Glossary'!B18)&amp;" for Harmonised Glossary"</f>
        <v>18 for Harmonised Glossary</v>
      </c>
      <c r="D302" s="360"/>
      <c r="E302" s="360"/>
      <c r="F302" s="360"/>
      <c r="G302" s="217"/>
      <c r="H302" s="64"/>
      <c r="I302" s="81"/>
      <c r="J302" s="360" t="s">
        <v>1636</v>
      </c>
      <c r="K302" s="109"/>
      <c r="L302" s="110"/>
    </row>
    <row r="303" spans="1:14" outlineLevel="1" x14ac:dyDescent="0.35">
      <c r="A303" s="360" t="s">
        <v>2751</v>
      </c>
      <c r="B303" s="81" t="s">
        <v>2648</v>
      </c>
      <c r="C303" s="109">
        <f>ROW(B65)</f>
        <v>65</v>
      </c>
      <c r="D303" s="360"/>
      <c r="E303" s="360"/>
      <c r="F303" s="360"/>
      <c r="G303" s="217"/>
      <c r="H303" s="64"/>
      <c r="I303" s="81"/>
      <c r="J303" s="109"/>
      <c r="K303" s="109"/>
      <c r="L303" s="110"/>
    </row>
    <row r="304" spans="1:14" outlineLevel="1" x14ac:dyDescent="0.35">
      <c r="A304" s="360" t="s">
        <v>2752</v>
      </c>
      <c r="B304" s="81" t="s">
        <v>2649</v>
      </c>
      <c r="C304" s="109">
        <f>ROW(B88)</f>
        <v>88</v>
      </c>
      <c r="D304" s="360"/>
      <c r="E304" s="360"/>
      <c r="F304" s="360"/>
      <c r="G304" s="217"/>
      <c r="H304" s="64"/>
      <c r="I304" s="81"/>
      <c r="J304" s="109"/>
      <c r="K304" s="109"/>
      <c r="L304" s="110"/>
    </row>
    <row r="305" spans="1:14" outlineLevel="1" x14ac:dyDescent="0.35">
      <c r="A305" s="360" t="s">
        <v>2753</v>
      </c>
      <c r="B305" s="81" t="s">
        <v>2650</v>
      </c>
      <c r="C305" s="109" t="s">
        <v>2680</v>
      </c>
      <c r="D305" s="360"/>
      <c r="E305" s="110"/>
      <c r="F305" s="360"/>
      <c r="G305" s="217"/>
      <c r="H305" s="64"/>
      <c r="I305" s="81"/>
      <c r="J305" s="109"/>
      <c r="K305" s="109"/>
      <c r="L305" s="110"/>
      <c r="N305" s="96"/>
    </row>
    <row r="306" spans="1:14" outlineLevel="1" x14ac:dyDescent="0.35">
      <c r="A306" s="360" t="s">
        <v>2754</v>
      </c>
      <c r="B306" s="81" t="s">
        <v>2652</v>
      </c>
      <c r="C306" s="109">
        <v>44</v>
      </c>
      <c r="D306" s="360"/>
      <c r="E306" s="110"/>
      <c r="F306" s="360"/>
      <c r="G306" s="217"/>
      <c r="H306" s="64"/>
      <c r="I306" s="81"/>
      <c r="J306" s="109"/>
      <c r="K306" s="109"/>
      <c r="L306" s="110"/>
      <c r="N306" s="96"/>
    </row>
    <row r="307" spans="1:14" outlineLevel="1" x14ac:dyDescent="0.35">
      <c r="A307" s="360"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0" t="s">
        <v>384</v>
      </c>
      <c r="E309" s="110"/>
      <c r="H309" s="64"/>
      <c r="I309" s="81"/>
      <c r="J309" s="109"/>
      <c r="K309" s="109"/>
      <c r="L309" s="110"/>
      <c r="N309" s="96"/>
    </row>
    <row r="310" spans="1:14" outlineLevel="1" x14ac:dyDescent="0.35">
      <c r="A310" s="360"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0" t="s">
        <v>5</v>
      </c>
      <c r="B312" s="89" t="s">
        <v>2658</v>
      </c>
      <c r="C312" s="360" t="s">
        <v>81</v>
      </c>
      <c r="H312" s="64"/>
      <c r="I312" s="89"/>
      <c r="J312" s="109"/>
      <c r="N312" s="96"/>
    </row>
    <row r="313" spans="1:14" outlineLevel="1" x14ac:dyDescent="0.35">
      <c r="A313" s="360" t="s">
        <v>2747</v>
      </c>
      <c r="B313" s="89" t="s">
        <v>2659</v>
      </c>
      <c r="C313" s="360" t="s">
        <v>81</v>
      </c>
      <c r="H313" s="64"/>
      <c r="I313" s="89"/>
      <c r="J313" s="109"/>
      <c r="N313" s="96"/>
    </row>
    <row r="314" spans="1:14" outlineLevel="1" x14ac:dyDescent="0.35">
      <c r="A314" s="360" t="s">
        <v>2748</v>
      </c>
      <c r="B314" s="89" t="s">
        <v>2660</v>
      </c>
      <c r="C314" s="360" t="s">
        <v>81</v>
      </c>
      <c r="H314" s="64"/>
      <c r="I314" s="89"/>
      <c r="J314" s="109"/>
      <c r="N314" s="96"/>
    </row>
    <row r="315" spans="1:14" outlineLevel="1" x14ac:dyDescent="0.35">
      <c r="A315" s="66" t="s">
        <v>386</v>
      </c>
      <c r="B315" s="89"/>
      <c r="C315" s="109"/>
      <c r="H315" s="64"/>
      <c r="I315" s="89"/>
      <c r="J315" s="109"/>
      <c r="N315" s="96"/>
    </row>
    <row r="316" spans="1:14" outlineLevel="1" x14ac:dyDescent="0.35">
      <c r="A316" s="360" t="s">
        <v>387</v>
      </c>
      <c r="B316" s="89"/>
      <c r="C316" s="109"/>
      <c r="H316" s="64"/>
      <c r="I316" s="89"/>
      <c r="J316" s="109"/>
      <c r="N316" s="96"/>
    </row>
    <row r="317" spans="1:14" outlineLevel="1" x14ac:dyDescent="0.35">
      <c r="A317" s="360" t="s">
        <v>388</v>
      </c>
      <c r="B317" s="89"/>
      <c r="C317" s="109"/>
      <c r="H317" s="64"/>
      <c r="I317" s="89"/>
      <c r="J317" s="109"/>
      <c r="N317" s="96"/>
    </row>
    <row r="318" spans="1:14" outlineLevel="1" x14ac:dyDescent="0.35">
      <c r="A318" s="360"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F5EDA23-148F-49AD-8965-25DF1D763BC8}"/>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abSelected="1" topLeftCell="A262" zoomScale="80" zoomScaleNormal="80" workbookViewId="0">
      <selection activeCell="D271" sqref="D271"/>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4" t="s">
        <v>2763</v>
      </c>
    </row>
    <row r="2" spans="1:7" ht="15" thickBot="1" x14ac:dyDescent="0.4">
      <c r="A2" s="140"/>
      <c r="B2" s="140"/>
      <c r="C2" s="140"/>
      <c r="D2" s="140"/>
      <c r="E2" s="140"/>
      <c r="F2" s="140"/>
    </row>
    <row r="3" spans="1:7" ht="19" thickBot="1" x14ac:dyDescent="0.4">
      <c r="A3" s="142"/>
      <c r="B3" s="143" t="s">
        <v>71</v>
      </c>
      <c r="C3" s="356"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81">
        <v>5742.9522068656997</v>
      </c>
      <c r="F12" s="206">
        <f>IF($C$15=0,"",IF(C12="[for completion]","",C12/$C$15))</f>
        <v>1</v>
      </c>
    </row>
    <row r="13" spans="1:7" x14ac:dyDescent="0.35">
      <c r="A13" s="144" t="s">
        <v>455</v>
      </c>
      <c r="B13" s="144" t="s">
        <v>456</v>
      </c>
      <c r="C13" s="481">
        <v>0</v>
      </c>
      <c r="F13" s="206">
        <f>IF($C$15=0,"",IF(C13="[for completion]","",C13/$C$15))</f>
        <v>0</v>
      </c>
    </row>
    <row r="14" spans="1:7" x14ac:dyDescent="0.35">
      <c r="A14" s="144" t="s">
        <v>457</v>
      </c>
      <c r="B14" s="144" t="s">
        <v>141</v>
      </c>
      <c r="C14" s="481">
        <v>0</v>
      </c>
      <c r="F14" s="206">
        <f>IF($C$15=0,"",IF(C14="[for completion]","",C14/$C$15))</f>
        <v>0</v>
      </c>
    </row>
    <row r="15" spans="1:7" x14ac:dyDescent="0.35">
      <c r="A15" s="144" t="s">
        <v>458</v>
      </c>
      <c r="B15" s="159" t="s">
        <v>143</v>
      </c>
      <c r="C15" s="207">
        <f>SUM(C12:C14)</f>
        <v>5742.9522068656997</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76">
        <v>55836</v>
      </c>
      <c r="D28" s="476">
        <v>0</v>
      </c>
      <c r="F28" s="144">
        <f>IF(AND(C28="[For completion]",D28="[For completion]"),"[For completion]",SUM(C28:D28))</f>
        <v>55836</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84">
        <v>3.9656141334220296E-3</v>
      </c>
      <c r="D36" s="362">
        <v>0</v>
      </c>
      <c r="E36" s="209"/>
      <c r="F36" s="484">
        <v>3.9656141334220296E-3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84">
        <v>0</v>
      </c>
      <c r="D45" s="484">
        <v>0</v>
      </c>
      <c r="E45" s="178"/>
      <c r="F45" s="484">
        <v>0</v>
      </c>
      <c r="G45" s="144"/>
    </row>
    <row r="46" spans="1:7" x14ac:dyDescent="0.35">
      <c r="A46" s="144" t="s">
        <v>499</v>
      </c>
      <c r="B46" s="144" t="s">
        <v>500</v>
      </c>
      <c r="C46" s="484">
        <v>0</v>
      </c>
      <c r="D46" s="484">
        <v>0</v>
      </c>
      <c r="E46" s="178"/>
      <c r="F46" s="484">
        <v>0</v>
      </c>
      <c r="G46" s="144"/>
    </row>
    <row r="47" spans="1:7" x14ac:dyDescent="0.35">
      <c r="A47" s="144" t="s">
        <v>501</v>
      </c>
      <c r="B47" s="144" t="s">
        <v>502</v>
      </c>
      <c r="C47" s="484">
        <v>0</v>
      </c>
      <c r="D47" s="484">
        <v>0</v>
      </c>
      <c r="E47" s="178"/>
      <c r="F47" s="484">
        <v>0</v>
      </c>
      <c r="G47" s="144"/>
    </row>
    <row r="48" spans="1:7" x14ac:dyDescent="0.35">
      <c r="A48" s="144" t="s">
        <v>503</v>
      </c>
      <c r="B48" s="144" t="s">
        <v>504</v>
      </c>
      <c r="C48" s="484">
        <v>0</v>
      </c>
      <c r="D48" s="484">
        <v>0</v>
      </c>
      <c r="E48" s="178"/>
      <c r="F48" s="484">
        <v>0</v>
      </c>
      <c r="G48" s="144"/>
    </row>
    <row r="49" spans="1:7" x14ac:dyDescent="0.35">
      <c r="A49" s="144" t="s">
        <v>505</v>
      </c>
      <c r="B49" s="144" t="s">
        <v>506</v>
      </c>
      <c r="C49" s="484">
        <v>0</v>
      </c>
      <c r="D49" s="484">
        <v>0</v>
      </c>
      <c r="E49" s="178"/>
      <c r="F49" s="484">
        <v>0</v>
      </c>
      <c r="G49" s="144"/>
    </row>
    <row r="50" spans="1:7" x14ac:dyDescent="0.35">
      <c r="A50" s="144" t="s">
        <v>507</v>
      </c>
      <c r="B50" s="144" t="s">
        <v>2289</v>
      </c>
      <c r="C50" s="484">
        <v>0</v>
      </c>
      <c r="D50" s="484">
        <v>0</v>
      </c>
      <c r="E50" s="178"/>
      <c r="F50" s="484">
        <v>0</v>
      </c>
      <c r="G50" s="144"/>
    </row>
    <row r="51" spans="1:7" x14ac:dyDescent="0.35">
      <c r="A51" s="144" t="s">
        <v>508</v>
      </c>
      <c r="B51" s="144" t="s">
        <v>509</v>
      </c>
      <c r="C51" s="484">
        <v>0</v>
      </c>
      <c r="D51" s="484">
        <v>0</v>
      </c>
      <c r="E51" s="178"/>
      <c r="F51" s="484">
        <v>0</v>
      </c>
      <c r="G51" s="144"/>
    </row>
    <row r="52" spans="1:7" x14ac:dyDescent="0.35">
      <c r="A52" s="144" t="s">
        <v>510</v>
      </c>
      <c r="B52" s="144" t="s">
        <v>511</v>
      </c>
      <c r="C52" s="484">
        <v>0</v>
      </c>
      <c r="D52" s="484">
        <v>0</v>
      </c>
      <c r="E52" s="178"/>
      <c r="F52" s="484">
        <v>0</v>
      </c>
      <c r="G52" s="144"/>
    </row>
    <row r="53" spans="1:7" x14ac:dyDescent="0.35">
      <c r="A53" s="144" t="s">
        <v>512</v>
      </c>
      <c r="B53" s="144" t="s">
        <v>513</v>
      </c>
      <c r="C53" s="484">
        <v>1</v>
      </c>
      <c r="D53" s="484">
        <v>0</v>
      </c>
      <c r="E53" s="178"/>
      <c r="F53" s="484">
        <v>1</v>
      </c>
      <c r="G53" s="144"/>
    </row>
    <row r="54" spans="1:7" x14ac:dyDescent="0.35">
      <c r="A54" s="144" t="s">
        <v>514</v>
      </c>
      <c r="B54" s="144" t="s">
        <v>515</v>
      </c>
      <c r="C54" s="484">
        <v>0</v>
      </c>
      <c r="D54" s="484">
        <v>0</v>
      </c>
      <c r="E54" s="178"/>
      <c r="F54" s="484">
        <v>0</v>
      </c>
      <c r="G54" s="144"/>
    </row>
    <row r="55" spans="1:7" x14ac:dyDescent="0.35">
      <c r="A55" s="144" t="s">
        <v>516</v>
      </c>
      <c r="B55" s="144" t="s">
        <v>517</v>
      </c>
      <c r="C55" s="484">
        <v>0</v>
      </c>
      <c r="D55" s="484">
        <v>0</v>
      </c>
      <c r="E55" s="178"/>
      <c r="F55" s="484">
        <v>0</v>
      </c>
      <c r="G55" s="144"/>
    </row>
    <row r="56" spans="1:7" x14ac:dyDescent="0.35">
      <c r="A56" s="144" t="s">
        <v>518</v>
      </c>
      <c r="B56" s="144" t="s">
        <v>519</v>
      </c>
      <c r="C56" s="484">
        <v>0</v>
      </c>
      <c r="D56" s="484">
        <v>0</v>
      </c>
      <c r="E56" s="178"/>
      <c r="F56" s="484">
        <v>0</v>
      </c>
      <c r="G56" s="144"/>
    </row>
    <row r="57" spans="1:7" x14ac:dyDescent="0.35">
      <c r="A57" s="144" t="s">
        <v>520</v>
      </c>
      <c r="B57" s="144" t="s">
        <v>521</v>
      </c>
      <c r="C57" s="484">
        <v>0</v>
      </c>
      <c r="D57" s="484">
        <v>0</v>
      </c>
      <c r="E57" s="178"/>
      <c r="F57" s="484">
        <v>0</v>
      </c>
      <c r="G57" s="144"/>
    </row>
    <row r="58" spans="1:7" x14ac:dyDescent="0.35">
      <c r="A58" s="144" t="s">
        <v>522</v>
      </c>
      <c r="B58" s="144" t="s">
        <v>523</v>
      </c>
      <c r="C58" s="484">
        <v>0</v>
      </c>
      <c r="D58" s="484">
        <v>0</v>
      </c>
      <c r="E58" s="178"/>
      <c r="F58" s="484">
        <v>0</v>
      </c>
      <c r="G58" s="144"/>
    </row>
    <row r="59" spans="1:7" x14ac:dyDescent="0.35">
      <c r="A59" s="144" t="s">
        <v>524</v>
      </c>
      <c r="B59" s="144" t="s">
        <v>525</v>
      </c>
      <c r="C59" s="484">
        <v>0</v>
      </c>
      <c r="D59" s="484">
        <v>0</v>
      </c>
      <c r="E59" s="178"/>
      <c r="F59" s="484">
        <v>0</v>
      </c>
      <c r="G59" s="144"/>
    </row>
    <row r="60" spans="1:7" x14ac:dyDescent="0.35">
      <c r="A60" s="144" t="s">
        <v>526</v>
      </c>
      <c r="B60" s="144" t="s">
        <v>3</v>
      </c>
      <c r="C60" s="484">
        <v>0</v>
      </c>
      <c r="D60" s="484">
        <v>0</v>
      </c>
      <c r="E60" s="178"/>
      <c r="F60" s="484">
        <v>0</v>
      </c>
      <c r="G60" s="144"/>
    </row>
    <row r="61" spans="1:7" x14ac:dyDescent="0.35">
      <c r="A61" s="144" t="s">
        <v>527</v>
      </c>
      <c r="B61" s="144" t="s">
        <v>528</v>
      </c>
      <c r="C61" s="484">
        <v>0</v>
      </c>
      <c r="D61" s="484">
        <v>0</v>
      </c>
      <c r="E61" s="178"/>
      <c r="F61" s="484">
        <v>0</v>
      </c>
      <c r="G61" s="144"/>
    </row>
    <row r="62" spans="1:7" x14ac:dyDescent="0.35">
      <c r="A62" s="144" t="s">
        <v>529</v>
      </c>
      <c r="B62" s="144" t="s">
        <v>530</v>
      </c>
      <c r="C62" s="484">
        <v>0</v>
      </c>
      <c r="D62" s="484">
        <v>0</v>
      </c>
      <c r="E62" s="178"/>
      <c r="F62" s="484">
        <v>0</v>
      </c>
      <c r="G62" s="144"/>
    </row>
    <row r="63" spans="1:7" x14ac:dyDescent="0.35">
      <c r="A63" s="144" t="s">
        <v>531</v>
      </c>
      <c r="B63" s="144" t="s">
        <v>532</v>
      </c>
      <c r="C63" s="484">
        <v>0</v>
      </c>
      <c r="D63" s="484">
        <v>0</v>
      </c>
      <c r="E63" s="178"/>
      <c r="F63" s="484">
        <v>0</v>
      </c>
      <c r="G63" s="144"/>
    </row>
    <row r="64" spans="1:7" x14ac:dyDescent="0.35">
      <c r="A64" s="144" t="s">
        <v>533</v>
      </c>
      <c r="B64" s="144" t="s">
        <v>534</v>
      </c>
      <c r="C64" s="484">
        <v>0</v>
      </c>
      <c r="D64" s="484">
        <v>0</v>
      </c>
      <c r="E64" s="178"/>
      <c r="F64" s="484">
        <v>0</v>
      </c>
      <c r="G64" s="144"/>
    </row>
    <row r="65" spans="1:7" x14ac:dyDescent="0.35">
      <c r="A65" s="144" t="s">
        <v>535</v>
      </c>
      <c r="B65" s="144" t="s">
        <v>536</v>
      </c>
      <c r="C65" s="484">
        <v>0</v>
      </c>
      <c r="D65" s="484">
        <v>0</v>
      </c>
      <c r="E65" s="178"/>
      <c r="F65" s="484">
        <v>0</v>
      </c>
      <c r="G65" s="144"/>
    </row>
    <row r="66" spans="1:7" x14ac:dyDescent="0.35">
      <c r="A66" s="144" t="s">
        <v>537</v>
      </c>
      <c r="B66" s="144" t="s">
        <v>538</v>
      </c>
      <c r="C66" s="484">
        <v>0</v>
      </c>
      <c r="D66" s="484">
        <v>0</v>
      </c>
      <c r="E66" s="178"/>
      <c r="F66" s="484">
        <v>0</v>
      </c>
      <c r="G66" s="144"/>
    </row>
    <row r="67" spans="1:7" x14ac:dyDescent="0.35">
      <c r="A67" s="144" t="s">
        <v>539</v>
      </c>
      <c r="B67" s="144" t="s">
        <v>540</v>
      </c>
      <c r="C67" s="484">
        <v>0</v>
      </c>
      <c r="D67" s="484">
        <v>0</v>
      </c>
      <c r="E67" s="178"/>
      <c r="F67" s="484">
        <v>0</v>
      </c>
      <c r="G67" s="144"/>
    </row>
    <row r="68" spans="1:7" x14ac:dyDescent="0.35">
      <c r="A68" s="144" t="s">
        <v>541</v>
      </c>
      <c r="B68" s="144" t="s">
        <v>542</v>
      </c>
      <c r="C68" s="484">
        <v>0</v>
      </c>
      <c r="D68" s="484">
        <v>0</v>
      </c>
      <c r="E68" s="178"/>
      <c r="F68" s="484">
        <v>0</v>
      </c>
      <c r="G68" s="144"/>
    </row>
    <row r="69" spans="1:7" x14ac:dyDescent="0.35">
      <c r="A69" s="263" t="s">
        <v>543</v>
      </c>
      <c r="B69" s="144" t="s">
        <v>544</v>
      </c>
      <c r="C69" s="484">
        <v>0</v>
      </c>
      <c r="D69" s="484">
        <v>0</v>
      </c>
      <c r="E69" s="178"/>
      <c r="F69" s="484">
        <v>0</v>
      </c>
      <c r="G69" s="144"/>
    </row>
    <row r="70" spans="1:7" x14ac:dyDescent="0.35">
      <c r="A70" s="263" t="s">
        <v>545</v>
      </c>
      <c r="B70" s="144" t="s">
        <v>546</v>
      </c>
      <c r="C70" s="484">
        <v>0</v>
      </c>
      <c r="D70" s="484">
        <v>0</v>
      </c>
      <c r="E70" s="178"/>
      <c r="F70" s="484">
        <v>0</v>
      </c>
      <c r="G70" s="144"/>
    </row>
    <row r="71" spans="1:7" x14ac:dyDescent="0.35">
      <c r="A71" s="263" t="s">
        <v>547</v>
      </c>
      <c r="B71" s="144" t="s">
        <v>6</v>
      </c>
      <c r="C71" s="484">
        <v>0</v>
      </c>
      <c r="D71" s="484">
        <v>0</v>
      </c>
      <c r="E71" s="178"/>
      <c r="F71" s="484">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84">
        <v>0</v>
      </c>
      <c r="D73" s="484">
        <v>0</v>
      </c>
      <c r="E73" s="178"/>
      <c r="F73" s="484">
        <v>0</v>
      </c>
      <c r="G73" s="144"/>
    </row>
    <row r="74" spans="1:7" x14ac:dyDescent="0.35">
      <c r="A74" s="263" t="s">
        <v>551</v>
      </c>
      <c r="B74" s="144" t="s">
        <v>554</v>
      </c>
      <c r="C74" s="484">
        <v>0</v>
      </c>
      <c r="D74" s="484">
        <v>0</v>
      </c>
      <c r="E74" s="178"/>
      <c r="F74" s="484">
        <v>0</v>
      </c>
      <c r="G74" s="144"/>
    </row>
    <row r="75" spans="1:7" x14ac:dyDescent="0.35">
      <c r="A75" s="263" t="s">
        <v>553</v>
      </c>
      <c r="B75" s="144" t="s">
        <v>2</v>
      </c>
      <c r="C75" s="484">
        <v>0</v>
      </c>
      <c r="D75" s="484">
        <v>0</v>
      </c>
      <c r="E75" s="178"/>
      <c r="F75" s="484">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84">
        <v>0</v>
      </c>
      <c r="D77" s="484">
        <v>0</v>
      </c>
      <c r="E77" s="178"/>
      <c r="F77" s="484">
        <v>0</v>
      </c>
      <c r="G77" s="144"/>
    </row>
    <row r="78" spans="1:7" s="262" customFormat="1" x14ac:dyDescent="0.35">
      <c r="A78" s="263" t="s">
        <v>556</v>
      </c>
      <c r="B78" s="263" t="s">
        <v>549</v>
      </c>
      <c r="C78" s="484">
        <v>0</v>
      </c>
      <c r="D78" s="484">
        <v>0</v>
      </c>
      <c r="E78" s="264"/>
      <c r="F78" s="484">
        <v>0</v>
      </c>
      <c r="G78" s="263"/>
    </row>
    <row r="79" spans="1:7" x14ac:dyDescent="0.35">
      <c r="A79" s="263" t="s">
        <v>557</v>
      </c>
      <c r="B79" s="165" t="s">
        <v>315</v>
      </c>
      <c r="C79" s="484">
        <v>0</v>
      </c>
      <c r="D79" s="484">
        <v>0</v>
      </c>
      <c r="E79" s="178"/>
      <c r="F79" s="484">
        <v>0</v>
      </c>
      <c r="G79" s="144"/>
    </row>
    <row r="80" spans="1:7" x14ac:dyDescent="0.35">
      <c r="A80" s="144" t="s">
        <v>558</v>
      </c>
      <c r="B80" s="165" t="s">
        <v>317</v>
      </c>
      <c r="C80" s="484">
        <v>0</v>
      </c>
      <c r="D80" s="484">
        <v>0</v>
      </c>
      <c r="E80" s="178"/>
      <c r="F80" s="484">
        <v>0</v>
      </c>
      <c r="G80" s="144"/>
    </row>
    <row r="81" spans="1:7" x14ac:dyDescent="0.35">
      <c r="A81" s="144" t="s">
        <v>559</v>
      </c>
      <c r="B81" s="165" t="s">
        <v>12</v>
      </c>
      <c r="C81" s="484">
        <v>0</v>
      </c>
      <c r="D81" s="484">
        <v>0</v>
      </c>
      <c r="E81" s="178"/>
      <c r="F81" s="484">
        <v>0</v>
      </c>
      <c r="G81" s="144"/>
    </row>
    <row r="82" spans="1:7" x14ac:dyDescent="0.35">
      <c r="A82" s="144" t="s">
        <v>560</v>
      </c>
      <c r="B82" s="165" t="s">
        <v>320</v>
      </c>
      <c r="C82" s="484">
        <v>0</v>
      </c>
      <c r="D82" s="484">
        <v>0</v>
      </c>
      <c r="E82" s="178"/>
      <c r="F82" s="484">
        <v>0</v>
      </c>
      <c r="G82" s="144"/>
    </row>
    <row r="83" spans="1:7" x14ac:dyDescent="0.35">
      <c r="A83" s="144" t="s">
        <v>561</v>
      </c>
      <c r="B83" s="165" t="s">
        <v>322</v>
      </c>
      <c r="C83" s="484">
        <v>0</v>
      </c>
      <c r="D83" s="484">
        <v>0</v>
      </c>
      <c r="E83" s="178"/>
      <c r="F83" s="484">
        <v>0</v>
      </c>
      <c r="G83" s="144"/>
    </row>
    <row r="84" spans="1:7" x14ac:dyDescent="0.35">
      <c r="A84" s="144" t="s">
        <v>562</v>
      </c>
      <c r="B84" s="165" t="s">
        <v>324</v>
      </c>
      <c r="C84" s="484">
        <v>0</v>
      </c>
      <c r="D84" s="484">
        <v>0</v>
      </c>
      <c r="E84" s="178"/>
      <c r="F84" s="484">
        <v>0</v>
      </c>
      <c r="G84" s="144"/>
    </row>
    <row r="85" spans="1:7" x14ac:dyDescent="0.35">
      <c r="A85" s="144" t="s">
        <v>563</v>
      </c>
      <c r="B85" s="165" t="s">
        <v>326</v>
      </c>
      <c r="C85" s="484">
        <v>0</v>
      </c>
      <c r="D85" s="484">
        <v>0</v>
      </c>
      <c r="E85" s="178"/>
      <c r="F85" s="484">
        <v>0</v>
      </c>
      <c r="G85" s="144"/>
    </row>
    <row r="86" spans="1:7" x14ac:dyDescent="0.35">
      <c r="A86" s="144" t="s">
        <v>564</v>
      </c>
      <c r="B86" s="165" t="s">
        <v>328</v>
      </c>
      <c r="C86" s="484">
        <v>0</v>
      </c>
      <c r="D86" s="484">
        <v>0</v>
      </c>
      <c r="E86" s="178"/>
      <c r="F86" s="484">
        <v>0</v>
      </c>
      <c r="G86" s="144"/>
    </row>
    <row r="87" spans="1:7" x14ac:dyDescent="0.35">
      <c r="A87" s="144" t="s">
        <v>565</v>
      </c>
      <c r="B87" s="165" t="s">
        <v>141</v>
      </c>
      <c r="C87" s="484">
        <v>0</v>
      </c>
      <c r="D87" s="484">
        <v>0</v>
      </c>
      <c r="E87" s="178"/>
      <c r="F87" s="484">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2901</v>
      </c>
      <c r="C99" s="484">
        <v>3.463526408157874E-3</v>
      </c>
      <c r="D99" s="484">
        <v>0</v>
      </c>
      <c r="E99" s="178"/>
      <c r="F99" s="484">
        <v>3.463526408157874E-3</v>
      </c>
      <c r="G99" s="144"/>
    </row>
    <row r="100" spans="1:7" x14ac:dyDescent="0.35">
      <c r="A100" s="144" t="s">
        <v>578</v>
      </c>
      <c r="B100" s="329" t="s">
        <v>2902</v>
      </c>
      <c r="C100" s="484">
        <v>3.914253906191633E-2</v>
      </c>
      <c r="D100" s="484">
        <v>0</v>
      </c>
      <c r="E100" s="178"/>
      <c r="F100" s="484">
        <v>3.914253906191633E-2</v>
      </c>
      <c r="G100" s="144"/>
    </row>
    <row r="101" spans="1:7" x14ac:dyDescent="0.35">
      <c r="A101" s="144" t="s">
        <v>579</v>
      </c>
      <c r="B101" s="329" t="s">
        <v>2904</v>
      </c>
      <c r="C101" s="484">
        <v>4.418481385741504E-3</v>
      </c>
      <c r="D101" s="484">
        <v>0</v>
      </c>
      <c r="E101" s="178"/>
      <c r="F101" s="484">
        <v>4.418481385741504E-3</v>
      </c>
      <c r="G101" s="144"/>
    </row>
    <row r="102" spans="1:7" x14ac:dyDescent="0.35">
      <c r="A102" s="144" t="s">
        <v>580</v>
      </c>
      <c r="B102" s="329" t="s">
        <v>2905</v>
      </c>
      <c r="C102" s="484">
        <v>9.9238933540070524E-3</v>
      </c>
      <c r="D102" s="484">
        <v>0</v>
      </c>
      <c r="E102" s="178"/>
      <c r="F102" s="484">
        <v>9.9238933540070524E-3</v>
      </c>
      <c r="G102" s="144"/>
    </row>
    <row r="103" spans="1:7" x14ac:dyDescent="0.35">
      <c r="A103" s="144" t="s">
        <v>581</v>
      </c>
      <c r="B103" s="329" t="s">
        <v>2906</v>
      </c>
      <c r="C103" s="484">
        <v>4.4058777392938647E-3</v>
      </c>
      <c r="D103" s="484">
        <v>0</v>
      </c>
      <c r="E103" s="178"/>
      <c r="F103" s="484">
        <v>4.4058777392938647E-3</v>
      </c>
      <c r="G103" s="144"/>
    </row>
    <row r="104" spans="1:7" x14ac:dyDescent="0.35">
      <c r="A104" s="144" t="s">
        <v>582</v>
      </c>
      <c r="B104" s="329" t="s">
        <v>2908</v>
      </c>
      <c r="C104" s="484">
        <v>1.4855439574409456E-2</v>
      </c>
      <c r="D104" s="484">
        <v>0</v>
      </c>
      <c r="E104" s="178"/>
      <c r="F104" s="484">
        <v>1.4855439574409456E-2</v>
      </c>
      <c r="G104" s="144"/>
    </row>
    <row r="105" spans="1:7" x14ac:dyDescent="0.35">
      <c r="A105" s="144" t="s">
        <v>583</v>
      </c>
      <c r="B105" s="329" t="s">
        <v>2909</v>
      </c>
      <c r="C105" s="484">
        <v>1.5067693460837009E-2</v>
      </c>
      <c r="D105" s="484">
        <v>0</v>
      </c>
      <c r="E105" s="178"/>
      <c r="F105" s="484">
        <v>1.5067693460837009E-2</v>
      </c>
      <c r="G105" s="144"/>
    </row>
    <row r="106" spans="1:7" x14ac:dyDescent="0.35">
      <c r="A106" s="144" t="s">
        <v>584</v>
      </c>
      <c r="B106" s="329" t="s">
        <v>2910</v>
      </c>
      <c r="C106" s="484">
        <v>2.1554734978422582E-2</v>
      </c>
      <c r="D106" s="484">
        <v>0</v>
      </c>
      <c r="E106" s="178"/>
      <c r="F106" s="484">
        <v>2.1554734978422582E-2</v>
      </c>
      <c r="G106" s="144"/>
    </row>
    <row r="107" spans="1:7" x14ac:dyDescent="0.35">
      <c r="A107" s="144" t="s">
        <v>585</v>
      </c>
      <c r="B107" s="329" t="s">
        <v>2911</v>
      </c>
      <c r="C107" s="484">
        <v>1.2870773463775808E-2</v>
      </c>
      <c r="D107" s="484">
        <v>0</v>
      </c>
      <c r="E107" s="178"/>
      <c r="F107" s="484">
        <v>1.2870773463775808E-2</v>
      </c>
      <c r="G107" s="144"/>
    </row>
    <row r="108" spans="1:7" x14ac:dyDescent="0.35">
      <c r="A108" s="144" t="s">
        <v>586</v>
      </c>
      <c r="B108" s="329" t="s">
        <v>2912</v>
      </c>
      <c r="C108" s="484">
        <v>5.0585589800031229E-2</v>
      </c>
      <c r="D108" s="484">
        <v>0</v>
      </c>
      <c r="E108" s="178"/>
      <c r="F108" s="484">
        <v>5.0585589800031229E-2</v>
      </c>
      <c r="G108" s="144"/>
    </row>
    <row r="109" spans="1:7" x14ac:dyDescent="0.35">
      <c r="A109" s="144" t="s">
        <v>587</v>
      </c>
      <c r="B109" s="329" t="s">
        <v>2913</v>
      </c>
      <c r="C109" s="484">
        <v>1.5775512633420519E-2</v>
      </c>
      <c r="D109" s="484">
        <v>0</v>
      </c>
      <c r="E109" s="178"/>
      <c r="F109" s="484">
        <v>1.5775512633420519E-2</v>
      </c>
      <c r="G109" s="144"/>
    </row>
    <row r="110" spans="1:7" x14ac:dyDescent="0.35">
      <c r="A110" s="144" t="s">
        <v>588</v>
      </c>
      <c r="B110" s="329" t="s">
        <v>2914</v>
      </c>
      <c r="C110" s="484">
        <v>2.5706970057134872E-2</v>
      </c>
      <c r="D110" s="484">
        <v>0</v>
      </c>
      <c r="E110" s="178"/>
      <c r="F110" s="484">
        <v>2.5706970057134872E-2</v>
      </c>
      <c r="G110" s="144"/>
    </row>
    <row r="111" spans="1:7" x14ac:dyDescent="0.35">
      <c r="A111" s="144" t="s">
        <v>589</v>
      </c>
      <c r="B111" s="329" t="s">
        <v>2915</v>
      </c>
      <c r="C111" s="484">
        <v>9.9893895307151245E-2</v>
      </c>
      <c r="D111" s="484">
        <v>0</v>
      </c>
      <c r="E111" s="178"/>
      <c r="F111" s="484">
        <v>9.9893895307151245E-2</v>
      </c>
      <c r="G111" s="144"/>
    </row>
    <row r="112" spans="1:7" x14ac:dyDescent="0.35">
      <c r="A112" s="144" t="s">
        <v>590</v>
      </c>
      <c r="B112" s="329" t="s">
        <v>2916</v>
      </c>
      <c r="C112" s="484">
        <v>2.0590397904868482E-2</v>
      </c>
      <c r="D112" s="484">
        <v>0</v>
      </c>
      <c r="E112" s="178"/>
      <c r="F112" s="484">
        <v>2.0590397904868482E-2</v>
      </c>
      <c r="G112" s="144"/>
    </row>
    <row r="113" spans="1:7" x14ac:dyDescent="0.35">
      <c r="A113" s="144" t="s">
        <v>591</v>
      </c>
      <c r="B113" s="329" t="s">
        <v>2917</v>
      </c>
      <c r="C113" s="484">
        <v>1.3401324356822267E-2</v>
      </c>
      <c r="D113" s="484">
        <v>0</v>
      </c>
      <c r="E113" s="178"/>
      <c r="F113" s="484">
        <v>1.3401324356822267E-2</v>
      </c>
      <c r="G113" s="144"/>
    </row>
    <row r="114" spans="1:7" x14ac:dyDescent="0.35">
      <c r="A114" s="144" t="s">
        <v>592</v>
      </c>
      <c r="B114" s="329" t="s">
        <v>2918</v>
      </c>
      <c r="C114" s="484">
        <v>8.6133737200523863E-3</v>
      </c>
      <c r="D114" s="484">
        <v>0</v>
      </c>
      <c r="E114" s="178"/>
      <c r="F114" s="484">
        <v>8.6133737200523863E-3</v>
      </c>
      <c r="G114" s="144"/>
    </row>
    <row r="115" spans="1:7" x14ac:dyDescent="0.35">
      <c r="A115" s="144" t="s">
        <v>593</v>
      </c>
      <c r="B115" s="329" t="s">
        <v>2919</v>
      </c>
      <c r="C115" s="484">
        <v>1.797946012629454E-2</v>
      </c>
      <c r="D115" s="484">
        <v>0</v>
      </c>
      <c r="E115" s="178"/>
      <c r="F115" s="484">
        <v>1.797946012629454E-2</v>
      </c>
      <c r="G115" s="144"/>
    </row>
    <row r="116" spans="1:7" x14ac:dyDescent="0.35">
      <c r="A116" s="144" t="s">
        <v>594</v>
      </c>
      <c r="B116" s="329" t="s">
        <v>2920</v>
      </c>
      <c r="C116" s="484">
        <v>0.54953949579535744</v>
      </c>
      <c r="D116" s="484">
        <v>0</v>
      </c>
      <c r="E116" s="178"/>
      <c r="F116" s="484">
        <v>0.54953949579535744</v>
      </c>
      <c r="G116" s="144"/>
    </row>
    <row r="117" spans="1:7" x14ac:dyDescent="0.35">
      <c r="A117" s="144" t="s">
        <v>595</v>
      </c>
      <c r="B117" s="329" t="s">
        <v>2921</v>
      </c>
      <c r="C117" s="484">
        <v>7.221102087230559E-2</v>
      </c>
      <c r="D117" s="484">
        <v>0</v>
      </c>
      <c r="E117" s="178"/>
      <c r="F117" s="484">
        <v>7.221102087230559E-2</v>
      </c>
      <c r="G117" s="144"/>
    </row>
    <row r="118" spans="1:7" x14ac:dyDescent="0.35">
      <c r="A118" s="144" t="s">
        <v>596</v>
      </c>
      <c r="B118" s="234" t="s">
        <v>577</v>
      </c>
      <c r="C118" s="362" t="s">
        <v>81</v>
      </c>
      <c r="D118" s="362" t="s">
        <v>81</v>
      </c>
      <c r="E118" s="178"/>
      <c r="F118" s="362" t="s">
        <v>81</v>
      </c>
      <c r="G118" s="144"/>
    </row>
    <row r="119" spans="1:7" x14ac:dyDescent="0.35">
      <c r="A119" s="144" t="s">
        <v>597</v>
      </c>
      <c r="B119" s="234" t="s">
        <v>577</v>
      </c>
      <c r="C119" s="362" t="s">
        <v>81</v>
      </c>
      <c r="D119" s="362" t="s">
        <v>81</v>
      </c>
      <c r="E119" s="178"/>
      <c r="F119" s="362" t="s">
        <v>81</v>
      </c>
      <c r="G119" s="144"/>
    </row>
    <row r="120" spans="1:7" x14ac:dyDescent="0.35">
      <c r="A120" s="144" t="s">
        <v>598</v>
      </c>
      <c r="B120" s="234" t="s">
        <v>577</v>
      </c>
      <c r="C120" s="362" t="s">
        <v>81</v>
      </c>
      <c r="D120" s="362" t="s">
        <v>81</v>
      </c>
      <c r="E120" s="178"/>
      <c r="F120" s="362" t="s">
        <v>81</v>
      </c>
      <c r="G120" s="144"/>
    </row>
    <row r="121" spans="1:7" x14ac:dyDescent="0.35">
      <c r="A121" s="144" t="s">
        <v>599</v>
      </c>
      <c r="B121" s="234" t="s">
        <v>577</v>
      </c>
      <c r="C121" s="362" t="s">
        <v>81</v>
      </c>
      <c r="D121" s="362" t="s">
        <v>81</v>
      </c>
      <c r="E121" s="178"/>
      <c r="F121" s="362" t="s">
        <v>81</v>
      </c>
      <c r="G121" s="144"/>
    </row>
    <row r="122" spans="1:7" x14ac:dyDescent="0.35">
      <c r="A122" s="144" t="s">
        <v>600</v>
      </c>
      <c r="B122" s="234" t="s">
        <v>577</v>
      </c>
      <c r="C122" s="362" t="s">
        <v>81</v>
      </c>
      <c r="D122" s="362" t="s">
        <v>81</v>
      </c>
      <c r="E122" s="178"/>
      <c r="F122" s="362" t="s">
        <v>81</v>
      </c>
      <c r="G122" s="144"/>
    </row>
    <row r="123" spans="1:7" x14ac:dyDescent="0.35">
      <c r="A123" s="144" t="s">
        <v>601</v>
      </c>
      <c r="B123" s="165" t="s">
        <v>577</v>
      </c>
      <c r="C123" s="178" t="s">
        <v>81</v>
      </c>
      <c r="D123" s="362"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84">
        <v>1.04606308361418E-2</v>
      </c>
      <c r="D150" s="362">
        <v>0</v>
      </c>
      <c r="E150" s="179"/>
      <c r="F150" s="484">
        <v>1.04606308361418E-2</v>
      </c>
    </row>
    <row r="151" spans="1:7" x14ac:dyDescent="0.35">
      <c r="A151" s="144" t="s">
        <v>611</v>
      </c>
      <c r="B151" s="144" t="s">
        <v>612</v>
      </c>
      <c r="C151" s="484">
        <v>0.98953936916385898</v>
      </c>
      <c r="D151" s="362">
        <v>0</v>
      </c>
      <c r="E151" s="179"/>
      <c r="F151" s="484">
        <v>0.98953936916385898</v>
      </c>
    </row>
    <row r="152" spans="1:7" x14ac:dyDescent="0.35">
      <c r="A152" s="144" t="s">
        <v>613</v>
      </c>
      <c r="B152" s="144" t="s">
        <v>141</v>
      </c>
      <c r="C152" s="362">
        <v>0</v>
      </c>
      <c r="D152" s="362">
        <v>0</v>
      </c>
      <c r="E152" s="179"/>
      <c r="F152" s="362">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84">
        <v>2.9636093616068601E-2</v>
      </c>
      <c r="D160" s="362">
        <v>0</v>
      </c>
      <c r="E160" s="179"/>
      <c r="F160" s="484">
        <v>2.9636093616068601E-2</v>
      </c>
    </row>
    <row r="161" spans="1:7" x14ac:dyDescent="0.35">
      <c r="A161" s="144" t="s">
        <v>623</v>
      </c>
      <c r="B161" s="144" t="s">
        <v>624</v>
      </c>
      <c r="C161" s="484">
        <v>0.970363906383932</v>
      </c>
      <c r="D161" s="362">
        <v>0</v>
      </c>
      <c r="E161" s="179"/>
      <c r="F161" s="484">
        <v>0.970363906383932</v>
      </c>
    </row>
    <row r="162" spans="1:7" x14ac:dyDescent="0.35">
      <c r="A162" s="144" t="s">
        <v>625</v>
      </c>
      <c r="B162" s="144" t="s">
        <v>141</v>
      </c>
      <c r="C162" s="362">
        <v>0</v>
      </c>
      <c r="D162" s="362">
        <v>0</v>
      </c>
      <c r="E162" s="179"/>
      <c r="F162" s="362">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84">
        <v>8.8081433241323295E-2</v>
      </c>
      <c r="D170" s="362">
        <v>0</v>
      </c>
      <c r="E170" s="179"/>
      <c r="F170" s="484">
        <v>8.8081433241323295E-2</v>
      </c>
    </row>
    <row r="171" spans="1:7" x14ac:dyDescent="0.35">
      <c r="A171" s="144" t="s">
        <v>635</v>
      </c>
      <c r="B171" s="166" t="s">
        <v>636</v>
      </c>
      <c r="C171" s="484">
        <v>0.169944541650461</v>
      </c>
      <c r="D171" s="362">
        <v>0</v>
      </c>
      <c r="E171" s="179"/>
      <c r="F171" s="484">
        <v>0.169944541650461</v>
      </c>
    </row>
    <row r="172" spans="1:7" x14ac:dyDescent="0.35">
      <c r="A172" s="144" t="s">
        <v>637</v>
      </c>
      <c r="B172" s="166" t="s">
        <v>638</v>
      </c>
      <c r="C172" s="484">
        <v>0.19872267203843599</v>
      </c>
      <c r="D172" s="362">
        <v>0</v>
      </c>
      <c r="E172" s="178"/>
      <c r="F172" s="484">
        <v>0.19872267203843599</v>
      </c>
    </row>
    <row r="173" spans="1:7" x14ac:dyDescent="0.35">
      <c r="A173" s="144" t="s">
        <v>639</v>
      </c>
      <c r="B173" s="166" t="s">
        <v>640</v>
      </c>
      <c r="C173" s="484">
        <v>0.25488050048919297</v>
      </c>
      <c r="D173" s="362">
        <v>0</v>
      </c>
      <c r="E173" s="178"/>
      <c r="F173" s="484">
        <v>0.25488050048919297</v>
      </c>
    </row>
    <row r="174" spans="1:7" x14ac:dyDescent="0.35">
      <c r="A174" s="144" t="s">
        <v>641</v>
      </c>
      <c r="B174" s="166" t="s">
        <v>642</v>
      </c>
      <c r="C174" s="484">
        <v>0.28837085258058798</v>
      </c>
      <c r="D174" s="362">
        <v>0</v>
      </c>
      <c r="E174" s="178"/>
      <c r="F174" s="484">
        <v>0.28837085258058798</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85">
        <v>0</v>
      </c>
      <c r="D180" s="485">
        <v>0</v>
      </c>
      <c r="E180" s="242"/>
      <c r="F180" s="485">
        <v>0</v>
      </c>
    </row>
    <row r="181" spans="1:7" outlineLevel="1" x14ac:dyDescent="0.35">
      <c r="A181" s="144" t="s">
        <v>2662</v>
      </c>
      <c r="B181" s="230" t="s">
        <v>2661</v>
      </c>
      <c r="C181" s="485">
        <v>0</v>
      </c>
      <c r="D181" s="485">
        <v>0</v>
      </c>
      <c r="E181" s="242"/>
      <c r="F181" s="485">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81">
        <v>102.85393306944789</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2928</v>
      </c>
      <c r="C190" s="478">
        <v>176.07206030040899</v>
      </c>
      <c r="D190" s="486">
        <v>13692</v>
      </c>
      <c r="E190" s="171"/>
      <c r="F190" s="206">
        <f>IF($C$214=0,"",IF(C190="[for completion]","",IF(C190="","",C190/$C$214)))</f>
        <v>3.0658806474118845E-2</v>
      </c>
      <c r="G190" s="206">
        <f>IF($D$214=0,"",IF(D190="[for completion]","",IF(D190="","",D190/$D$214)))</f>
        <v>0.24521813883516011</v>
      </c>
    </row>
    <row r="191" spans="1:7" x14ac:dyDescent="0.35">
      <c r="A191" s="144" t="s">
        <v>661</v>
      </c>
      <c r="B191" s="329" t="s">
        <v>2929</v>
      </c>
      <c r="C191" s="478">
        <v>367.16526407234602</v>
      </c>
      <c r="D191" s="486">
        <v>9970</v>
      </c>
      <c r="E191" s="171"/>
      <c r="F191" s="206">
        <f t="shared" ref="F191:F213" si="1">IF($C$214=0,"",IF(C191="[for completion]","",IF(C191="","",C191/$C$214)))</f>
        <v>6.3933191648957208E-2</v>
      </c>
      <c r="G191" s="206">
        <f t="shared" ref="G191:G213" si="2">IF($D$214=0,"",IF(D191="[for completion]","",IF(D191="","",D191/$D$214)))</f>
        <v>0.17855863600544453</v>
      </c>
    </row>
    <row r="192" spans="1:7" x14ac:dyDescent="0.35">
      <c r="A192" s="144" t="s">
        <v>662</v>
      </c>
      <c r="B192" s="329" t="s">
        <v>2930</v>
      </c>
      <c r="C192" s="478">
        <v>875.57113430962602</v>
      </c>
      <c r="D192" s="486">
        <v>11997</v>
      </c>
      <c r="E192" s="171"/>
      <c r="F192" s="206">
        <f t="shared" si="1"/>
        <v>0.15246011158910253</v>
      </c>
      <c r="G192" s="206">
        <f t="shared" si="2"/>
        <v>0.21486137975499678</v>
      </c>
    </row>
    <row r="193" spans="1:7" x14ac:dyDescent="0.35">
      <c r="A193" s="144" t="s">
        <v>663</v>
      </c>
      <c r="B193" s="329" t="s">
        <v>2931</v>
      </c>
      <c r="C193" s="478">
        <v>896.74126150229802</v>
      </c>
      <c r="D193" s="486">
        <v>7283</v>
      </c>
      <c r="E193" s="171"/>
      <c r="F193" s="206">
        <f t="shared" si="1"/>
        <v>0.15614639112445422</v>
      </c>
      <c r="G193" s="206">
        <f t="shared" si="2"/>
        <v>0.13043556128662512</v>
      </c>
    </row>
    <row r="194" spans="1:7" x14ac:dyDescent="0.35">
      <c r="A194" s="144" t="s">
        <v>664</v>
      </c>
      <c r="B194" s="329" t="s">
        <v>2932</v>
      </c>
      <c r="C194" s="478">
        <v>798.20603429869004</v>
      </c>
      <c r="D194" s="486">
        <v>4583</v>
      </c>
      <c r="E194" s="171"/>
      <c r="F194" s="206">
        <f t="shared" si="1"/>
        <v>0.13898879975780326</v>
      </c>
      <c r="G194" s="206">
        <f t="shared" si="2"/>
        <v>8.2079661866895914E-2</v>
      </c>
    </row>
    <row r="195" spans="1:7" x14ac:dyDescent="0.35">
      <c r="A195" s="144" t="s">
        <v>665</v>
      </c>
      <c r="B195" s="329" t="s">
        <v>2933</v>
      </c>
      <c r="C195" s="478">
        <v>720.10379671061196</v>
      </c>
      <c r="D195" s="486">
        <v>3220</v>
      </c>
      <c r="E195" s="171"/>
      <c r="F195" s="206">
        <f t="shared" si="1"/>
        <v>0.12538913276167069</v>
      </c>
      <c r="G195" s="206">
        <f t="shared" si="2"/>
        <v>5.7668887456121497E-2</v>
      </c>
    </row>
    <row r="196" spans="1:7" x14ac:dyDescent="0.35">
      <c r="A196" s="144" t="s">
        <v>666</v>
      </c>
      <c r="B196" s="329" t="s">
        <v>2934</v>
      </c>
      <c r="C196" s="478">
        <v>537.874270796921</v>
      </c>
      <c r="D196" s="486">
        <v>1971</v>
      </c>
      <c r="E196" s="171"/>
      <c r="F196" s="206">
        <f t="shared" si="1"/>
        <v>9.365814853097558E-2</v>
      </c>
      <c r="G196" s="206">
        <f t="shared" si="2"/>
        <v>3.5299806576402318E-2</v>
      </c>
    </row>
    <row r="197" spans="1:7" x14ac:dyDescent="0.35">
      <c r="A197" s="144" t="s">
        <v>667</v>
      </c>
      <c r="B197" s="329" t="s">
        <v>2935</v>
      </c>
      <c r="C197" s="478">
        <v>1371.21838487479</v>
      </c>
      <c r="D197" s="486">
        <v>3120</v>
      </c>
      <c r="E197" s="171"/>
      <c r="F197" s="206">
        <f t="shared" si="1"/>
        <v>0.23876541811291763</v>
      </c>
      <c r="G197" s="206">
        <f t="shared" si="2"/>
        <v>5.5877928218353752E-2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5742.9522068656925</v>
      </c>
      <c r="D214" s="211">
        <f>SUM(D190:D213)</f>
        <v>55836</v>
      </c>
      <c r="E214" s="160"/>
      <c r="F214" s="212">
        <f>SUM(F190:F213)</f>
        <v>0.99999999999999989</v>
      </c>
      <c r="G214" s="212">
        <f>SUM(G190:G213)</f>
        <v>1</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487">
        <v>55.161178230443902</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86">
        <v>4172.1182658818898</v>
      </c>
      <c r="D219" s="478">
        <v>0</v>
      </c>
      <c r="F219" s="206">
        <f t="shared" ref="F219:F233" si="3">IF($C$227=0,"",IF(C219="[for completion]","",C219/$C$227))</f>
        <v>0.72647622957651026</v>
      </c>
      <c r="G219" s="206" t="str">
        <f t="shared" ref="G219:G233" si="4">IF($D$227=0,"",IF(D219="[for completion]","",D219/$D$227))</f>
        <v/>
      </c>
    </row>
    <row r="220" spans="1:7" x14ac:dyDescent="0.35">
      <c r="A220" s="144" t="s">
        <v>691</v>
      </c>
      <c r="B220" s="144" t="s">
        <v>692</v>
      </c>
      <c r="C220" s="486">
        <v>603.75319468620103</v>
      </c>
      <c r="D220" s="478">
        <v>0</v>
      </c>
      <c r="F220" s="206">
        <f t="shared" si="3"/>
        <v>0.10512941305073276</v>
      </c>
      <c r="G220" s="206" t="str">
        <f t="shared" si="4"/>
        <v/>
      </c>
    </row>
    <row r="221" spans="1:7" x14ac:dyDescent="0.35">
      <c r="A221" s="144" t="s">
        <v>693</v>
      </c>
      <c r="B221" s="144" t="s">
        <v>694</v>
      </c>
      <c r="C221" s="486">
        <v>461.73559553876902</v>
      </c>
      <c r="D221" s="478">
        <v>0</v>
      </c>
      <c r="F221" s="206">
        <f t="shared" si="3"/>
        <v>8.0400389713632711E-2</v>
      </c>
      <c r="G221" s="206" t="str">
        <f t="shared" si="4"/>
        <v/>
      </c>
    </row>
    <row r="222" spans="1:7" x14ac:dyDescent="0.35">
      <c r="A222" s="144" t="s">
        <v>695</v>
      </c>
      <c r="B222" s="144" t="s">
        <v>696</v>
      </c>
      <c r="C222" s="486">
        <v>324.56242607848299</v>
      </c>
      <c r="D222" s="478">
        <v>0</v>
      </c>
      <c r="F222" s="206">
        <f t="shared" si="3"/>
        <v>5.6514909821201158E-2</v>
      </c>
      <c r="G222" s="206" t="str">
        <f t="shared" si="4"/>
        <v/>
      </c>
    </row>
    <row r="223" spans="1:7" x14ac:dyDescent="0.35">
      <c r="A223" s="144" t="s">
        <v>697</v>
      </c>
      <c r="B223" s="144" t="s">
        <v>698</v>
      </c>
      <c r="C223" s="481">
        <v>180.782724680353</v>
      </c>
      <c r="D223" s="478">
        <v>0</v>
      </c>
      <c r="F223" s="206">
        <f t="shared" si="3"/>
        <v>3.1479057837923041E-2</v>
      </c>
      <c r="G223" s="206" t="str">
        <f t="shared" si="4"/>
        <v/>
      </c>
    </row>
    <row r="224" spans="1:7" x14ac:dyDescent="0.35">
      <c r="A224" s="144" t="s">
        <v>699</v>
      </c>
      <c r="B224" s="144" t="s">
        <v>700</v>
      </c>
      <c r="C224" s="481">
        <v>0</v>
      </c>
      <c r="D224" s="478">
        <v>0</v>
      </c>
      <c r="F224" s="206">
        <f t="shared" si="3"/>
        <v>0</v>
      </c>
      <c r="G224" s="206" t="str">
        <f t="shared" si="4"/>
        <v/>
      </c>
    </row>
    <row r="225" spans="1:7" x14ac:dyDescent="0.35">
      <c r="A225" s="144" t="s">
        <v>701</v>
      </c>
      <c r="B225" s="144" t="s">
        <v>702</v>
      </c>
      <c r="C225" s="481">
        <v>0</v>
      </c>
      <c r="D225" s="478">
        <v>0</v>
      </c>
      <c r="F225" s="206">
        <f t="shared" si="3"/>
        <v>0</v>
      </c>
      <c r="G225" s="206" t="str">
        <f t="shared" si="4"/>
        <v/>
      </c>
    </row>
    <row r="226" spans="1:7" x14ac:dyDescent="0.35">
      <c r="A226" s="144" t="s">
        <v>703</v>
      </c>
      <c r="B226" s="144" t="s">
        <v>704</v>
      </c>
      <c r="C226" s="481">
        <v>0</v>
      </c>
      <c r="D226" s="478">
        <v>0</v>
      </c>
      <c r="F226" s="206">
        <f t="shared" si="3"/>
        <v>0</v>
      </c>
      <c r="G226" s="206" t="str">
        <f t="shared" si="4"/>
        <v/>
      </c>
    </row>
    <row r="227" spans="1:7" x14ac:dyDescent="0.35">
      <c r="A227" s="144" t="s">
        <v>705</v>
      </c>
      <c r="B227" s="174" t="s">
        <v>143</v>
      </c>
      <c r="C227" s="207">
        <f>SUM(C219:C226)</f>
        <v>5742.9522068656961</v>
      </c>
      <c r="D227" s="210">
        <f>SUM(D219:D226)</f>
        <v>0</v>
      </c>
      <c r="F227" s="178">
        <f>SUM(F219:F226)</f>
        <v>0.99999999999999989</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487">
        <v>56.117842783111001</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81">
        <v>4119.40004666813</v>
      </c>
      <c r="D241" s="486">
        <f>INDEX('[1]STARS_HTT Mortgage Assets'!D:D, MATCH(A241,'[1]STARS_HTT Mortgage Assets'!A:A,0))</f>
        <v>0</v>
      </c>
      <c r="F241" s="206">
        <f>IF($C$249=0,"",IF(C241="[Mark as ND1 if not relevant]","",C241/$C$249))</f>
        <v>0.71729659211570451</v>
      </c>
      <c r="G241" s="206" t="str">
        <f>IF($D$249=0,"",IF(D241="[Mark as ND1 if not relevant]","",D241/$D$249))</f>
        <v/>
      </c>
    </row>
    <row r="242" spans="1:7" x14ac:dyDescent="0.35">
      <c r="A242" s="144" t="s">
        <v>724</v>
      </c>
      <c r="B242" s="144" t="s">
        <v>692</v>
      </c>
      <c r="C242" s="481">
        <v>601.77896409971595</v>
      </c>
      <c r="D242" s="486">
        <f>INDEX('[1]STARS_HTT Mortgage Assets'!D:D, MATCH(A242,'[1]STARS_HTT Mortgage Assets'!A:A,0))</f>
        <v>0</v>
      </c>
      <c r="F242" s="206">
        <f t="shared" ref="F242:F248" si="5">IF($C$249=0,"",IF(C242="[Mark as ND1 if not relevant]","",C242/$C$249))</f>
        <v>0.10478564724607829</v>
      </c>
      <c r="G242" s="206" t="str">
        <f t="shared" ref="G242:G248" si="6">IF($D$249=0,"",IF(D242="[Mark as ND1 if not relevant]","",D242/$D$249))</f>
        <v/>
      </c>
    </row>
    <row r="243" spans="1:7" x14ac:dyDescent="0.35">
      <c r="A243" s="144" t="s">
        <v>725</v>
      </c>
      <c r="B243" s="144" t="s">
        <v>694</v>
      </c>
      <c r="C243" s="481">
        <v>469.37162916386899</v>
      </c>
      <c r="D243" s="486">
        <f>INDEX('[1]STARS_HTT Mortgage Assets'!D:D, MATCH(A243,'[1]STARS_HTT Mortgage Assets'!A:A,0))</f>
        <v>0</v>
      </c>
      <c r="F243" s="206">
        <f t="shared" si="5"/>
        <v>8.1730025300007766E-2</v>
      </c>
      <c r="G243" s="206" t="str">
        <f t="shared" si="6"/>
        <v/>
      </c>
    </row>
    <row r="244" spans="1:7" x14ac:dyDescent="0.35">
      <c r="A244" s="144" t="s">
        <v>726</v>
      </c>
      <c r="B244" s="144" t="s">
        <v>696</v>
      </c>
      <c r="C244" s="481">
        <v>341.46386856384203</v>
      </c>
      <c r="D244" s="486">
        <f>INDEX('[1]STARS_HTT Mortgage Assets'!D:D, MATCH(A244,'[1]STARS_HTT Mortgage Assets'!A:A,0))</f>
        <v>0</v>
      </c>
      <c r="F244" s="206">
        <f t="shared" si="5"/>
        <v>5.9457898353328105E-2</v>
      </c>
      <c r="G244" s="206" t="str">
        <f t="shared" si="6"/>
        <v/>
      </c>
    </row>
    <row r="245" spans="1:7" x14ac:dyDescent="0.35">
      <c r="A245" s="144" t="s">
        <v>727</v>
      </c>
      <c r="B245" s="144" t="s">
        <v>698</v>
      </c>
      <c r="C245" s="481">
        <v>210.93769837014099</v>
      </c>
      <c r="D245" s="486">
        <f>INDEX('[1]STARS_HTT Mortgage Assets'!D:D, MATCH(A245,'[1]STARS_HTT Mortgage Assets'!A:A,0))</f>
        <v>0</v>
      </c>
      <c r="F245" s="206">
        <f t="shared" si="5"/>
        <v>3.6729836984881227E-2</v>
      </c>
      <c r="G245" s="206" t="str">
        <f t="shared" si="6"/>
        <v/>
      </c>
    </row>
    <row r="246" spans="1:7" x14ac:dyDescent="0.35">
      <c r="A246" s="144" t="s">
        <v>728</v>
      </c>
      <c r="B246" s="144" t="s">
        <v>700</v>
      </c>
      <c r="C246" s="481">
        <v>0</v>
      </c>
      <c r="D246" s="478">
        <v>0</v>
      </c>
      <c r="F246" s="206">
        <f t="shared" si="5"/>
        <v>0</v>
      </c>
      <c r="G246" s="206" t="str">
        <f t="shared" si="6"/>
        <v/>
      </c>
    </row>
    <row r="247" spans="1:7" x14ac:dyDescent="0.35">
      <c r="A247" s="144" t="s">
        <v>729</v>
      </c>
      <c r="B247" s="144" t="s">
        <v>702</v>
      </c>
      <c r="C247" s="481">
        <v>0</v>
      </c>
      <c r="D247" s="478">
        <v>0</v>
      </c>
      <c r="F247" s="206">
        <f t="shared" si="5"/>
        <v>0</v>
      </c>
      <c r="G247" s="206" t="str">
        <f t="shared" si="6"/>
        <v/>
      </c>
    </row>
    <row r="248" spans="1:7" x14ac:dyDescent="0.35">
      <c r="A248" s="144" t="s">
        <v>730</v>
      </c>
      <c r="B248" s="144" t="s">
        <v>704</v>
      </c>
      <c r="C248" s="481">
        <v>0</v>
      </c>
      <c r="D248" s="478">
        <v>0</v>
      </c>
      <c r="F248" s="206">
        <f t="shared" si="5"/>
        <v>0</v>
      </c>
      <c r="G248" s="206" t="str">
        <f t="shared" si="6"/>
        <v/>
      </c>
    </row>
    <row r="249" spans="1:7" x14ac:dyDescent="0.35">
      <c r="A249" s="144" t="s">
        <v>731</v>
      </c>
      <c r="B249" s="174" t="s">
        <v>143</v>
      </c>
      <c r="C249" s="207">
        <f>SUM(C241:C248)</f>
        <v>5742.9522068656988</v>
      </c>
      <c r="D249" s="210">
        <f>SUM(D241:D248)</f>
        <v>0</v>
      </c>
      <c r="F249" s="178">
        <f>SUM(F241:F248)</f>
        <v>0.99999999999999989</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2">
        <v>0.98151893782978095</v>
      </c>
      <c r="E260" s="160"/>
      <c r="F260" s="160"/>
      <c r="G260" s="160"/>
    </row>
    <row r="261" spans="1:14" x14ac:dyDescent="0.35">
      <c r="A261" s="144" t="s">
        <v>744</v>
      </c>
      <c r="B261" s="144" t="s">
        <v>745</v>
      </c>
      <c r="C261" s="362">
        <v>1.8488712894732098E-2</v>
      </c>
      <c r="E261" s="160"/>
      <c r="F261" s="160"/>
    </row>
    <row r="262" spans="1:14" x14ac:dyDescent="0.35">
      <c r="A262" s="144" t="s">
        <v>746</v>
      </c>
      <c r="B262" s="144" t="s">
        <v>747</v>
      </c>
      <c r="C262" s="362">
        <v>0</v>
      </c>
      <c r="E262" s="160"/>
      <c r="F262" s="160"/>
    </row>
    <row r="263" spans="1:14" s="262" customFormat="1" x14ac:dyDescent="0.35">
      <c r="A263" s="263" t="s">
        <v>748</v>
      </c>
      <c r="B263" s="263" t="s">
        <v>2202</v>
      </c>
      <c r="C263" s="362">
        <v>0</v>
      </c>
      <c r="D263" s="263"/>
      <c r="E263" s="230"/>
      <c r="F263" s="230"/>
      <c r="G263" s="261"/>
    </row>
    <row r="264" spans="1:14" x14ac:dyDescent="0.35">
      <c r="A264" s="263" t="s">
        <v>1390</v>
      </c>
      <c r="B264" s="165" t="s">
        <v>1382</v>
      </c>
      <c r="C264" s="362">
        <v>0</v>
      </c>
      <c r="D264" s="171"/>
      <c r="E264" s="171"/>
      <c r="F264" s="172"/>
      <c r="G264" s="172"/>
      <c r="H264" s="140"/>
      <c r="I264" s="144"/>
      <c r="J264" s="144"/>
      <c r="K264" s="144"/>
      <c r="L264" s="140"/>
      <c r="M264" s="140"/>
      <c r="N264" s="140"/>
    </row>
    <row r="265" spans="1:14" x14ac:dyDescent="0.35">
      <c r="A265" s="263" t="s">
        <v>2203</v>
      </c>
      <c r="B265" s="144" t="s">
        <v>141</v>
      </c>
      <c r="C265" s="362">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84">
        <v>0.88012895457627438</v>
      </c>
      <c r="E277" s="140"/>
      <c r="F277" s="140"/>
    </row>
    <row r="278" spans="1:7" x14ac:dyDescent="0.35">
      <c r="A278" s="144" t="s">
        <v>764</v>
      </c>
      <c r="B278" s="144" t="s">
        <v>765</v>
      </c>
      <c r="C278" s="362">
        <v>0</v>
      </c>
      <c r="E278" s="140"/>
      <c r="F278" s="140"/>
    </row>
    <row r="279" spans="1:7" x14ac:dyDescent="0.35">
      <c r="A279" s="144" t="s">
        <v>766</v>
      </c>
      <c r="B279" s="144" t="s">
        <v>141</v>
      </c>
      <c r="C279" s="362">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81" t="s">
        <v>1210</v>
      </c>
      <c r="D287" s="476" t="s">
        <v>1210</v>
      </c>
      <c r="E287" s="252"/>
      <c r="F287" s="243" t="str">
        <f>IF($C$305=0,"",IF(C287="[For completion]","",C287/$C$305))</f>
        <v/>
      </c>
      <c r="G287" s="243" t="str">
        <f>IF($D$305=0,"",IF(D287="[For completion]","",D287/$D$305))</f>
        <v/>
      </c>
    </row>
    <row r="288" spans="1:7" s="215" customFormat="1" x14ac:dyDescent="0.35">
      <c r="A288" s="328" t="s">
        <v>1975</v>
      </c>
      <c r="B288" s="251" t="s">
        <v>577</v>
      </c>
      <c r="C288" s="481" t="s">
        <v>1210</v>
      </c>
      <c r="D288" s="476"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81" t="s">
        <v>1210</v>
      </c>
      <c r="D289" s="476" t="s">
        <v>1210</v>
      </c>
      <c r="E289" s="252"/>
      <c r="F289" s="243" t="str">
        <f t="shared" si="9"/>
        <v/>
      </c>
      <c r="G289" s="243" t="str">
        <f t="shared" si="10"/>
        <v/>
      </c>
    </row>
    <row r="290" spans="1:7" s="215" customFormat="1" x14ac:dyDescent="0.35">
      <c r="A290" s="328" t="s">
        <v>1977</v>
      </c>
      <c r="B290" s="251" t="s">
        <v>577</v>
      </c>
      <c r="C290" s="481" t="s">
        <v>1210</v>
      </c>
      <c r="D290" s="476" t="s">
        <v>1210</v>
      </c>
      <c r="E290" s="252"/>
      <c r="F290" s="243" t="str">
        <f t="shared" si="9"/>
        <v/>
      </c>
      <c r="G290" s="243" t="str">
        <f t="shared" si="10"/>
        <v/>
      </c>
    </row>
    <row r="291" spans="1:7" s="215" customFormat="1" x14ac:dyDescent="0.35">
      <c r="A291" s="328" t="s">
        <v>1978</v>
      </c>
      <c r="B291" s="251" t="s">
        <v>577</v>
      </c>
      <c r="C291" s="481" t="s">
        <v>1210</v>
      </c>
      <c r="D291" s="476" t="s">
        <v>1210</v>
      </c>
      <c r="E291" s="252"/>
      <c r="F291" s="243" t="str">
        <f t="shared" si="9"/>
        <v/>
      </c>
      <c r="G291" s="243" t="str">
        <f t="shared" si="10"/>
        <v/>
      </c>
    </row>
    <row r="292" spans="1:7" s="215" customFormat="1" x14ac:dyDescent="0.35">
      <c r="A292" s="328" t="s">
        <v>1979</v>
      </c>
      <c r="B292" s="251" t="s">
        <v>577</v>
      </c>
      <c r="C292" s="481" t="s">
        <v>1210</v>
      </c>
      <c r="D292" s="476" t="s">
        <v>1210</v>
      </c>
      <c r="E292" s="252"/>
      <c r="F292" s="243" t="str">
        <f t="shared" si="9"/>
        <v/>
      </c>
      <c r="G292" s="243" t="str">
        <f t="shared" si="10"/>
        <v/>
      </c>
    </row>
    <row r="293" spans="1:7" s="215" customFormat="1" x14ac:dyDescent="0.35">
      <c r="A293" s="328" t="s">
        <v>1980</v>
      </c>
      <c r="B293" s="251" t="s">
        <v>577</v>
      </c>
      <c r="C293" s="481" t="s">
        <v>1210</v>
      </c>
      <c r="D293" s="476" t="s">
        <v>1210</v>
      </c>
      <c r="E293" s="252"/>
      <c r="F293" s="243" t="str">
        <f t="shared" si="9"/>
        <v/>
      </c>
      <c r="G293" s="243" t="str">
        <f t="shared" si="10"/>
        <v/>
      </c>
    </row>
    <row r="294" spans="1:7" s="215" customFormat="1" x14ac:dyDescent="0.35">
      <c r="A294" s="328" t="s">
        <v>1981</v>
      </c>
      <c r="B294" s="251" t="s">
        <v>577</v>
      </c>
      <c r="C294" s="481" t="s">
        <v>1210</v>
      </c>
      <c r="D294" s="476" t="s">
        <v>1210</v>
      </c>
      <c r="E294" s="252"/>
      <c r="F294" s="243" t="str">
        <f t="shared" si="9"/>
        <v/>
      </c>
      <c r="G294" s="243" t="str">
        <f t="shared" si="10"/>
        <v/>
      </c>
    </row>
    <row r="295" spans="1:7" s="215" customFormat="1" x14ac:dyDescent="0.35">
      <c r="A295" s="328" t="s">
        <v>1982</v>
      </c>
      <c r="B295" s="269" t="s">
        <v>577</v>
      </c>
      <c r="C295" s="481" t="s">
        <v>1210</v>
      </c>
      <c r="D295" s="476" t="s">
        <v>1210</v>
      </c>
      <c r="E295" s="252"/>
      <c r="F295" s="243" t="str">
        <f t="shared" si="9"/>
        <v/>
      </c>
      <c r="G295" s="243" t="str">
        <f t="shared" si="10"/>
        <v/>
      </c>
    </row>
    <row r="296" spans="1:7" s="215" customFormat="1" x14ac:dyDescent="0.35">
      <c r="A296" s="328" t="s">
        <v>1983</v>
      </c>
      <c r="B296" s="251" t="s">
        <v>577</v>
      </c>
      <c r="C296" s="481" t="s">
        <v>1210</v>
      </c>
      <c r="D296" s="476" t="s">
        <v>1210</v>
      </c>
      <c r="E296" s="252"/>
      <c r="F296" s="243" t="str">
        <f t="shared" si="9"/>
        <v/>
      </c>
      <c r="G296" s="243" t="str">
        <f t="shared" si="10"/>
        <v/>
      </c>
    </row>
    <row r="297" spans="1:7" s="215" customFormat="1" x14ac:dyDescent="0.35">
      <c r="A297" s="328" t="s">
        <v>1984</v>
      </c>
      <c r="B297" s="251" t="s">
        <v>577</v>
      </c>
      <c r="C297" s="481" t="s">
        <v>1210</v>
      </c>
      <c r="D297" s="476" t="s">
        <v>1210</v>
      </c>
      <c r="E297" s="252"/>
      <c r="F297" s="243" t="str">
        <f t="shared" si="9"/>
        <v/>
      </c>
      <c r="G297" s="243" t="str">
        <f t="shared" si="10"/>
        <v/>
      </c>
    </row>
    <row r="298" spans="1:7" s="215" customFormat="1" x14ac:dyDescent="0.35">
      <c r="A298" s="328" t="s">
        <v>1985</v>
      </c>
      <c r="B298" s="251" t="s">
        <v>577</v>
      </c>
      <c r="C298" s="481" t="s">
        <v>1210</v>
      </c>
      <c r="D298" s="476" t="s">
        <v>1210</v>
      </c>
      <c r="E298" s="252"/>
      <c r="F298" s="243" t="str">
        <f t="shared" si="9"/>
        <v/>
      </c>
      <c r="G298" s="243" t="str">
        <f t="shared" si="10"/>
        <v/>
      </c>
    </row>
    <row r="299" spans="1:7" s="215" customFormat="1" x14ac:dyDescent="0.35">
      <c r="A299" s="328" t="s">
        <v>1986</v>
      </c>
      <c r="B299" s="251" t="s">
        <v>577</v>
      </c>
      <c r="C299" s="481" t="s">
        <v>1210</v>
      </c>
      <c r="D299" s="476" t="s">
        <v>1210</v>
      </c>
      <c r="E299" s="252"/>
      <c r="F299" s="243" t="str">
        <f t="shared" si="9"/>
        <v/>
      </c>
      <c r="G299" s="243" t="str">
        <f t="shared" si="10"/>
        <v/>
      </c>
    </row>
    <row r="300" spans="1:7" s="215" customFormat="1" x14ac:dyDescent="0.35">
      <c r="A300" s="328" t="s">
        <v>1987</v>
      </c>
      <c r="B300" s="251" t="s">
        <v>577</v>
      </c>
      <c r="C300" s="481" t="s">
        <v>1210</v>
      </c>
      <c r="D300" s="476" t="s">
        <v>1210</v>
      </c>
      <c r="E300" s="252"/>
      <c r="F300" s="243" t="str">
        <f t="shared" si="9"/>
        <v/>
      </c>
      <c r="G300" s="243" t="str">
        <f t="shared" si="10"/>
        <v/>
      </c>
    </row>
    <row r="301" spans="1:7" s="215" customFormat="1" x14ac:dyDescent="0.35">
      <c r="A301" s="328" t="s">
        <v>1988</v>
      </c>
      <c r="B301" s="251" t="s">
        <v>577</v>
      </c>
      <c r="C301" s="481" t="s">
        <v>1210</v>
      </c>
      <c r="D301" s="476" t="s">
        <v>1210</v>
      </c>
      <c r="E301" s="252"/>
      <c r="F301" s="243" t="str">
        <f t="shared" si="9"/>
        <v/>
      </c>
      <c r="G301" s="243" t="str">
        <f t="shared" si="10"/>
        <v/>
      </c>
    </row>
    <row r="302" spans="1:7" s="215" customFormat="1" x14ac:dyDescent="0.35">
      <c r="A302" s="328" t="s">
        <v>1989</v>
      </c>
      <c r="B302" s="251" t="s">
        <v>577</v>
      </c>
      <c r="C302" s="481" t="s">
        <v>1210</v>
      </c>
      <c r="D302" s="476" t="s">
        <v>1210</v>
      </c>
      <c r="E302" s="252"/>
      <c r="F302" s="243" t="str">
        <f t="shared" si="9"/>
        <v/>
      </c>
      <c r="G302" s="243" t="str">
        <f t="shared" si="10"/>
        <v/>
      </c>
    </row>
    <row r="303" spans="1:7" s="215" customFormat="1" x14ac:dyDescent="0.35">
      <c r="A303" s="328" t="s">
        <v>1990</v>
      </c>
      <c r="B303" s="251" t="s">
        <v>577</v>
      </c>
      <c r="C303" s="481" t="s">
        <v>1210</v>
      </c>
      <c r="D303" s="476" t="s">
        <v>1210</v>
      </c>
      <c r="E303" s="252"/>
      <c r="F303" s="243" t="str">
        <f t="shared" si="9"/>
        <v/>
      </c>
      <c r="G303" s="243" t="str">
        <f t="shared" si="10"/>
        <v/>
      </c>
    </row>
    <row r="304" spans="1:7" s="215" customFormat="1" x14ac:dyDescent="0.35">
      <c r="A304" s="328" t="s">
        <v>1991</v>
      </c>
      <c r="B304" s="251" t="s">
        <v>2029</v>
      </c>
      <c r="C304" s="481" t="s">
        <v>1210</v>
      </c>
      <c r="D304" s="476"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81" t="s">
        <v>1210</v>
      </c>
      <c r="D310" s="476" t="s">
        <v>1210</v>
      </c>
      <c r="E310" s="270"/>
      <c r="F310" s="243" t="str">
        <f>IF($C$328=0,"",IF(C310="[For completion]","",C310/$C$328))</f>
        <v/>
      </c>
      <c r="G310" s="243" t="str">
        <f>IF($D$328=0,"",IF(D310="[For completion]","",D310/$D$328))</f>
        <v/>
      </c>
    </row>
    <row r="311" spans="1:7" s="257" customFormat="1" x14ac:dyDescent="0.35">
      <c r="A311" s="328" t="s">
        <v>1997</v>
      </c>
      <c r="B311" s="269" t="s">
        <v>577</v>
      </c>
      <c r="C311" s="481" t="s">
        <v>1210</v>
      </c>
      <c r="D311" s="476" t="s">
        <v>1210</v>
      </c>
      <c r="E311" s="270"/>
      <c r="F311" s="363" t="str">
        <f t="shared" ref="F311:F327" si="11">IF($C$328=0,"",IF(C311="[For completion]","",C311/$C$328))</f>
        <v/>
      </c>
      <c r="G311" s="363" t="str">
        <f t="shared" ref="G311:G327" si="12">IF($D$328=0,"",IF(D311="[For completion]","",D311/$D$328))</f>
        <v/>
      </c>
    </row>
    <row r="312" spans="1:7" s="257" customFormat="1" x14ac:dyDescent="0.35">
      <c r="A312" s="328" t="s">
        <v>1998</v>
      </c>
      <c r="B312" s="269" t="s">
        <v>577</v>
      </c>
      <c r="C312" s="481" t="s">
        <v>1210</v>
      </c>
      <c r="D312" s="476" t="s">
        <v>1210</v>
      </c>
      <c r="E312" s="270"/>
      <c r="F312" s="363" t="str">
        <f t="shared" si="11"/>
        <v/>
      </c>
      <c r="G312" s="363" t="str">
        <f t="shared" si="12"/>
        <v/>
      </c>
    </row>
    <row r="313" spans="1:7" s="257" customFormat="1" x14ac:dyDescent="0.35">
      <c r="A313" s="328" t="s">
        <v>1999</v>
      </c>
      <c r="B313" s="269" t="s">
        <v>577</v>
      </c>
      <c r="C313" s="481" t="s">
        <v>1210</v>
      </c>
      <c r="D313" s="476" t="s">
        <v>1210</v>
      </c>
      <c r="E313" s="270"/>
      <c r="F313" s="363" t="str">
        <f t="shared" si="11"/>
        <v/>
      </c>
      <c r="G313" s="363" t="str">
        <f t="shared" si="12"/>
        <v/>
      </c>
    </row>
    <row r="314" spans="1:7" s="257" customFormat="1" x14ac:dyDescent="0.35">
      <c r="A314" s="328" t="s">
        <v>2000</v>
      </c>
      <c r="B314" s="269" t="s">
        <v>577</v>
      </c>
      <c r="C314" s="481" t="s">
        <v>1210</v>
      </c>
      <c r="D314" s="476" t="s">
        <v>1210</v>
      </c>
      <c r="E314" s="270"/>
      <c r="F314" s="363" t="str">
        <f t="shared" si="11"/>
        <v/>
      </c>
      <c r="G314" s="363" t="str">
        <f t="shared" si="12"/>
        <v/>
      </c>
    </row>
    <row r="315" spans="1:7" s="257" customFormat="1" x14ac:dyDescent="0.35">
      <c r="A315" s="328" t="s">
        <v>2001</v>
      </c>
      <c r="B315" s="269" t="s">
        <v>577</v>
      </c>
      <c r="C315" s="481" t="s">
        <v>1210</v>
      </c>
      <c r="D315" s="476" t="s">
        <v>1210</v>
      </c>
      <c r="E315" s="270"/>
      <c r="F315" s="363" t="str">
        <f t="shared" si="11"/>
        <v/>
      </c>
      <c r="G315" s="363" t="str">
        <f t="shared" si="12"/>
        <v/>
      </c>
    </row>
    <row r="316" spans="1:7" s="257" customFormat="1" x14ac:dyDescent="0.35">
      <c r="A316" s="328" t="s">
        <v>2002</v>
      </c>
      <c r="B316" s="269" t="s">
        <v>577</v>
      </c>
      <c r="C316" s="481" t="s">
        <v>1210</v>
      </c>
      <c r="D316" s="476" t="s">
        <v>1210</v>
      </c>
      <c r="E316" s="270"/>
      <c r="F316" s="363" t="str">
        <f t="shared" si="11"/>
        <v/>
      </c>
      <c r="G316" s="363" t="str">
        <f t="shared" si="12"/>
        <v/>
      </c>
    </row>
    <row r="317" spans="1:7" s="257" customFormat="1" x14ac:dyDescent="0.35">
      <c r="A317" s="328" t="s">
        <v>2003</v>
      </c>
      <c r="B317" s="269" t="s">
        <v>577</v>
      </c>
      <c r="C317" s="481" t="s">
        <v>1210</v>
      </c>
      <c r="D317" s="476" t="s">
        <v>1210</v>
      </c>
      <c r="E317" s="270"/>
      <c r="F317" s="363" t="str">
        <f t="shared" si="11"/>
        <v/>
      </c>
      <c r="G317" s="363" t="str">
        <f t="shared" si="12"/>
        <v/>
      </c>
    </row>
    <row r="318" spans="1:7" s="257" customFormat="1" x14ac:dyDescent="0.35">
      <c r="A318" s="328" t="s">
        <v>2004</v>
      </c>
      <c r="B318" s="269" t="s">
        <v>577</v>
      </c>
      <c r="C318" s="481" t="s">
        <v>1210</v>
      </c>
      <c r="D318" s="476" t="s">
        <v>1210</v>
      </c>
      <c r="E318" s="270"/>
      <c r="F318" s="363" t="str">
        <f t="shared" si="11"/>
        <v/>
      </c>
      <c r="G318" s="363" t="str">
        <f t="shared" si="12"/>
        <v/>
      </c>
    </row>
    <row r="319" spans="1:7" s="257" customFormat="1" x14ac:dyDescent="0.35">
      <c r="A319" s="328" t="s">
        <v>2005</v>
      </c>
      <c r="B319" s="269" t="s">
        <v>577</v>
      </c>
      <c r="C319" s="481" t="s">
        <v>1210</v>
      </c>
      <c r="D319" s="476" t="s">
        <v>1210</v>
      </c>
      <c r="E319" s="270"/>
      <c r="F319" s="363" t="str">
        <f t="shared" si="11"/>
        <v/>
      </c>
      <c r="G319" s="363" t="str">
        <f t="shared" si="12"/>
        <v/>
      </c>
    </row>
    <row r="320" spans="1:7" s="257" customFormat="1" x14ac:dyDescent="0.35">
      <c r="A320" s="328" t="s">
        <v>2106</v>
      </c>
      <c r="B320" s="269" t="s">
        <v>577</v>
      </c>
      <c r="C320" s="481" t="s">
        <v>1210</v>
      </c>
      <c r="D320" s="476" t="s">
        <v>1210</v>
      </c>
      <c r="E320" s="270"/>
      <c r="F320" s="363" t="str">
        <f t="shared" si="11"/>
        <v/>
      </c>
      <c r="G320" s="363" t="str">
        <f t="shared" si="12"/>
        <v/>
      </c>
    </row>
    <row r="321" spans="1:7" s="257" customFormat="1" x14ac:dyDescent="0.35">
      <c r="A321" s="328" t="s">
        <v>2148</v>
      </c>
      <c r="B321" s="269" t="s">
        <v>577</v>
      </c>
      <c r="C321" s="481" t="s">
        <v>1210</v>
      </c>
      <c r="D321" s="476" t="s">
        <v>1210</v>
      </c>
      <c r="E321" s="270"/>
      <c r="F321" s="363" t="str">
        <f>IF($C$328=0,"",IF(C321="[For completion]","",C321/$C$328))</f>
        <v/>
      </c>
      <c r="G321" s="363" t="str">
        <f t="shared" si="12"/>
        <v/>
      </c>
    </row>
    <row r="322" spans="1:7" s="257" customFormat="1" x14ac:dyDescent="0.35">
      <c r="A322" s="328" t="s">
        <v>2149</v>
      </c>
      <c r="B322" s="269" t="s">
        <v>577</v>
      </c>
      <c r="C322" s="481" t="s">
        <v>1210</v>
      </c>
      <c r="D322" s="476" t="s">
        <v>1210</v>
      </c>
      <c r="E322" s="270"/>
      <c r="F322" s="363" t="str">
        <f t="shared" si="11"/>
        <v/>
      </c>
      <c r="G322" s="363" t="str">
        <f t="shared" si="12"/>
        <v/>
      </c>
    </row>
    <row r="323" spans="1:7" s="257" customFormat="1" x14ac:dyDescent="0.35">
      <c r="A323" s="328" t="s">
        <v>2150</v>
      </c>
      <c r="B323" s="269" t="s">
        <v>577</v>
      </c>
      <c r="C323" s="481" t="s">
        <v>1210</v>
      </c>
      <c r="D323" s="476" t="s">
        <v>1210</v>
      </c>
      <c r="E323" s="270"/>
      <c r="F323" s="363" t="str">
        <f t="shared" si="11"/>
        <v/>
      </c>
      <c r="G323" s="363" t="str">
        <f t="shared" si="12"/>
        <v/>
      </c>
    </row>
    <row r="324" spans="1:7" s="257" customFormat="1" x14ac:dyDescent="0.35">
      <c r="A324" s="328" t="s">
        <v>2151</v>
      </c>
      <c r="B324" s="269" t="s">
        <v>577</v>
      </c>
      <c r="C324" s="481" t="s">
        <v>1210</v>
      </c>
      <c r="D324" s="476" t="s">
        <v>1210</v>
      </c>
      <c r="E324" s="270"/>
      <c r="F324" s="363" t="str">
        <f t="shared" si="11"/>
        <v/>
      </c>
      <c r="G324" s="363" t="str">
        <f t="shared" si="12"/>
        <v/>
      </c>
    </row>
    <row r="325" spans="1:7" s="257" customFormat="1" x14ac:dyDescent="0.35">
      <c r="A325" s="328" t="s">
        <v>2152</v>
      </c>
      <c r="B325" s="269" t="s">
        <v>577</v>
      </c>
      <c r="C325" s="481" t="s">
        <v>1210</v>
      </c>
      <c r="D325" s="476" t="s">
        <v>1210</v>
      </c>
      <c r="E325" s="270"/>
      <c r="F325" s="363" t="str">
        <f t="shared" si="11"/>
        <v/>
      </c>
      <c r="G325" s="363" t="str">
        <f t="shared" si="12"/>
        <v/>
      </c>
    </row>
    <row r="326" spans="1:7" s="257" customFormat="1" x14ac:dyDescent="0.35">
      <c r="A326" s="328" t="s">
        <v>2153</v>
      </c>
      <c r="B326" s="269" t="s">
        <v>577</v>
      </c>
      <c r="C326" s="481" t="s">
        <v>1210</v>
      </c>
      <c r="D326" s="476" t="s">
        <v>1210</v>
      </c>
      <c r="E326" s="270"/>
      <c r="F326" s="363" t="str">
        <f t="shared" si="11"/>
        <v/>
      </c>
      <c r="G326" s="363" t="str">
        <f t="shared" si="12"/>
        <v/>
      </c>
    </row>
    <row r="327" spans="1:7" s="257" customFormat="1" x14ac:dyDescent="0.35">
      <c r="A327" s="328" t="s">
        <v>2154</v>
      </c>
      <c r="B327" s="269" t="s">
        <v>2029</v>
      </c>
      <c r="C327" s="481" t="s">
        <v>1210</v>
      </c>
      <c r="D327" s="476" t="s">
        <v>1210</v>
      </c>
      <c r="E327" s="270"/>
      <c r="F327" s="363" t="str">
        <f t="shared" si="11"/>
        <v/>
      </c>
      <c r="G327" s="363"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81" t="s">
        <v>1210</v>
      </c>
      <c r="D333" s="481" t="s">
        <v>1210</v>
      </c>
      <c r="E333" s="252"/>
      <c r="F333" s="243" t="str">
        <f>IF($C$346=0,"",IF(C333="[For completion]","",C333/$C$346))</f>
        <v/>
      </c>
      <c r="G333" s="243" t="str">
        <f>IF($D$346=0,"",IF(D333="[For completion]","",D333/$D$346))</f>
        <v/>
      </c>
    </row>
    <row r="334" spans="1:7" s="215" customFormat="1" x14ac:dyDescent="0.35">
      <c r="A334" s="328" t="s">
        <v>2159</v>
      </c>
      <c r="B334" s="251" t="s">
        <v>1629</v>
      </c>
      <c r="C334" s="481" t="s">
        <v>1210</v>
      </c>
      <c r="D334" s="481" t="s">
        <v>1210</v>
      </c>
      <c r="E334" s="252"/>
      <c r="F334" s="363" t="str">
        <f t="shared" ref="F334:F345" si="13">IF($C$346=0,"",IF(C334="[For completion]","",C334/$C$346))</f>
        <v/>
      </c>
      <c r="G334" s="363" t="str">
        <f t="shared" ref="G334:G345" si="14">IF($D$346=0,"",IF(D334="[For completion]","",D334/$D$346))</f>
        <v/>
      </c>
    </row>
    <row r="335" spans="1:7" s="215" customFormat="1" x14ac:dyDescent="0.35">
      <c r="A335" s="328" t="s">
        <v>2160</v>
      </c>
      <c r="B335" s="342" t="s">
        <v>2310</v>
      </c>
      <c r="C335" s="481" t="s">
        <v>1210</v>
      </c>
      <c r="D335" s="481" t="s">
        <v>1210</v>
      </c>
      <c r="E335" s="252"/>
      <c r="F335" s="363" t="str">
        <f t="shared" si="13"/>
        <v/>
      </c>
      <c r="G335" s="363" t="str">
        <f t="shared" si="14"/>
        <v/>
      </c>
    </row>
    <row r="336" spans="1:7" s="215" customFormat="1" x14ac:dyDescent="0.35">
      <c r="A336" s="328" t="s">
        <v>2161</v>
      </c>
      <c r="B336" s="251" t="s">
        <v>1630</v>
      </c>
      <c r="C336" s="481" t="s">
        <v>1210</v>
      </c>
      <c r="D336" s="481" t="s">
        <v>1210</v>
      </c>
      <c r="E336" s="252"/>
      <c r="F336" s="363" t="str">
        <f t="shared" si="13"/>
        <v/>
      </c>
      <c r="G336" s="363" t="str">
        <f t="shared" si="14"/>
        <v/>
      </c>
    </row>
    <row r="337" spans="1:7" s="215" customFormat="1" x14ac:dyDescent="0.35">
      <c r="A337" s="328" t="s">
        <v>2162</v>
      </c>
      <c r="B337" s="251" t="s">
        <v>1631</v>
      </c>
      <c r="C337" s="481" t="s">
        <v>1210</v>
      </c>
      <c r="D337" s="481" t="s">
        <v>1210</v>
      </c>
      <c r="E337" s="252"/>
      <c r="F337" s="363" t="str">
        <f t="shared" si="13"/>
        <v/>
      </c>
      <c r="G337" s="363" t="str">
        <f t="shared" si="14"/>
        <v/>
      </c>
    </row>
    <row r="338" spans="1:7" s="215" customFormat="1" x14ac:dyDescent="0.35">
      <c r="A338" s="328" t="s">
        <v>2163</v>
      </c>
      <c r="B338" s="251" t="s">
        <v>1632</v>
      </c>
      <c r="C338" s="481" t="s">
        <v>1210</v>
      </c>
      <c r="D338" s="481" t="s">
        <v>1210</v>
      </c>
      <c r="E338" s="252"/>
      <c r="F338" s="363" t="str">
        <f t="shared" si="13"/>
        <v/>
      </c>
      <c r="G338" s="363" t="str">
        <f t="shared" si="14"/>
        <v/>
      </c>
    </row>
    <row r="339" spans="1:7" s="215" customFormat="1" x14ac:dyDescent="0.35">
      <c r="A339" s="328" t="s">
        <v>2164</v>
      </c>
      <c r="B339" s="251" t="s">
        <v>1633</v>
      </c>
      <c r="C339" s="481" t="s">
        <v>1210</v>
      </c>
      <c r="D339" s="481" t="s">
        <v>1210</v>
      </c>
      <c r="E339" s="252"/>
      <c r="F339" s="363" t="str">
        <f t="shared" si="13"/>
        <v/>
      </c>
      <c r="G339" s="363" t="str">
        <f t="shared" si="14"/>
        <v/>
      </c>
    </row>
    <row r="340" spans="1:7" s="215" customFormat="1" x14ac:dyDescent="0.35">
      <c r="A340" s="328" t="s">
        <v>2165</v>
      </c>
      <c r="B340" s="251" t="s">
        <v>1634</v>
      </c>
      <c r="C340" s="481" t="s">
        <v>1210</v>
      </c>
      <c r="D340" s="481" t="s">
        <v>1210</v>
      </c>
      <c r="E340" s="252"/>
      <c r="F340" s="363" t="str">
        <f t="shared" si="13"/>
        <v/>
      </c>
      <c r="G340" s="363" t="str">
        <f t="shared" si="14"/>
        <v/>
      </c>
    </row>
    <row r="341" spans="1:7" s="215" customFormat="1" x14ac:dyDescent="0.35">
      <c r="A341" s="365" t="s">
        <v>2166</v>
      </c>
      <c r="B341" s="366" t="s">
        <v>2684</v>
      </c>
      <c r="C341" s="481" t="s">
        <v>1210</v>
      </c>
      <c r="D341" s="481" t="s">
        <v>1210</v>
      </c>
      <c r="E341" s="375"/>
      <c r="F341" s="363" t="str">
        <f t="shared" si="13"/>
        <v/>
      </c>
      <c r="G341" s="363" t="str">
        <f t="shared" si="14"/>
        <v/>
      </c>
    </row>
    <row r="342" spans="1:7" s="215" customFormat="1" x14ac:dyDescent="0.35">
      <c r="A342" s="365" t="s">
        <v>2167</v>
      </c>
      <c r="B342" s="365" t="s">
        <v>2687</v>
      </c>
      <c r="C342" s="481" t="s">
        <v>1210</v>
      </c>
      <c r="D342" s="481" t="s">
        <v>1210</v>
      </c>
      <c r="E342" s="108"/>
      <c r="F342" s="363" t="str">
        <f t="shared" si="13"/>
        <v/>
      </c>
      <c r="G342" s="363" t="str">
        <f t="shared" si="14"/>
        <v/>
      </c>
    </row>
    <row r="343" spans="1:7" s="215" customFormat="1" x14ac:dyDescent="0.35">
      <c r="A343" s="365" t="s">
        <v>2168</v>
      </c>
      <c r="B343" s="365" t="s">
        <v>2685</v>
      </c>
      <c r="C343" s="481" t="s">
        <v>1210</v>
      </c>
      <c r="D343" s="481" t="s">
        <v>1210</v>
      </c>
      <c r="E343" s="108"/>
      <c r="F343" s="363" t="str">
        <f t="shared" si="13"/>
        <v/>
      </c>
      <c r="G343" s="363" t="str">
        <f t="shared" si="14"/>
        <v/>
      </c>
    </row>
    <row r="344" spans="1:7" s="359" customFormat="1" x14ac:dyDescent="0.35">
      <c r="A344" s="365" t="s">
        <v>2681</v>
      </c>
      <c r="B344" s="366" t="s">
        <v>2686</v>
      </c>
      <c r="C344" s="481" t="s">
        <v>1210</v>
      </c>
      <c r="D344" s="481" t="s">
        <v>1210</v>
      </c>
      <c r="E344" s="375"/>
      <c r="F344" s="363" t="str">
        <f t="shared" si="13"/>
        <v/>
      </c>
      <c r="G344" s="363" t="str">
        <f t="shared" si="14"/>
        <v/>
      </c>
    </row>
    <row r="345" spans="1:7" s="359" customFormat="1" x14ac:dyDescent="0.35">
      <c r="A345" s="365" t="s">
        <v>2682</v>
      </c>
      <c r="B345" s="365" t="s">
        <v>2029</v>
      </c>
      <c r="C345" s="481" t="s">
        <v>1210</v>
      </c>
      <c r="D345" s="481" t="s">
        <v>1210</v>
      </c>
      <c r="E345" s="108"/>
      <c r="F345" s="363" t="str">
        <f t="shared" si="13"/>
        <v/>
      </c>
      <c r="G345" s="363" t="str">
        <f t="shared" si="14"/>
        <v/>
      </c>
    </row>
    <row r="346" spans="1:7" s="359" customFormat="1" x14ac:dyDescent="0.35">
      <c r="A346" s="365" t="s">
        <v>2683</v>
      </c>
      <c r="B346" s="366" t="s">
        <v>143</v>
      </c>
      <c r="C346" s="244">
        <f>SUM(C333:C345)</f>
        <v>0</v>
      </c>
      <c r="D346" s="365">
        <f>SUM(D333:D345)</f>
        <v>0</v>
      </c>
      <c r="E346" s="375"/>
      <c r="F346" s="376">
        <f>SUM(F333:F345)</f>
        <v>0</v>
      </c>
      <c r="G346" s="376">
        <f>SUM(G333:G345)</f>
        <v>0</v>
      </c>
    </row>
    <row r="347" spans="1:7" s="359" customFormat="1" x14ac:dyDescent="0.35">
      <c r="A347" s="365" t="s">
        <v>2169</v>
      </c>
      <c r="B347" s="366"/>
      <c r="C347" s="244"/>
      <c r="D347" s="365"/>
      <c r="E347" s="375"/>
      <c r="F347" s="376"/>
      <c r="G347" s="376"/>
    </row>
    <row r="348" spans="1:7" s="359" customFormat="1" x14ac:dyDescent="0.35">
      <c r="A348" s="365" t="s">
        <v>2688</v>
      </c>
      <c r="B348" s="366"/>
      <c r="C348" s="244"/>
      <c r="D348" s="365"/>
      <c r="E348" s="375"/>
      <c r="F348" s="376"/>
      <c r="G348" s="376"/>
    </row>
    <row r="349" spans="1:7" s="359" customFormat="1" x14ac:dyDescent="0.35">
      <c r="A349" s="365" t="s">
        <v>2689</v>
      </c>
      <c r="B349" s="108"/>
      <c r="C349" s="108"/>
      <c r="D349" s="108"/>
      <c r="E349" s="108"/>
      <c r="F349" s="108"/>
      <c r="G349" s="108"/>
    </row>
    <row r="350" spans="1:7" s="359" customFormat="1" x14ac:dyDescent="0.35">
      <c r="A350" s="365" t="s">
        <v>2690</v>
      </c>
      <c r="B350" s="108"/>
      <c r="C350" s="108"/>
      <c r="D350" s="108"/>
      <c r="E350" s="108"/>
      <c r="F350" s="108"/>
      <c r="G350" s="108"/>
    </row>
    <row r="351" spans="1:7" s="359" customFormat="1" x14ac:dyDescent="0.35">
      <c r="A351" s="365" t="s">
        <v>2691</v>
      </c>
      <c r="B351" s="366"/>
      <c r="C351" s="244"/>
      <c r="D351" s="365"/>
      <c r="E351" s="375"/>
      <c r="F351" s="376"/>
      <c r="G351" s="376"/>
    </row>
    <row r="352" spans="1:7" s="359" customFormat="1" x14ac:dyDescent="0.35">
      <c r="A352" s="365" t="s">
        <v>2692</v>
      </c>
      <c r="B352" s="366"/>
      <c r="C352" s="244"/>
      <c r="D352" s="365"/>
      <c r="E352" s="375"/>
      <c r="F352" s="376"/>
      <c r="G352" s="376"/>
    </row>
    <row r="353" spans="1:7" s="359" customFormat="1" x14ac:dyDescent="0.35">
      <c r="A353" s="365" t="s">
        <v>2693</v>
      </c>
      <c r="B353" s="366"/>
      <c r="C353" s="244"/>
      <c r="D353" s="365"/>
      <c r="E353" s="375"/>
      <c r="F353" s="376"/>
      <c r="G353" s="376"/>
    </row>
    <row r="354" spans="1:7" s="359" customFormat="1" x14ac:dyDescent="0.35">
      <c r="A354" s="365" t="s">
        <v>2694</v>
      </c>
      <c r="B354" s="366"/>
      <c r="C354" s="244"/>
      <c r="D354" s="365"/>
      <c r="E354" s="375"/>
      <c r="F354" s="376"/>
      <c r="G354" s="376"/>
    </row>
    <row r="355" spans="1:7" s="215" customFormat="1" x14ac:dyDescent="0.35">
      <c r="A355" s="365" t="s">
        <v>2695</v>
      </c>
      <c r="B355" s="366"/>
      <c r="C355" s="365"/>
      <c r="D355" s="365"/>
      <c r="E355" s="375"/>
      <c r="F355" s="375"/>
      <c r="G355" s="375"/>
    </row>
    <row r="356" spans="1:7" s="359" customFormat="1" x14ac:dyDescent="0.35">
      <c r="A356" s="365" t="s">
        <v>2711</v>
      </c>
      <c r="B356" s="366"/>
      <c r="C356" s="365"/>
      <c r="D356" s="365"/>
      <c r="E356" s="375"/>
      <c r="F356" s="375"/>
      <c r="G356" s="375"/>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81" t="s">
        <v>1210</v>
      </c>
      <c r="D358" s="481" t="s">
        <v>1210</v>
      </c>
      <c r="E358" s="270"/>
      <c r="F358" s="243" t="str">
        <f>IF($C$365=0,"",IF(C358="[For completion]","",C358/$C$365))</f>
        <v/>
      </c>
      <c r="G358" s="243" t="str">
        <f>IF($D$365=0,"",IF(D358="[For completion]","",D358/$D$365))</f>
        <v/>
      </c>
    </row>
    <row r="359" spans="1:7" s="215" customFormat="1" x14ac:dyDescent="0.35">
      <c r="A359" s="328" t="s">
        <v>2487</v>
      </c>
      <c r="B359" s="265" t="s">
        <v>2018</v>
      </c>
      <c r="C359" s="481" t="s">
        <v>1210</v>
      </c>
      <c r="D359" s="481"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81" t="s">
        <v>1210</v>
      </c>
      <c r="D360" s="481" t="s">
        <v>1210</v>
      </c>
      <c r="E360" s="270"/>
      <c r="F360" s="243" t="str">
        <f t="shared" si="15"/>
        <v/>
      </c>
      <c r="G360" s="243" t="str">
        <f t="shared" si="16"/>
        <v/>
      </c>
    </row>
    <row r="361" spans="1:7" s="215" customFormat="1" x14ac:dyDescent="0.35">
      <c r="A361" s="328" t="s">
        <v>2489</v>
      </c>
      <c r="B361" s="269" t="s">
        <v>2020</v>
      </c>
      <c r="C361" s="481" t="s">
        <v>1210</v>
      </c>
      <c r="D361" s="481" t="s">
        <v>1210</v>
      </c>
      <c r="E361" s="270"/>
      <c r="F361" s="243" t="str">
        <f t="shared" si="15"/>
        <v/>
      </c>
      <c r="G361" s="243" t="str">
        <f t="shared" si="16"/>
        <v/>
      </c>
    </row>
    <row r="362" spans="1:7" s="215" customFormat="1" x14ac:dyDescent="0.35">
      <c r="A362" s="328" t="s">
        <v>2490</v>
      </c>
      <c r="B362" s="269" t="s">
        <v>2021</v>
      </c>
      <c r="C362" s="481" t="s">
        <v>1210</v>
      </c>
      <c r="D362" s="481" t="s">
        <v>1210</v>
      </c>
      <c r="E362" s="270"/>
      <c r="F362" s="243" t="str">
        <f t="shared" si="15"/>
        <v/>
      </c>
      <c r="G362" s="243" t="str">
        <f t="shared" si="16"/>
        <v/>
      </c>
    </row>
    <row r="363" spans="1:7" s="215" customFormat="1" x14ac:dyDescent="0.35">
      <c r="A363" s="328" t="s">
        <v>2491</v>
      </c>
      <c r="B363" s="269" t="s">
        <v>2022</v>
      </c>
      <c r="C363" s="481" t="s">
        <v>1210</v>
      </c>
      <c r="D363" s="481" t="s">
        <v>1210</v>
      </c>
      <c r="E363" s="270"/>
      <c r="F363" s="243" t="str">
        <f t="shared" si="15"/>
        <v/>
      </c>
      <c r="G363" s="243" t="str">
        <f t="shared" si="16"/>
        <v/>
      </c>
    </row>
    <row r="364" spans="1:7" s="215" customFormat="1" x14ac:dyDescent="0.35">
      <c r="A364" s="328" t="s">
        <v>2492</v>
      </c>
      <c r="B364" s="269" t="s">
        <v>1636</v>
      </c>
      <c r="C364" s="481" t="s">
        <v>1210</v>
      </c>
      <c r="D364" s="481"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81" t="s">
        <v>1210</v>
      </c>
      <c r="D368" s="481" t="s">
        <v>1210</v>
      </c>
      <c r="E368" s="270"/>
      <c r="F368" s="243" t="str">
        <f>IF($C$372=0,"",IF(C368="[For completion]","",C368/$C$372))</f>
        <v/>
      </c>
      <c r="G368" s="243" t="str">
        <f>IF($D$372=0,"",IF(D368="[For completion]","",D368/$D$372))</f>
        <v/>
      </c>
    </row>
    <row r="369" spans="1:7" s="215" customFormat="1" x14ac:dyDescent="0.35">
      <c r="A369" s="328" t="s">
        <v>2495</v>
      </c>
      <c r="B369" s="265" t="s">
        <v>2258</v>
      </c>
      <c r="C369" s="481" t="s">
        <v>1210</v>
      </c>
      <c r="D369" s="481" t="s">
        <v>1210</v>
      </c>
      <c r="E369" s="270"/>
      <c r="F369" s="243" t="str">
        <f>IF($C$372=0,"",IF(C369="[For completion]","",C369/$C$372))</f>
        <v/>
      </c>
      <c r="G369" s="243" t="str">
        <f>IF($D$372=0,"",IF(D369="[For completion]","",D369/$D$372))</f>
        <v/>
      </c>
    </row>
    <row r="370" spans="1:7" s="215" customFormat="1" x14ac:dyDescent="0.35">
      <c r="A370" s="328" t="s">
        <v>2496</v>
      </c>
      <c r="B370" s="269" t="s">
        <v>1636</v>
      </c>
      <c r="C370" s="481" t="s">
        <v>1210</v>
      </c>
      <c r="D370" s="481" t="s">
        <v>1210</v>
      </c>
      <c r="E370" s="270"/>
      <c r="F370" s="243" t="str">
        <f>IF($C$372=0,"",IF(C370="[For completion]","",C370/$C$372))</f>
        <v/>
      </c>
      <c r="G370" s="243" t="str">
        <f>IF($D$372=0,"",IF(D370="[For completion]","",D370/$D$372))</f>
        <v/>
      </c>
    </row>
    <row r="371" spans="1:7" s="215" customFormat="1" x14ac:dyDescent="0.35">
      <c r="A371" s="328" t="s">
        <v>2497</v>
      </c>
      <c r="B371" s="267" t="s">
        <v>2029</v>
      </c>
      <c r="C371" s="481" t="s">
        <v>1210</v>
      </c>
      <c r="D371" s="481"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81" t="s">
        <v>1210</v>
      </c>
      <c r="E375" s="343"/>
      <c r="F375" s="297" t="s">
        <v>1210</v>
      </c>
      <c r="G375" s="243" t="str">
        <f>IF($D$393=0,"",IF(D375="[For completion]","",D375/$D$393))</f>
        <v/>
      </c>
    </row>
    <row r="376" spans="1:7" s="215" customFormat="1" x14ac:dyDescent="0.35">
      <c r="A376" s="328" t="s">
        <v>2501</v>
      </c>
      <c r="B376" s="269" t="s">
        <v>2018</v>
      </c>
      <c r="C376" s="297" t="s">
        <v>1210</v>
      </c>
      <c r="D376" s="481" t="s">
        <v>1210</v>
      </c>
      <c r="E376" s="343"/>
      <c r="F376" s="297" t="s">
        <v>1210</v>
      </c>
      <c r="G376" s="243" t="str">
        <f t="shared" ref="G376:G393" si="17">IF($D$393=0,"",IF(D376="[For completion]","",D376/$D$393))</f>
        <v/>
      </c>
    </row>
    <row r="377" spans="1:7" s="215" customFormat="1" x14ac:dyDescent="0.35">
      <c r="A377" s="328" t="s">
        <v>2502</v>
      </c>
      <c r="B377" s="269" t="s">
        <v>2019</v>
      </c>
      <c r="C377" s="297" t="s">
        <v>1210</v>
      </c>
      <c r="D377" s="481" t="s">
        <v>1210</v>
      </c>
      <c r="E377" s="343"/>
      <c r="F377" s="297" t="s">
        <v>1210</v>
      </c>
      <c r="G377" s="243" t="str">
        <f t="shared" si="17"/>
        <v/>
      </c>
    </row>
    <row r="378" spans="1:7" s="215" customFormat="1" x14ac:dyDescent="0.35">
      <c r="A378" s="328" t="s">
        <v>2503</v>
      </c>
      <c r="B378" s="269" t="s">
        <v>2020</v>
      </c>
      <c r="C378" s="297" t="s">
        <v>1210</v>
      </c>
      <c r="D378" s="481" t="s">
        <v>1210</v>
      </c>
      <c r="E378" s="343"/>
      <c r="F378" s="297" t="s">
        <v>1210</v>
      </c>
      <c r="G378" s="243" t="str">
        <f t="shared" si="17"/>
        <v/>
      </c>
    </row>
    <row r="379" spans="1:7" s="215" customFormat="1" x14ac:dyDescent="0.35">
      <c r="A379" s="328" t="s">
        <v>2504</v>
      </c>
      <c r="B379" s="269" t="s">
        <v>2021</v>
      </c>
      <c r="C379" s="297" t="s">
        <v>1210</v>
      </c>
      <c r="D379" s="481" t="s">
        <v>1210</v>
      </c>
      <c r="E379" s="343"/>
      <c r="F379" s="297" t="s">
        <v>1210</v>
      </c>
      <c r="G379" s="243" t="str">
        <f t="shared" si="17"/>
        <v/>
      </c>
    </row>
    <row r="380" spans="1:7" s="215" customFormat="1" x14ac:dyDescent="0.35">
      <c r="A380" s="328" t="s">
        <v>2505</v>
      </c>
      <c r="B380" s="269" t="s">
        <v>2022</v>
      </c>
      <c r="C380" s="297" t="s">
        <v>1210</v>
      </c>
      <c r="D380" s="481" t="s">
        <v>1210</v>
      </c>
      <c r="E380" s="343"/>
      <c r="F380" s="297" t="s">
        <v>1210</v>
      </c>
      <c r="G380" s="243" t="str">
        <f t="shared" si="17"/>
        <v/>
      </c>
    </row>
    <row r="381" spans="1:7" s="215" customFormat="1" x14ac:dyDescent="0.35">
      <c r="A381" s="328" t="s">
        <v>2506</v>
      </c>
      <c r="B381" s="269" t="s">
        <v>1636</v>
      </c>
      <c r="C381" s="297" t="s">
        <v>1210</v>
      </c>
      <c r="D381" s="481" t="s">
        <v>1210</v>
      </c>
      <c r="E381" s="343"/>
      <c r="F381" s="297" t="s">
        <v>1210</v>
      </c>
      <c r="G381" s="243" t="str">
        <f t="shared" si="17"/>
        <v/>
      </c>
    </row>
    <row r="382" spans="1:7" s="215" customFormat="1" x14ac:dyDescent="0.35">
      <c r="A382" s="328" t="s">
        <v>2507</v>
      </c>
      <c r="B382" s="269" t="s">
        <v>2029</v>
      </c>
      <c r="C382" s="297" t="s">
        <v>1210</v>
      </c>
      <c r="D382" s="481" t="s">
        <v>1210</v>
      </c>
      <c r="E382" s="343"/>
      <c r="F382" s="297" t="s">
        <v>1210</v>
      </c>
      <c r="G382" s="243" t="str">
        <f t="shared" si="17"/>
        <v/>
      </c>
    </row>
    <row r="383" spans="1:7" s="215" customFormat="1" x14ac:dyDescent="0.35">
      <c r="A383" s="328" t="s">
        <v>2508</v>
      </c>
      <c r="B383" s="269" t="s">
        <v>143</v>
      </c>
      <c r="C383" s="379">
        <v>0</v>
      </c>
      <c r="D383" s="379">
        <v>0</v>
      </c>
      <c r="E383" s="343"/>
      <c r="F383" s="365"/>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2"/>
      <c r="C385" s="244"/>
      <c r="D385" s="328"/>
      <c r="E385" s="343"/>
      <c r="F385" s="243"/>
      <c r="G385" s="243" t="str">
        <f t="shared" si="17"/>
        <v/>
      </c>
    </row>
    <row r="386" spans="1:7" s="215" customFormat="1" x14ac:dyDescent="0.35">
      <c r="A386" s="328" t="s">
        <v>2511</v>
      </c>
      <c r="B386" s="342"/>
      <c r="C386" s="244"/>
      <c r="D386" s="328"/>
      <c r="E386" s="343"/>
      <c r="F386" s="243"/>
      <c r="G386" s="243" t="str">
        <f t="shared" si="17"/>
        <v/>
      </c>
    </row>
    <row r="387" spans="1:7" s="215" customFormat="1" x14ac:dyDescent="0.35">
      <c r="A387" s="328" t="s">
        <v>2512</v>
      </c>
      <c r="B387" s="342"/>
      <c r="C387" s="244"/>
      <c r="D387" s="328"/>
      <c r="E387" s="343"/>
      <c r="F387" s="243"/>
      <c r="G387" s="243" t="str">
        <f t="shared" si="17"/>
        <v/>
      </c>
    </row>
    <row r="388" spans="1:7" s="215" customFormat="1" x14ac:dyDescent="0.35">
      <c r="A388" s="328" t="s">
        <v>2513</v>
      </c>
      <c r="B388" s="342"/>
      <c r="C388" s="244"/>
      <c r="D388" s="328"/>
      <c r="E388" s="343"/>
      <c r="F388" s="243"/>
      <c r="G388" s="243" t="str">
        <f t="shared" si="17"/>
        <v/>
      </c>
    </row>
    <row r="389" spans="1:7" s="215" customFormat="1" x14ac:dyDescent="0.35">
      <c r="A389" s="328" t="s">
        <v>2514</v>
      </c>
      <c r="B389" s="342"/>
      <c r="C389" s="244"/>
      <c r="D389" s="328"/>
      <c r="E389" s="343"/>
      <c r="F389" s="243"/>
      <c r="G389" s="243" t="str">
        <f t="shared" si="17"/>
        <v/>
      </c>
    </row>
    <row r="390" spans="1:7" s="215" customFormat="1" x14ac:dyDescent="0.35">
      <c r="A390" s="328" t="s">
        <v>2515</v>
      </c>
      <c r="B390" s="342"/>
      <c r="C390" s="244"/>
      <c r="D390" s="328"/>
      <c r="E390" s="343"/>
      <c r="F390" s="243"/>
      <c r="G390" s="243" t="str">
        <f t="shared" si="17"/>
        <v/>
      </c>
    </row>
    <row r="391" spans="1:7" s="215" customFormat="1" x14ac:dyDescent="0.35">
      <c r="A391" s="328" t="s">
        <v>2516</v>
      </c>
      <c r="B391" s="342"/>
      <c r="C391" s="244"/>
      <c r="D391" s="328"/>
      <c r="E391" s="343"/>
      <c r="F391" s="243"/>
      <c r="G391" s="243" t="str">
        <f t="shared" si="17"/>
        <v/>
      </c>
    </row>
    <row r="392" spans="1:7" s="215" customFormat="1" x14ac:dyDescent="0.35">
      <c r="A392" s="328" t="s">
        <v>2517</v>
      </c>
      <c r="B392" s="342"/>
      <c r="C392" s="244"/>
      <c r="D392" s="328"/>
      <c r="E392" s="343"/>
      <c r="F392" s="243"/>
      <c r="G392" s="243" t="str">
        <f t="shared" si="17"/>
        <v/>
      </c>
    </row>
    <row r="393" spans="1:7" s="215" customFormat="1" x14ac:dyDescent="0.35">
      <c r="A393" s="328" t="s">
        <v>2518</v>
      </c>
      <c r="B393" s="342"/>
      <c r="C393" s="244"/>
      <c r="D393" s="328"/>
      <c r="E393" s="343"/>
      <c r="F393" s="243"/>
      <c r="G393" s="243" t="str">
        <f t="shared" si="17"/>
        <v/>
      </c>
    </row>
    <row r="394" spans="1:7" s="215" customFormat="1" x14ac:dyDescent="0.35">
      <c r="A394" s="328" t="s">
        <v>2519</v>
      </c>
      <c r="B394" s="328"/>
      <c r="C394" s="344"/>
      <c r="D394" s="328"/>
      <c r="E394" s="343"/>
      <c r="F394" s="343"/>
      <c r="G394" s="343"/>
    </row>
    <row r="395" spans="1:7" s="215" customFormat="1" x14ac:dyDescent="0.35">
      <c r="A395" s="328" t="s">
        <v>2520</v>
      </c>
      <c r="B395" s="328"/>
      <c r="C395" s="344"/>
      <c r="D395" s="328"/>
      <c r="E395" s="343"/>
      <c r="F395" s="343"/>
      <c r="G395" s="343"/>
    </row>
    <row r="396" spans="1:7" s="215" customFormat="1" x14ac:dyDescent="0.35">
      <c r="A396" s="328" t="s">
        <v>2521</v>
      </c>
      <c r="B396" s="328"/>
      <c r="C396" s="344"/>
      <c r="D396" s="328"/>
      <c r="E396" s="343"/>
      <c r="F396" s="343"/>
      <c r="G396" s="343"/>
    </row>
    <row r="397" spans="1:7" s="215" customFormat="1" x14ac:dyDescent="0.35">
      <c r="A397" s="328" t="s">
        <v>2522</v>
      </c>
      <c r="B397" s="328"/>
      <c r="C397" s="344"/>
      <c r="D397" s="328"/>
      <c r="E397" s="343"/>
      <c r="F397" s="343"/>
      <c r="G397" s="343"/>
    </row>
    <row r="398" spans="1:7" s="215" customFormat="1" x14ac:dyDescent="0.35">
      <c r="A398" s="328" t="s">
        <v>2523</v>
      </c>
      <c r="B398" s="328"/>
      <c r="C398" s="344"/>
      <c r="D398" s="328"/>
      <c r="E398" s="343"/>
      <c r="F398" s="343"/>
      <c r="G398" s="343"/>
    </row>
    <row r="399" spans="1:7" s="215" customFormat="1" x14ac:dyDescent="0.35">
      <c r="A399" s="328" t="s">
        <v>2524</v>
      </c>
      <c r="B399" s="328"/>
      <c r="C399" s="344"/>
      <c r="D399" s="328"/>
      <c r="E399" s="343"/>
      <c r="F399" s="343"/>
      <c r="G399" s="343"/>
    </row>
    <row r="400" spans="1:7" s="215" customFormat="1" x14ac:dyDescent="0.35">
      <c r="A400" s="328" t="s">
        <v>2525</v>
      </c>
      <c r="B400" s="328"/>
      <c r="C400" s="344"/>
      <c r="D400" s="328"/>
      <c r="E400" s="343"/>
      <c r="F400" s="343"/>
      <c r="G400" s="343"/>
    </row>
    <row r="401" spans="1:7" s="215" customFormat="1" x14ac:dyDescent="0.35">
      <c r="A401" s="328" t="s">
        <v>2526</v>
      </c>
      <c r="B401" s="328"/>
      <c r="C401" s="344"/>
      <c r="D401" s="328"/>
      <c r="E401" s="343"/>
      <c r="F401" s="343"/>
      <c r="G401" s="343"/>
    </row>
    <row r="402" spans="1:7" s="215" customFormat="1" x14ac:dyDescent="0.35">
      <c r="A402" s="328" t="s">
        <v>2527</v>
      </c>
      <c r="B402" s="328"/>
      <c r="C402" s="344"/>
      <c r="D402" s="328"/>
      <c r="E402" s="343"/>
      <c r="F402" s="343"/>
      <c r="G402" s="343"/>
    </row>
    <row r="403" spans="1:7" s="215" customFormat="1" x14ac:dyDescent="0.35">
      <c r="A403" s="328" t="s">
        <v>2528</v>
      </c>
      <c r="B403" s="328"/>
      <c r="C403" s="344"/>
      <c r="D403" s="328"/>
      <c r="E403" s="343"/>
      <c r="F403" s="343"/>
      <c r="G403" s="343"/>
    </row>
    <row r="404" spans="1:7" s="215" customFormat="1" x14ac:dyDescent="0.35">
      <c r="A404" s="328" t="s">
        <v>2529</v>
      </c>
      <c r="B404" s="328"/>
      <c r="C404" s="344"/>
      <c r="D404" s="328"/>
      <c r="E404" s="343"/>
      <c r="F404" s="343"/>
      <c r="G404" s="343"/>
    </row>
    <row r="405" spans="1:7" s="215" customFormat="1" x14ac:dyDescent="0.35">
      <c r="A405" s="328" t="s">
        <v>2530</v>
      </c>
      <c r="B405" s="328"/>
      <c r="C405" s="344"/>
      <c r="D405" s="328"/>
      <c r="E405" s="343"/>
      <c r="F405" s="343"/>
      <c r="G405" s="343"/>
    </row>
    <row r="406" spans="1:7" s="215" customFormat="1" x14ac:dyDescent="0.35">
      <c r="A406" s="328" t="s">
        <v>2531</v>
      </c>
      <c r="B406" s="328"/>
      <c r="C406" s="344"/>
      <c r="D406" s="328"/>
      <c r="E406" s="343"/>
      <c r="F406" s="343"/>
      <c r="G406" s="343"/>
    </row>
    <row r="407" spans="1:7" s="215" customFormat="1" x14ac:dyDescent="0.35">
      <c r="A407" s="328" t="s">
        <v>2532</v>
      </c>
      <c r="B407" s="328"/>
      <c r="C407" s="344"/>
      <c r="D407" s="328"/>
      <c r="E407" s="343"/>
      <c r="F407" s="343"/>
      <c r="G407" s="343"/>
    </row>
    <row r="408" spans="1:7" s="215" customFormat="1" x14ac:dyDescent="0.35">
      <c r="A408" s="328" t="s">
        <v>2533</v>
      </c>
      <c r="B408" s="328"/>
      <c r="C408" s="344"/>
      <c r="D408" s="328"/>
      <c r="E408" s="343"/>
      <c r="F408" s="343"/>
      <c r="G408" s="343"/>
    </row>
    <row r="409" spans="1:7" s="215" customFormat="1" x14ac:dyDescent="0.35">
      <c r="A409" s="328" t="s">
        <v>2534</v>
      </c>
      <c r="B409" s="328"/>
      <c r="C409" s="344"/>
      <c r="D409" s="328"/>
      <c r="E409" s="343"/>
      <c r="F409" s="343"/>
      <c r="G409" s="343"/>
    </row>
    <row r="410" spans="1:7" s="215" customFormat="1" x14ac:dyDescent="0.35">
      <c r="A410" s="328" t="s">
        <v>2535</v>
      </c>
      <c r="B410" s="328"/>
      <c r="C410" s="344"/>
      <c r="D410" s="328"/>
      <c r="E410" s="343"/>
      <c r="F410" s="343"/>
      <c r="G410" s="343"/>
    </row>
    <row r="411" spans="1:7" s="215" customFormat="1" x14ac:dyDescent="0.35">
      <c r="A411" s="328" t="s">
        <v>2536</v>
      </c>
      <c r="B411" s="328"/>
      <c r="C411" s="344"/>
      <c r="D411" s="328"/>
      <c r="E411" s="343"/>
      <c r="F411" s="343"/>
      <c r="G411" s="343"/>
    </row>
    <row r="412" spans="1:7" s="215" customFormat="1" x14ac:dyDescent="0.35">
      <c r="A412" s="328" t="s">
        <v>2537</v>
      </c>
      <c r="B412" s="328"/>
      <c r="C412" s="344"/>
      <c r="D412" s="328"/>
      <c r="E412" s="343"/>
      <c r="F412" s="343"/>
      <c r="G412" s="343"/>
    </row>
    <row r="413" spans="1:7" s="257" customFormat="1" x14ac:dyDescent="0.35">
      <c r="A413" s="328" t="s">
        <v>2538</v>
      </c>
      <c r="B413" s="328"/>
      <c r="C413" s="344"/>
      <c r="D413" s="328"/>
      <c r="E413" s="343"/>
      <c r="F413" s="343"/>
      <c r="G413" s="343"/>
    </row>
    <row r="414" spans="1:7" s="257" customFormat="1" x14ac:dyDescent="0.35">
      <c r="A414" s="328" t="s">
        <v>2539</v>
      </c>
      <c r="B414" s="328"/>
      <c r="C414" s="344"/>
      <c r="D414" s="328"/>
      <c r="E414" s="343"/>
      <c r="F414" s="343"/>
      <c r="G414" s="343"/>
    </row>
    <row r="415" spans="1:7" s="257" customFormat="1" x14ac:dyDescent="0.35">
      <c r="A415" s="328" t="s">
        <v>2540</v>
      </c>
      <c r="B415" s="328"/>
      <c r="C415" s="344"/>
      <c r="D415" s="328"/>
      <c r="E415" s="343"/>
      <c r="F415" s="343"/>
      <c r="G415" s="343"/>
    </row>
    <row r="416" spans="1:7" s="257" customFormat="1" x14ac:dyDescent="0.35">
      <c r="A416" s="328" t="s">
        <v>2541</v>
      </c>
      <c r="B416" s="328"/>
      <c r="C416" s="344"/>
      <c r="D416" s="328"/>
      <c r="E416" s="343"/>
      <c r="F416" s="343"/>
      <c r="G416" s="343"/>
    </row>
    <row r="417" spans="1:7" s="257" customFormat="1" x14ac:dyDescent="0.35">
      <c r="A417" s="328" t="s">
        <v>2542</v>
      </c>
      <c r="B417" s="328"/>
      <c r="C417" s="344"/>
      <c r="D417" s="328"/>
      <c r="E417" s="343"/>
      <c r="F417" s="343"/>
      <c r="G417" s="343"/>
    </row>
    <row r="418" spans="1:7" s="257" customFormat="1" x14ac:dyDescent="0.35">
      <c r="A418" s="328" t="s">
        <v>2543</v>
      </c>
      <c r="B418" s="328"/>
      <c r="C418" s="344"/>
      <c r="D418" s="328"/>
      <c r="E418" s="343"/>
      <c r="F418" s="343"/>
      <c r="G418" s="343"/>
    </row>
    <row r="419" spans="1:7" s="257" customFormat="1" x14ac:dyDescent="0.35">
      <c r="A419" s="328" t="s">
        <v>2544</v>
      </c>
      <c r="B419" s="328"/>
      <c r="C419" s="344"/>
      <c r="D419" s="328"/>
      <c r="E419" s="343"/>
      <c r="F419" s="343"/>
      <c r="G419" s="343"/>
    </row>
    <row r="420" spans="1:7" s="257" customFormat="1" x14ac:dyDescent="0.35">
      <c r="A420" s="328" t="s">
        <v>2545</v>
      </c>
      <c r="B420" s="328"/>
      <c r="C420" s="344"/>
      <c r="D420" s="328"/>
      <c r="E420" s="343"/>
      <c r="F420" s="343"/>
      <c r="G420" s="343"/>
    </row>
    <row r="421" spans="1:7" s="257" customFormat="1" x14ac:dyDescent="0.35">
      <c r="A421" s="328" t="s">
        <v>2546</v>
      </c>
      <c r="B421" s="328"/>
      <c r="C421" s="344"/>
      <c r="D421" s="328"/>
      <c r="E421" s="343"/>
      <c r="F421" s="343"/>
      <c r="G421" s="343"/>
    </row>
    <row r="422" spans="1:7" s="215" customFormat="1" x14ac:dyDescent="0.35">
      <c r="A422" s="328" t="s">
        <v>2547</v>
      </c>
      <c r="B422" s="328"/>
      <c r="C422" s="344"/>
      <c r="D422" s="328"/>
      <c r="E422" s="343"/>
      <c r="F422" s="343"/>
      <c r="G422" s="343"/>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5"/>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244"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2"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2"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2"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2"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2"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2" t="s">
        <v>1632</v>
      </c>
      <c r="C577" s="244" t="s">
        <v>1210</v>
      </c>
      <c r="D577" s="244" t="s">
        <v>1210</v>
      </c>
      <c r="E577" s="252"/>
      <c r="F577" s="364" t="str">
        <f t="shared" ref="F577:F584" si="30">IF($C$585=0,"",IF(C577="[for completion]","",IF(C577="","",C577/$C$585)))</f>
        <v/>
      </c>
      <c r="G577" s="364" t="str">
        <f t="shared" ref="G577:G584" si="31">IF($D$585=0,"",IF(D577="[for completion]","",IF(D577="","",D577/$D$585)))</f>
        <v/>
      </c>
    </row>
    <row r="578" spans="1:7" s="215" customFormat="1" x14ac:dyDescent="0.35">
      <c r="A578" s="328" t="s">
        <v>2598</v>
      </c>
      <c r="B578" s="342" t="s">
        <v>1633</v>
      </c>
      <c r="C578" s="244" t="s">
        <v>1210</v>
      </c>
      <c r="D578" s="244" t="s">
        <v>1210</v>
      </c>
      <c r="E578" s="252"/>
      <c r="F578" s="364" t="str">
        <f t="shared" si="30"/>
        <v/>
      </c>
      <c r="G578" s="364" t="str">
        <f t="shared" si="31"/>
        <v/>
      </c>
    </row>
    <row r="579" spans="1:7" s="215" customFormat="1" x14ac:dyDescent="0.35">
      <c r="A579" s="328" t="s">
        <v>2599</v>
      </c>
      <c r="B579" s="342" t="s">
        <v>1634</v>
      </c>
      <c r="C579" s="244" t="s">
        <v>1210</v>
      </c>
      <c r="D579" s="244" t="s">
        <v>1210</v>
      </c>
      <c r="E579" s="252"/>
      <c r="F579" s="364" t="str">
        <f t="shared" si="30"/>
        <v/>
      </c>
      <c r="G579" s="364" t="str">
        <f t="shared" si="31"/>
        <v/>
      </c>
    </row>
    <row r="580" spans="1:7" s="359" customFormat="1" x14ac:dyDescent="0.35">
      <c r="A580" s="365" t="s">
        <v>2600</v>
      </c>
      <c r="B580" s="366" t="s">
        <v>2684</v>
      </c>
      <c r="C580" s="244" t="s">
        <v>1210</v>
      </c>
      <c r="D580" s="244" t="s">
        <v>1210</v>
      </c>
      <c r="E580" s="375"/>
      <c r="F580" s="346" t="str">
        <f t="shared" si="30"/>
        <v/>
      </c>
      <c r="G580" s="346" t="str">
        <f t="shared" si="31"/>
        <v/>
      </c>
    </row>
    <row r="581" spans="1:7" s="359" customFormat="1" x14ac:dyDescent="0.35">
      <c r="A581" s="365" t="s">
        <v>2601</v>
      </c>
      <c r="B581" s="365" t="s">
        <v>2687</v>
      </c>
      <c r="C581" s="244" t="s">
        <v>1210</v>
      </c>
      <c r="D581" s="244" t="s">
        <v>1210</v>
      </c>
      <c r="E581" s="108"/>
      <c r="F581" s="346" t="str">
        <f t="shared" si="30"/>
        <v/>
      </c>
      <c r="G581" s="346" t="str">
        <f t="shared" si="31"/>
        <v/>
      </c>
    </row>
    <row r="582" spans="1:7" s="359" customFormat="1" x14ac:dyDescent="0.35">
      <c r="A582" s="365" t="s">
        <v>2602</v>
      </c>
      <c r="B582" s="365" t="s">
        <v>2685</v>
      </c>
      <c r="C582" s="244" t="s">
        <v>1210</v>
      </c>
      <c r="D582" s="244" t="s">
        <v>1210</v>
      </c>
      <c r="E582" s="108"/>
      <c r="F582" s="346" t="str">
        <f t="shared" si="30"/>
        <v/>
      </c>
      <c r="G582" s="346" t="str">
        <f t="shared" si="31"/>
        <v/>
      </c>
    </row>
    <row r="583" spans="1:7" s="359" customFormat="1" x14ac:dyDescent="0.35">
      <c r="A583" s="365" t="s">
        <v>2696</v>
      </c>
      <c r="B583" s="366" t="s">
        <v>2686</v>
      </c>
      <c r="C583" s="244" t="s">
        <v>1210</v>
      </c>
      <c r="D583" s="244" t="s">
        <v>1210</v>
      </c>
      <c r="E583" s="375"/>
      <c r="F583" s="346" t="str">
        <f t="shared" si="30"/>
        <v/>
      </c>
      <c r="G583" s="346" t="str">
        <f t="shared" si="31"/>
        <v/>
      </c>
    </row>
    <row r="584" spans="1:7" s="359" customFormat="1" x14ac:dyDescent="0.35">
      <c r="A584" s="365" t="s">
        <v>2697</v>
      </c>
      <c r="B584" s="365" t="s">
        <v>2029</v>
      </c>
      <c r="C584" s="244" t="s">
        <v>1210</v>
      </c>
      <c r="D584" s="244" t="s">
        <v>1210</v>
      </c>
      <c r="E584" s="375"/>
      <c r="F584" s="346" t="str">
        <f t="shared" si="30"/>
        <v/>
      </c>
      <c r="G584" s="346" t="str">
        <f t="shared" si="31"/>
        <v/>
      </c>
    </row>
    <row r="585" spans="1:7" s="359" customFormat="1" x14ac:dyDescent="0.35">
      <c r="A585" s="365" t="s">
        <v>2698</v>
      </c>
      <c r="B585" s="366" t="s">
        <v>143</v>
      </c>
      <c r="C585" s="379">
        <f>SUM(C572:C584)</f>
        <v>0</v>
      </c>
      <c r="D585" s="380">
        <f>SUM(D572:D584)</f>
        <v>0</v>
      </c>
      <c r="E585" s="375"/>
      <c r="F585" s="362">
        <f>SUM(F572:F584)</f>
        <v>0</v>
      </c>
      <c r="G585" s="362">
        <f>SUM(G572:G584)</f>
        <v>0</v>
      </c>
    </row>
    <row r="586" spans="1:7" s="359" customFormat="1" x14ac:dyDescent="0.35">
      <c r="A586" s="365" t="s">
        <v>2603</v>
      </c>
      <c r="B586" s="366"/>
      <c r="C586" s="379"/>
      <c r="D586" s="380"/>
      <c r="E586" s="375"/>
      <c r="F586" s="346"/>
      <c r="G586" s="346"/>
    </row>
    <row r="587" spans="1:7" s="359" customFormat="1" x14ac:dyDescent="0.35">
      <c r="A587" s="365" t="s">
        <v>2699</v>
      </c>
      <c r="B587" s="366"/>
      <c r="C587" s="379"/>
      <c r="D587" s="380"/>
      <c r="E587" s="375"/>
      <c r="F587" s="346"/>
      <c r="G587" s="346"/>
    </row>
    <row r="588" spans="1:7" s="359" customFormat="1" x14ac:dyDescent="0.35">
      <c r="A588" s="365" t="s">
        <v>2700</v>
      </c>
      <c r="B588" s="366"/>
      <c r="C588" s="379"/>
      <c r="D588" s="380"/>
      <c r="E588" s="375"/>
      <c r="F588" s="346"/>
      <c r="G588" s="346"/>
    </row>
    <row r="589" spans="1:7" s="359" customFormat="1" x14ac:dyDescent="0.35">
      <c r="A589" s="365" t="s">
        <v>2701</v>
      </c>
      <c r="B589" s="366"/>
      <c r="C589" s="379"/>
      <c r="D589" s="380"/>
      <c r="E589" s="375"/>
      <c r="F589" s="346"/>
      <c r="G589" s="346"/>
    </row>
    <row r="590" spans="1:7" s="359" customFormat="1" x14ac:dyDescent="0.35">
      <c r="A590" s="365" t="s">
        <v>2702</v>
      </c>
      <c r="B590" s="366"/>
      <c r="C590" s="379"/>
      <c r="D590" s="380"/>
      <c r="E590" s="375"/>
      <c r="F590" s="346"/>
      <c r="G590" s="346"/>
    </row>
    <row r="591" spans="1:7" s="215" customFormat="1" x14ac:dyDescent="0.35">
      <c r="A591" s="365" t="s">
        <v>2703</v>
      </c>
      <c r="B591" s="366"/>
      <c r="C591" s="379"/>
      <c r="D591" s="380"/>
      <c r="E591" s="375"/>
      <c r="F591" s="346" t="str">
        <f>IF($C$585=0,"",IF(C591="[for completion]","",IF(C591="","",C591/$C$585)))</f>
        <v/>
      </c>
      <c r="G591" s="346" t="str">
        <f>IF($D$585=0,"",IF(D591="[for completion]","",IF(D591="","",D591/$D$585)))</f>
        <v/>
      </c>
    </row>
    <row r="592" spans="1:7" s="215" customFormat="1" x14ac:dyDescent="0.35">
      <c r="A592" s="365" t="s">
        <v>2704</v>
      </c>
      <c r="B592" s="108"/>
      <c r="C592" s="108"/>
      <c r="D592" s="108"/>
      <c r="E592" s="108"/>
      <c r="F592" s="108"/>
      <c r="G592" s="108"/>
    </row>
    <row r="593" spans="1:7" s="257" customFormat="1" x14ac:dyDescent="0.35">
      <c r="A593" s="365" t="s">
        <v>2705</v>
      </c>
      <c r="B593" s="108"/>
      <c r="C593" s="108"/>
      <c r="D593" s="108"/>
      <c r="E593" s="108"/>
      <c r="F593" s="108"/>
      <c r="G593" s="108"/>
    </row>
    <row r="594" spans="1:7" x14ac:dyDescent="0.35">
      <c r="A594" s="365" t="s">
        <v>2706</v>
      </c>
      <c r="B594" s="263"/>
      <c r="C594" s="263"/>
      <c r="D594" s="263"/>
      <c r="E594" s="263"/>
      <c r="F594" s="263"/>
      <c r="G594" s="261"/>
    </row>
    <row r="595" spans="1:7" s="361" customFormat="1" x14ac:dyDescent="0.35">
      <c r="A595" s="365"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5" t="s">
        <v>2611</v>
      </c>
      <c r="B604" s="387" t="s">
        <v>775</v>
      </c>
      <c r="C604" s="333" t="s">
        <v>1210</v>
      </c>
      <c r="D604" s="333" t="s">
        <v>1210</v>
      </c>
      <c r="E604" s="383"/>
      <c r="F604" s="333" t="s">
        <v>1210</v>
      </c>
      <c r="G604" s="346" t="str">
        <f>IF($D$622=0,"",IF(D604="[for completion]","",IF(D604="","",D604/$D$622)))</f>
        <v/>
      </c>
    </row>
    <row r="605" spans="1:7" x14ac:dyDescent="0.35">
      <c r="A605" s="365" t="s">
        <v>2612</v>
      </c>
      <c r="B605" s="387" t="s">
        <v>776</v>
      </c>
      <c r="C605" s="333" t="s">
        <v>1210</v>
      </c>
      <c r="D605" s="333" t="s">
        <v>1210</v>
      </c>
      <c r="E605" s="383"/>
      <c r="F605" s="333" t="s">
        <v>1210</v>
      </c>
      <c r="G605" s="346" t="str">
        <f t="shared" ref="G605:G622" si="32">IF($D$622=0,"",IF(D605="[for completion]","",IF(D605="","",D605/$D$622)))</f>
        <v/>
      </c>
    </row>
    <row r="606" spans="1:7" x14ac:dyDescent="0.35">
      <c r="A606" s="365" t="s">
        <v>2613</v>
      </c>
      <c r="B606" s="387" t="s">
        <v>777</v>
      </c>
      <c r="C606" s="333" t="s">
        <v>1210</v>
      </c>
      <c r="D606" s="333" t="s">
        <v>1210</v>
      </c>
      <c r="E606" s="383"/>
      <c r="F606" s="333" t="s">
        <v>1210</v>
      </c>
      <c r="G606" s="346" t="str">
        <f t="shared" si="32"/>
        <v/>
      </c>
    </row>
    <row r="607" spans="1:7" x14ac:dyDescent="0.35">
      <c r="A607" s="365" t="s">
        <v>2614</v>
      </c>
      <c r="B607" s="387" t="s">
        <v>778</v>
      </c>
      <c r="C607" s="333" t="s">
        <v>1210</v>
      </c>
      <c r="D607" s="333" t="s">
        <v>1210</v>
      </c>
      <c r="E607" s="383"/>
      <c r="F607" s="333" t="s">
        <v>1210</v>
      </c>
      <c r="G607" s="346" t="str">
        <f t="shared" si="32"/>
        <v/>
      </c>
    </row>
    <row r="608" spans="1:7" x14ac:dyDescent="0.35">
      <c r="A608" s="365" t="s">
        <v>2615</v>
      </c>
      <c r="B608" s="387" t="s">
        <v>779</v>
      </c>
      <c r="C608" s="333" t="s">
        <v>1210</v>
      </c>
      <c r="D608" s="333" t="s">
        <v>1210</v>
      </c>
      <c r="E608" s="383"/>
      <c r="F608" s="333" t="s">
        <v>1210</v>
      </c>
      <c r="G608" s="346" t="str">
        <f t="shared" si="32"/>
        <v/>
      </c>
    </row>
    <row r="609" spans="1:7" x14ac:dyDescent="0.35">
      <c r="A609" s="365" t="s">
        <v>2616</v>
      </c>
      <c r="B609" s="387" t="s">
        <v>780</v>
      </c>
      <c r="C609" s="333" t="s">
        <v>1210</v>
      </c>
      <c r="D609" s="333" t="s">
        <v>1210</v>
      </c>
      <c r="E609" s="383"/>
      <c r="F609" s="333" t="s">
        <v>1210</v>
      </c>
      <c r="G609" s="346" t="str">
        <f t="shared" si="32"/>
        <v/>
      </c>
    </row>
    <row r="610" spans="1:7" x14ac:dyDescent="0.35">
      <c r="A610" s="365" t="s">
        <v>2617</v>
      </c>
      <c r="B610" s="387" t="s">
        <v>781</v>
      </c>
      <c r="C610" s="333" t="s">
        <v>1210</v>
      </c>
      <c r="D610" s="333" t="s">
        <v>1210</v>
      </c>
      <c r="E610" s="383"/>
      <c r="F610" s="333" t="s">
        <v>1210</v>
      </c>
      <c r="G610" s="346" t="str">
        <f t="shared" si="32"/>
        <v/>
      </c>
    </row>
    <row r="611" spans="1:7" x14ac:dyDescent="0.35">
      <c r="A611" s="365" t="s">
        <v>2618</v>
      </c>
      <c r="B611" s="387" t="s">
        <v>2204</v>
      </c>
      <c r="C611" s="333" t="s">
        <v>1210</v>
      </c>
      <c r="D611" s="333" t="s">
        <v>1210</v>
      </c>
      <c r="E611" s="383"/>
      <c r="F611" s="333" t="s">
        <v>1210</v>
      </c>
      <c r="G611" s="346" t="str">
        <f t="shared" si="32"/>
        <v/>
      </c>
    </row>
    <row r="612" spans="1:7" x14ac:dyDescent="0.35">
      <c r="A612" s="365" t="s">
        <v>2619</v>
      </c>
      <c r="B612" s="387" t="s">
        <v>2205</v>
      </c>
      <c r="C612" s="333" t="s">
        <v>1210</v>
      </c>
      <c r="D612" s="333" t="s">
        <v>1210</v>
      </c>
      <c r="E612" s="383"/>
      <c r="F612" s="333" t="s">
        <v>1210</v>
      </c>
      <c r="G612" s="346" t="str">
        <f t="shared" si="32"/>
        <v/>
      </c>
    </row>
    <row r="613" spans="1:7" x14ac:dyDescent="0.35">
      <c r="A613" s="365" t="s">
        <v>2620</v>
      </c>
      <c r="B613" s="387" t="s">
        <v>2206</v>
      </c>
      <c r="C613" s="333" t="s">
        <v>1210</v>
      </c>
      <c r="D613" s="333" t="s">
        <v>1210</v>
      </c>
      <c r="E613" s="383"/>
      <c r="F613" s="333" t="s">
        <v>1210</v>
      </c>
      <c r="G613" s="346" t="str">
        <f t="shared" si="32"/>
        <v/>
      </c>
    </row>
    <row r="614" spans="1:7" x14ac:dyDescent="0.35">
      <c r="A614" s="365" t="s">
        <v>2621</v>
      </c>
      <c r="B614" s="387" t="s">
        <v>782</v>
      </c>
      <c r="C614" s="333" t="s">
        <v>1210</v>
      </c>
      <c r="D614" s="333" t="s">
        <v>1210</v>
      </c>
      <c r="E614" s="383"/>
      <c r="F614" s="333" t="s">
        <v>1210</v>
      </c>
      <c r="G614" s="346" t="str">
        <f t="shared" si="32"/>
        <v/>
      </c>
    </row>
    <row r="615" spans="1:7" x14ac:dyDescent="0.35">
      <c r="A615" s="365" t="s">
        <v>2622</v>
      </c>
      <c r="B615" s="387" t="s">
        <v>783</v>
      </c>
      <c r="C615" s="333" t="s">
        <v>1210</v>
      </c>
      <c r="D615" s="333" t="s">
        <v>1210</v>
      </c>
      <c r="E615" s="383"/>
      <c r="F615" s="333" t="s">
        <v>1210</v>
      </c>
      <c r="G615" s="346" t="str">
        <f t="shared" si="32"/>
        <v/>
      </c>
    </row>
    <row r="616" spans="1:7" x14ac:dyDescent="0.35">
      <c r="A616" s="365" t="s">
        <v>2623</v>
      </c>
      <c r="B616" s="387" t="s">
        <v>141</v>
      </c>
      <c r="C616" s="333" t="s">
        <v>1210</v>
      </c>
      <c r="D616" s="333" t="s">
        <v>1210</v>
      </c>
      <c r="E616" s="383"/>
      <c r="F616" s="333" t="s">
        <v>1210</v>
      </c>
      <c r="G616" s="346" t="str">
        <f t="shared" si="32"/>
        <v/>
      </c>
    </row>
    <row r="617" spans="1:7" x14ac:dyDescent="0.35">
      <c r="A617" s="365" t="s">
        <v>2624</v>
      </c>
      <c r="B617" s="387" t="s">
        <v>2029</v>
      </c>
      <c r="C617" s="333" t="s">
        <v>1210</v>
      </c>
      <c r="D617" s="333" t="s">
        <v>1210</v>
      </c>
      <c r="E617" s="383"/>
      <c r="F617" s="333" t="s">
        <v>1210</v>
      </c>
      <c r="G617" s="346" t="str">
        <f t="shared" si="32"/>
        <v/>
      </c>
    </row>
    <row r="618" spans="1:7" x14ac:dyDescent="0.35">
      <c r="A618" s="365" t="s">
        <v>2625</v>
      </c>
      <c r="B618" s="387" t="s">
        <v>143</v>
      </c>
      <c r="C618" s="379">
        <f>SUM(C604:C617)</f>
        <v>0</v>
      </c>
      <c r="D618" s="365">
        <f>SUM(D604:D617)</f>
        <v>0</v>
      </c>
      <c r="E618" s="343"/>
      <c r="F618" s="379"/>
      <c r="G618" s="346" t="str">
        <f t="shared" si="32"/>
        <v/>
      </c>
    </row>
    <row r="619" spans="1:7" x14ac:dyDescent="0.35">
      <c r="A619" s="365" t="s">
        <v>2626</v>
      </c>
      <c r="B619" s="263" t="s">
        <v>2671</v>
      </c>
      <c r="C619" s="108"/>
      <c r="D619" s="108"/>
      <c r="E619" s="108"/>
      <c r="F619" s="333" t="s">
        <v>1210</v>
      </c>
      <c r="G619" s="346" t="str">
        <f t="shared" si="32"/>
        <v/>
      </c>
    </row>
    <row r="620" spans="1:7" x14ac:dyDescent="0.35">
      <c r="A620" s="328" t="s">
        <v>2627</v>
      </c>
      <c r="B620" s="342"/>
      <c r="C620" s="300"/>
      <c r="D620" s="310"/>
      <c r="E620" s="343"/>
      <c r="F620" s="346"/>
      <c r="G620" s="346" t="str">
        <f t="shared" si="32"/>
        <v/>
      </c>
    </row>
    <row r="621" spans="1:7" x14ac:dyDescent="0.35">
      <c r="A621" s="328" t="s">
        <v>2628</v>
      </c>
      <c r="B621" s="342"/>
      <c r="C621" s="300"/>
      <c r="D621" s="310"/>
      <c r="E621" s="343"/>
      <c r="F621" s="346"/>
      <c r="G621" s="346" t="str">
        <f t="shared" si="32"/>
        <v/>
      </c>
    </row>
    <row r="622" spans="1:7" x14ac:dyDescent="0.35">
      <c r="A622" s="328" t="s">
        <v>2629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38" zoomScale="80" zoomScaleNormal="80" workbookViewId="0">
      <selection activeCell="G158" sqref="G158"/>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7" t="s">
        <v>2763</v>
      </c>
      <c r="H1" s="64"/>
      <c r="I1" s="63"/>
      <c r="J1" s="64"/>
      <c r="K1" s="64"/>
      <c r="L1" s="64"/>
      <c r="M1" s="64"/>
    </row>
    <row r="2" spans="1:14" x14ac:dyDescent="0.35">
      <c r="A2" s="64"/>
      <c r="B2" s="64"/>
      <c r="C2" s="64"/>
      <c r="D2" s="64"/>
      <c r="E2" s="64"/>
      <c r="F2" s="64"/>
      <c r="H2"/>
      <c r="L2" s="64"/>
      <c r="M2" s="64"/>
    </row>
    <row r="3" spans="1:14" ht="18.5" x14ac:dyDescent="0.35">
      <c r="A3" s="67"/>
      <c r="B3" s="68" t="s">
        <v>71</v>
      </c>
      <c r="C3" s="478"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78">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78">
        <v>15091.698</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2936</v>
      </c>
      <c r="C22" s="478">
        <v>0</v>
      </c>
      <c r="D22" s="478">
        <v>0</v>
      </c>
      <c r="E22" s="83"/>
      <c r="F22" s="198">
        <f>IF($C$37=0,"",IF(C22="[for completion]","",C22/$C$37))</f>
        <v>0</v>
      </c>
      <c r="G22" s="198">
        <f>IF($D$37=0,"",IF(D22="[for completion]","",D22/$D$37))</f>
        <v>0</v>
      </c>
      <c r="H22"/>
      <c r="I22" s="83"/>
      <c r="L22" s="83"/>
      <c r="M22" s="92"/>
      <c r="N22" s="92"/>
    </row>
    <row r="23" spans="1:14" x14ac:dyDescent="0.35">
      <c r="A23" s="66" t="s">
        <v>804</v>
      </c>
      <c r="B23" s="329" t="s">
        <v>2937</v>
      </c>
      <c r="C23" s="478">
        <v>0</v>
      </c>
      <c r="D23" s="478">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2938</v>
      </c>
      <c r="C24" s="478">
        <v>0</v>
      </c>
      <c r="D24" s="478">
        <v>0</v>
      </c>
      <c r="F24" s="198">
        <f t="shared" si="0"/>
        <v>0</v>
      </c>
      <c r="G24" s="198">
        <f t="shared" si="1"/>
        <v>0</v>
      </c>
      <c r="H24"/>
      <c r="I24" s="83"/>
      <c r="M24" s="92"/>
      <c r="N24" s="92"/>
    </row>
    <row r="25" spans="1:14" x14ac:dyDescent="0.35">
      <c r="A25" s="66" t="s">
        <v>806</v>
      </c>
      <c r="B25" s="329" t="s">
        <v>2939</v>
      </c>
      <c r="C25" s="478">
        <v>0</v>
      </c>
      <c r="D25" s="478">
        <v>0</v>
      </c>
      <c r="E25" s="103"/>
      <c r="F25" s="198">
        <f t="shared" si="0"/>
        <v>0</v>
      </c>
      <c r="G25" s="198">
        <f t="shared" si="1"/>
        <v>0</v>
      </c>
      <c r="H25"/>
      <c r="I25" s="83"/>
      <c r="L25" s="103"/>
      <c r="M25" s="92"/>
      <c r="N25" s="92"/>
    </row>
    <row r="26" spans="1:14" x14ac:dyDescent="0.35">
      <c r="A26" s="66" t="s">
        <v>807</v>
      </c>
      <c r="B26" s="329" t="s">
        <v>2940</v>
      </c>
      <c r="C26" s="478">
        <v>0</v>
      </c>
      <c r="D26" s="329">
        <v>0</v>
      </c>
      <c r="E26" s="103"/>
      <c r="F26" s="198">
        <f t="shared" si="0"/>
        <v>0</v>
      </c>
      <c r="G26" s="198">
        <f t="shared" si="1"/>
        <v>0</v>
      </c>
      <c r="H26"/>
      <c r="I26" s="83"/>
      <c r="L26" s="103"/>
      <c r="M26" s="92"/>
      <c r="N26" s="92"/>
    </row>
    <row r="27" spans="1:14" x14ac:dyDescent="0.35">
      <c r="A27" s="66" t="s">
        <v>808</v>
      </c>
      <c r="B27" s="329" t="s">
        <v>2941</v>
      </c>
      <c r="C27" s="478">
        <v>15.091698000000001</v>
      </c>
      <c r="D27" s="329">
        <v>1</v>
      </c>
      <c r="E27" s="103"/>
      <c r="F27" s="198">
        <f t="shared" si="0"/>
        <v>1</v>
      </c>
      <c r="G27" s="198">
        <f t="shared" si="1"/>
        <v>1</v>
      </c>
      <c r="H27"/>
      <c r="I27" s="83"/>
      <c r="L27" s="103"/>
      <c r="M27" s="92"/>
      <c r="N27" s="92"/>
    </row>
    <row r="28" spans="1:14" x14ac:dyDescent="0.35">
      <c r="A28" s="66" t="s">
        <v>809</v>
      </c>
      <c r="B28" s="83" t="s">
        <v>577</v>
      </c>
      <c r="C28" s="481" t="s">
        <v>81</v>
      </c>
      <c r="D28" s="481" t="s">
        <v>81</v>
      </c>
      <c r="E28" s="103"/>
      <c r="F28" s="198" t="str">
        <f t="shared" si="0"/>
        <v/>
      </c>
      <c r="G28" s="198" t="str">
        <f t="shared" si="1"/>
        <v/>
      </c>
      <c r="H28"/>
      <c r="I28" s="83"/>
      <c r="L28" s="103"/>
      <c r="M28" s="92"/>
      <c r="N28" s="92"/>
    </row>
    <row r="29" spans="1:14" x14ac:dyDescent="0.35">
      <c r="A29" s="66" t="s">
        <v>810</v>
      </c>
      <c r="B29" s="83" t="s">
        <v>577</v>
      </c>
      <c r="C29" s="481" t="s">
        <v>81</v>
      </c>
      <c r="D29" s="481" t="s">
        <v>81</v>
      </c>
      <c r="E29" s="103"/>
      <c r="F29" s="198" t="str">
        <f t="shared" si="0"/>
        <v/>
      </c>
      <c r="G29" s="198" t="str">
        <f t="shared" si="1"/>
        <v/>
      </c>
      <c r="H29"/>
      <c r="I29" s="83"/>
      <c r="L29" s="103"/>
      <c r="M29" s="92"/>
      <c r="N29" s="92"/>
    </row>
    <row r="30" spans="1:14" x14ac:dyDescent="0.35">
      <c r="A30" s="66" t="s">
        <v>811</v>
      </c>
      <c r="B30" s="83" t="s">
        <v>577</v>
      </c>
      <c r="C30" s="481" t="s">
        <v>81</v>
      </c>
      <c r="D30" s="481" t="s">
        <v>81</v>
      </c>
      <c r="E30" s="103"/>
      <c r="F30" s="198" t="str">
        <f t="shared" si="0"/>
        <v/>
      </c>
      <c r="G30" s="198" t="str">
        <f t="shared" si="1"/>
        <v/>
      </c>
      <c r="H30"/>
      <c r="I30" s="83"/>
      <c r="L30" s="103"/>
      <c r="M30" s="92"/>
      <c r="N30" s="92"/>
    </row>
    <row r="31" spans="1:14" x14ac:dyDescent="0.35">
      <c r="A31" s="66" t="s">
        <v>812</v>
      </c>
      <c r="B31" s="83" t="s">
        <v>577</v>
      </c>
      <c r="C31" s="481" t="s">
        <v>81</v>
      </c>
      <c r="D31" s="481" t="s">
        <v>81</v>
      </c>
      <c r="E31" s="103"/>
      <c r="F31" s="198" t="str">
        <f t="shared" si="0"/>
        <v/>
      </c>
      <c r="G31" s="198" t="str">
        <f t="shared" si="1"/>
        <v/>
      </c>
      <c r="H31"/>
      <c r="I31" s="83"/>
      <c r="L31" s="103"/>
      <c r="M31" s="92"/>
      <c r="N31" s="92"/>
    </row>
    <row r="32" spans="1:14" x14ac:dyDescent="0.35">
      <c r="A32" s="66" t="s">
        <v>813</v>
      </c>
      <c r="B32" s="83" t="s">
        <v>577</v>
      </c>
      <c r="C32" s="481" t="s">
        <v>81</v>
      </c>
      <c r="D32" s="481" t="s">
        <v>81</v>
      </c>
      <c r="E32" s="103"/>
      <c r="F32" s="198" t="str">
        <f t="shared" si="0"/>
        <v/>
      </c>
      <c r="G32" s="198" t="str">
        <f t="shared" si="1"/>
        <v/>
      </c>
      <c r="H32"/>
      <c r="I32" s="83"/>
      <c r="L32" s="103"/>
      <c r="M32" s="92"/>
      <c r="N32" s="92"/>
    </row>
    <row r="33" spans="1:14" x14ac:dyDescent="0.35">
      <c r="A33" s="66" t="s">
        <v>814</v>
      </c>
      <c r="B33" s="83" t="s">
        <v>577</v>
      </c>
      <c r="C33" s="481" t="s">
        <v>81</v>
      </c>
      <c r="D33" s="481" t="s">
        <v>81</v>
      </c>
      <c r="E33" s="103"/>
      <c r="F33" s="198" t="str">
        <f t="shared" si="0"/>
        <v/>
      </c>
      <c r="G33" s="198" t="str">
        <f t="shared" si="1"/>
        <v/>
      </c>
      <c r="H33"/>
      <c r="I33" s="83"/>
      <c r="L33" s="103"/>
      <c r="M33" s="92"/>
      <c r="N33" s="92"/>
    </row>
    <row r="34" spans="1:14" x14ac:dyDescent="0.35">
      <c r="A34" s="66" t="s">
        <v>815</v>
      </c>
      <c r="B34" s="83" t="s">
        <v>577</v>
      </c>
      <c r="C34" s="481" t="s">
        <v>81</v>
      </c>
      <c r="D34" s="481" t="s">
        <v>81</v>
      </c>
      <c r="E34" s="103"/>
      <c r="F34" s="198" t="str">
        <f t="shared" si="0"/>
        <v/>
      </c>
      <c r="G34" s="198" t="str">
        <f t="shared" si="1"/>
        <v/>
      </c>
      <c r="H34"/>
      <c r="I34" s="83"/>
      <c r="L34" s="103"/>
      <c r="M34" s="92"/>
      <c r="N34" s="92"/>
    </row>
    <row r="35" spans="1:14" x14ac:dyDescent="0.35">
      <c r="A35" s="66" t="s">
        <v>816</v>
      </c>
      <c r="B35" s="83" t="s">
        <v>577</v>
      </c>
      <c r="C35" s="481" t="s">
        <v>81</v>
      </c>
      <c r="D35" s="481" t="s">
        <v>81</v>
      </c>
      <c r="E35" s="103"/>
      <c r="F35" s="198" t="str">
        <f t="shared" si="0"/>
        <v/>
      </c>
      <c r="G35" s="198" t="str">
        <f t="shared" si="1"/>
        <v/>
      </c>
      <c r="H35"/>
      <c r="I35" s="83"/>
      <c r="L35" s="103"/>
      <c r="M35" s="92"/>
      <c r="N35" s="92"/>
    </row>
    <row r="36" spans="1:14" x14ac:dyDescent="0.35">
      <c r="A36" s="66" t="s">
        <v>817</v>
      </c>
      <c r="B36" s="83" t="s">
        <v>577</v>
      </c>
      <c r="C36" s="481" t="s">
        <v>81</v>
      </c>
      <c r="D36" s="481" t="s">
        <v>81</v>
      </c>
      <c r="E36" s="103"/>
      <c r="F36" s="198" t="str">
        <f t="shared" si="0"/>
        <v/>
      </c>
      <c r="G36" s="198" t="str">
        <f t="shared" si="1"/>
        <v/>
      </c>
      <c r="H36"/>
      <c r="I36" s="83"/>
      <c r="L36" s="103"/>
      <c r="M36" s="92"/>
      <c r="N36" s="92"/>
    </row>
    <row r="37" spans="1:14" x14ac:dyDescent="0.35">
      <c r="A37" s="66" t="s">
        <v>818</v>
      </c>
      <c r="B37" s="93" t="s">
        <v>143</v>
      </c>
      <c r="C37" s="188">
        <f>SUM(C22:C36)</f>
        <v>15.091698000000001</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15.091697999999999</v>
      </c>
      <c r="E39" s="114"/>
      <c r="F39" s="198">
        <f>IF($C$42=0,"",IF(C39="[for completion]","",C39/$C$42))</f>
        <v>1</v>
      </c>
      <c r="G39" s="91"/>
      <c r="H39"/>
      <c r="I39" s="83"/>
      <c r="L39" s="114"/>
      <c r="M39" s="92"/>
      <c r="N39" s="91"/>
    </row>
    <row r="40" spans="1:14" x14ac:dyDescent="0.35">
      <c r="A40" s="66" t="s">
        <v>822</v>
      </c>
      <c r="B40" s="83" t="s">
        <v>823</v>
      </c>
      <c r="C40" s="478">
        <v>0</v>
      </c>
      <c r="E40" s="114"/>
      <c r="F40" s="198">
        <f>IF($C$42=0,"",IF(C40="[for completion]","",C40/$C$42))</f>
        <v>0</v>
      </c>
      <c r="G40" s="91"/>
      <c r="H40"/>
      <c r="I40" s="83"/>
      <c r="L40" s="114"/>
      <c r="M40" s="92"/>
      <c r="N40" s="91"/>
    </row>
    <row r="41" spans="1:14" x14ac:dyDescent="0.35">
      <c r="A41" s="66" t="s">
        <v>824</v>
      </c>
      <c r="B41" s="83" t="s">
        <v>141</v>
      </c>
      <c r="C41" s="478">
        <v>0</v>
      </c>
      <c r="E41" s="103"/>
      <c r="F41" s="198">
        <f>IF($C$42=0,"",IF(C41="[for completion]","",C41/$C$42))</f>
        <v>0</v>
      </c>
      <c r="G41" s="91"/>
      <c r="H41"/>
      <c r="I41" s="83"/>
      <c r="L41" s="103"/>
      <c r="M41" s="92"/>
      <c r="N41" s="91"/>
    </row>
    <row r="42" spans="1:14" x14ac:dyDescent="0.35">
      <c r="A42" s="66" t="s">
        <v>825</v>
      </c>
      <c r="B42" s="93" t="s">
        <v>143</v>
      </c>
      <c r="C42" s="188">
        <f>SUM(C39:C41)</f>
        <v>15.091697999999999</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496">
        <v>0</v>
      </c>
      <c r="G50" s="66"/>
      <c r="H50"/>
      <c r="N50" s="66"/>
    </row>
    <row r="51" spans="1:14" x14ac:dyDescent="0.35">
      <c r="A51" s="66" t="s">
        <v>833</v>
      </c>
      <c r="B51" s="66" t="s">
        <v>500</v>
      </c>
      <c r="C51" s="496">
        <v>0</v>
      </c>
      <c r="G51" s="66"/>
      <c r="H51"/>
      <c r="N51" s="66"/>
    </row>
    <row r="52" spans="1:14" x14ac:dyDescent="0.35">
      <c r="A52" s="66" t="s">
        <v>834</v>
      </c>
      <c r="B52" s="66" t="s">
        <v>502</v>
      </c>
      <c r="C52" s="496">
        <v>0</v>
      </c>
      <c r="G52" s="66"/>
      <c r="H52"/>
      <c r="N52" s="66"/>
    </row>
    <row r="53" spans="1:14" x14ac:dyDescent="0.35">
      <c r="A53" s="66" t="s">
        <v>835</v>
      </c>
      <c r="B53" s="66" t="s">
        <v>504</v>
      </c>
      <c r="C53" s="496">
        <v>0</v>
      </c>
      <c r="G53" s="66"/>
      <c r="H53"/>
      <c r="N53" s="66"/>
    </row>
    <row r="54" spans="1:14" x14ac:dyDescent="0.35">
      <c r="A54" s="66" t="s">
        <v>836</v>
      </c>
      <c r="B54" s="66" t="s">
        <v>506</v>
      </c>
      <c r="C54" s="496">
        <v>0</v>
      </c>
      <c r="G54" s="66"/>
      <c r="H54"/>
      <c r="N54" s="66"/>
    </row>
    <row r="55" spans="1:14" x14ac:dyDescent="0.35">
      <c r="A55" s="66" t="s">
        <v>837</v>
      </c>
      <c r="B55" s="66" t="s">
        <v>2289</v>
      </c>
      <c r="C55" s="496">
        <v>0</v>
      </c>
      <c r="G55" s="66"/>
      <c r="H55"/>
      <c r="N55" s="66"/>
    </row>
    <row r="56" spans="1:14" x14ac:dyDescent="0.35">
      <c r="A56" s="66" t="s">
        <v>838</v>
      </c>
      <c r="B56" s="66" t="s">
        <v>509</v>
      </c>
      <c r="C56" s="496">
        <v>0</v>
      </c>
      <c r="G56" s="66"/>
      <c r="H56"/>
      <c r="N56" s="66"/>
    </row>
    <row r="57" spans="1:14" x14ac:dyDescent="0.35">
      <c r="A57" s="66" t="s">
        <v>839</v>
      </c>
      <c r="B57" s="66" t="s">
        <v>511</v>
      </c>
      <c r="C57" s="496">
        <v>0</v>
      </c>
      <c r="G57" s="66"/>
      <c r="H57"/>
      <c r="N57" s="66"/>
    </row>
    <row r="58" spans="1:14" x14ac:dyDescent="0.35">
      <c r="A58" s="66" t="s">
        <v>840</v>
      </c>
      <c r="B58" s="66" t="s">
        <v>513</v>
      </c>
      <c r="C58" s="496">
        <v>1</v>
      </c>
      <c r="G58" s="66"/>
      <c r="H58"/>
      <c r="N58" s="66"/>
    </row>
    <row r="59" spans="1:14" x14ac:dyDescent="0.35">
      <c r="A59" s="66" t="s">
        <v>841</v>
      </c>
      <c r="B59" s="66" t="s">
        <v>515</v>
      </c>
      <c r="C59" s="496">
        <v>0</v>
      </c>
      <c r="G59" s="66"/>
      <c r="H59"/>
      <c r="N59" s="66"/>
    </row>
    <row r="60" spans="1:14" x14ac:dyDescent="0.35">
      <c r="A60" s="66" t="s">
        <v>842</v>
      </c>
      <c r="B60" s="66" t="s">
        <v>517</v>
      </c>
      <c r="C60" s="496">
        <v>0</v>
      </c>
      <c r="G60" s="66"/>
      <c r="H60"/>
      <c r="N60" s="66"/>
    </row>
    <row r="61" spans="1:14" x14ac:dyDescent="0.35">
      <c r="A61" s="66" t="s">
        <v>843</v>
      </c>
      <c r="B61" s="66" t="s">
        <v>519</v>
      </c>
      <c r="C61" s="496">
        <v>0</v>
      </c>
      <c r="G61" s="66"/>
      <c r="H61"/>
      <c r="N61" s="66"/>
    </row>
    <row r="62" spans="1:14" x14ac:dyDescent="0.35">
      <c r="A62" s="66" t="s">
        <v>844</v>
      </c>
      <c r="B62" s="66" t="s">
        <v>521</v>
      </c>
      <c r="C62" s="496">
        <v>0</v>
      </c>
      <c r="G62" s="66"/>
      <c r="H62"/>
      <c r="N62" s="66"/>
    </row>
    <row r="63" spans="1:14" x14ac:dyDescent="0.35">
      <c r="A63" s="66" t="s">
        <v>845</v>
      </c>
      <c r="B63" s="66" t="s">
        <v>523</v>
      </c>
      <c r="C63" s="496">
        <v>0</v>
      </c>
      <c r="G63" s="66"/>
      <c r="H63"/>
      <c r="N63" s="66"/>
    </row>
    <row r="64" spans="1:14" x14ac:dyDescent="0.35">
      <c r="A64" s="66" t="s">
        <v>846</v>
      </c>
      <c r="B64" s="66" t="s">
        <v>525</v>
      </c>
      <c r="C64" s="496">
        <v>0</v>
      </c>
      <c r="G64" s="66"/>
      <c r="H64"/>
      <c r="N64" s="66"/>
    </row>
    <row r="65" spans="1:14" x14ac:dyDescent="0.35">
      <c r="A65" s="66" t="s">
        <v>847</v>
      </c>
      <c r="B65" s="66" t="s">
        <v>3</v>
      </c>
      <c r="C65" s="496">
        <v>0</v>
      </c>
      <c r="G65" s="66"/>
      <c r="H65"/>
      <c r="N65" s="66"/>
    </row>
    <row r="66" spans="1:14" x14ac:dyDescent="0.35">
      <c r="A66" s="66" t="s">
        <v>848</v>
      </c>
      <c r="B66" s="66" t="s">
        <v>528</v>
      </c>
      <c r="C66" s="496">
        <v>0</v>
      </c>
      <c r="G66" s="66"/>
      <c r="H66"/>
      <c r="N66" s="66"/>
    </row>
    <row r="67" spans="1:14" x14ac:dyDescent="0.35">
      <c r="A67" s="66" t="s">
        <v>849</v>
      </c>
      <c r="B67" s="66" t="s">
        <v>530</v>
      </c>
      <c r="C67" s="496">
        <v>0</v>
      </c>
      <c r="G67" s="66"/>
      <c r="H67"/>
      <c r="N67" s="66"/>
    </row>
    <row r="68" spans="1:14" x14ac:dyDescent="0.35">
      <c r="A68" s="66" t="s">
        <v>850</v>
      </c>
      <c r="B68" s="66" t="s">
        <v>532</v>
      </c>
      <c r="C68" s="496">
        <v>0</v>
      </c>
      <c r="G68" s="66"/>
      <c r="H68"/>
      <c r="N68" s="66"/>
    </row>
    <row r="69" spans="1:14" x14ac:dyDescent="0.35">
      <c r="A69" s="274" t="s">
        <v>851</v>
      </c>
      <c r="B69" s="66" t="s">
        <v>534</v>
      </c>
      <c r="C69" s="496">
        <v>0</v>
      </c>
      <c r="G69" s="66"/>
      <c r="H69"/>
      <c r="N69" s="66"/>
    </row>
    <row r="70" spans="1:14" x14ac:dyDescent="0.35">
      <c r="A70" s="274" t="s">
        <v>852</v>
      </c>
      <c r="B70" s="66" t="s">
        <v>536</v>
      </c>
      <c r="C70" s="496">
        <v>0</v>
      </c>
      <c r="G70" s="66"/>
      <c r="H70"/>
      <c r="N70" s="66"/>
    </row>
    <row r="71" spans="1:14" x14ac:dyDescent="0.35">
      <c r="A71" s="274" t="s">
        <v>853</v>
      </c>
      <c r="B71" s="66" t="s">
        <v>538</v>
      </c>
      <c r="C71" s="496">
        <v>0</v>
      </c>
      <c r="G71" s="66"/>
      <c r="H71"/>
      <c r="N71" s="66"/>
    </row>
    <row r="72" spans="1:14" x14ac:dyDescent="0.35">
      <c r="A72" s="274" t="s">
        <v>854</v>
      </c>
      <c r="B72" s="66" t="s">
        <v>540</v>
      </c>
      <c r="C72" s="496">
        <v>0</v>
      </c>
      <c r="G72" s="66"/>
      <c r="H72"/>
      <c r="N72" s="66"/>
    </row>
    <row r="73" spans="1:14" x14ac:dyDescent="0.35">
      <c r="A73" s="274" t="s">
        <v>855</v>
      </c>
      <c r="B73" s="66" t="s">
        <v>542</v>
      </c>
      <c r="C73" s="496">
        <v>0</v>
      </c>
      <c r="G73" s="66"/>
      <c r="H73"/>
      <c r="N73" s="66"/>
    </row>
    <row r="74" spans="1:14" x14ac:dyDescent="0.35">
      <c r="A74" s="274" t="s">
        <v>856</v>
      </c>
      <c r="B74" s="66" t="s">
        <v>544</v>
      </c>
      <c r="C74" s="496">
        <v>0</v>
      </c>
      <c r="G74" s="66"/>
      <c r="H74"/>
      <c r="N74" s="66"/>
    </row>
    <row r="75" spans="1:14" x14ac:dyDescent="0.35">
      <c r="A75" s="274" t="s">
        <v>857</v>
      </c>
      <c r="B75" s="66" t="s">
        <v>546</v>
      </c>
      <c r="C75" s="496">
        <v>0</v>
      </c>
      <c r="G75" s="66"/>
      <c r="H75"/>
      <c r="N75" s="66"/>
    </row>
    <row r="76" spans="1:14" x14ac:dyDescent="0.35">
      <c r="A76" s="274" t="s">
        <v>858</v>
      </c>
      <c r="B76" s="66" t="s">
        <v>6</v>
      </c>
      <c r="C76" s="496">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496">
        <v>0</v>
      </c>
      <c r="G78" s="66"/>
      <c r="H78"/>
      <c r="N78" s="66"/>
    </row>
    <row r="79" spans="1:14" x14ac:dyDescent="0.35">
      <c r="A79" s="274" t="s">
        <v>861</v>
      </c>
      <c r="B79" s="66" t="s">
        <v>554</v>
      </c>
      <c r="C79" s="496">
        <v>0</v>
      </c>
      <c r="G79" s="66"/>
      <c r="H79"/>
      <c r="N79" s="66"/>
    </row>
    <row r="80" spans="1:14" x14ac:dyDescent="0.35">
      <c r="A80" s="274" t="s">
        <v>862</v>
      </c>
      <c r="B80" s="66" t="s">
        <v>2</v>
      </c>
      <c r="C80" s="496">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496">
        <v>0</v>
      </c>
      <c r="G82" s="66"/>
      <c r="H82"/>
      <c r="I82" s="83"/>
      <c r="N82" s="66"/>
    </row>
    <row r="83" spans="1:14" x14ac:dyDescent="0.35">
      <c r="A83" s="274" t="s">
        <v>865</v>
      </c>
      <c r="B83" s="274" t="s">
        <v>549</v>
      </c>
      <c r="C83" s="496">
        <v>0</v>
      </c>
      <c r="D83" s="274"/>
      <c r="E83" s="274"/>
      <c r="F83" s="274"/>
      <c r="G83" s="274"/>
      <c r="H83" s="257"/>
      <c r="I83" s="260"/>
      <c r="J83" s="274"/>
      <c r="K83" s="274"/>
      <c r="L83" s="274"/>
      <c r="M83" s="274"/>
      <c r="N83" s="274"/>
    </row>
    <row r="84" spans="1:14" x14ac:dyDescent="0.35">
      <c r="A84" s="274" t="s">
        <v>866</v>
      </c>
      <c r="B84" s="83" t="s">
        <v>315</v>
      </c>
      <c r="C84" s="496">
        <v>0</v>
      </c>
      <c r="G84" s="66"/>
      <c r="H84"/>
      <c r="I84" s="83"/>
      <c r="N84" s="66"/>
    </row>
    <row r="85" spans="1:14" x14ac:dyDescent="0.35">
      <c r="A85" s="274" t="s">
        <v>867</v>
      </c>
      <c r="B85" s="83" t="s">
        <v>317</v>
      </c>
      <c r="C85" s="496">
        <v>0</v>
      </c>
      <c r="G85" s="66"/>
      <c r="H85"/>
      <c r="I85" s="83"/>
      <c r="N85" s="66"/>
    </row>
    <row r="86" spans="1:14" x14ac:dyDescent="0.35">
      <c r="A86" s="274" t="s">
        <v>868</v>
      </c>
      <c r="B86" s="83" t="s">
        <v>12</v>
      </c>
      <c r="C86" s="496">
        <v>0</v>
      </c>
      <c r="G86" s="66"/>
      <c r="H86"/>
      <c r="I86" s="83"/>
      <c r="N86" s="66"/>
    </row>
    <row r="87" spans="1:14" x14ac:dyDescent="0.35">
      <c r="A87" s="274" t="s">
        <v>869</v>
      </c>
      <c r="B87" s="83" t="s">
        <v>320</v>
      </c>
      <c r="C87" s="496">
        <v>0</v>
      </c>
      <c r="G87" s="66"/>
      <c r="H87"/>
      <c r="I87" s="83"/>
      <c r="N87" s="66"/>
    </row>
    <row r="88" spans="1:14" x14ac:dyDescent="0.35">
      <c r="A88" s="274" t="s">
        <v>870</v>
      </c>
      <c r="B88" s="83" t="s">
        <v>322</v>
      </c>
      <c r="C88" s="496">
        <v>0</v>
      </c>
      <c r="G88" s="66"/>
      <c r="H88"/>
      <c r="I88" s="83"/>
      <c r="N88" s="66"/>
    </row>
    <row r="89" spans="1:14" x14ac:dyDescent="0.35">
      <c r="A89" s="274" t="s">
        <v>871</v>
      </c>
      <c r="B89" s="83" t="s">
        <v>324</v>
      </c>
      <c r="C89" s="496">
        <v>0</v>
      </c>
      <c r="G89" s="66"/>
      <c r="H89"/>
      <c r="I89" s="83"/>
      <c r="N89" s="66"/>
    </row>
    <row r="90" spans="1:14" x14ac:dyDescent="0.35">
      <c r="A90" s="274" t="s">
        <v>872</v>
      </c>
      <c r="B90" s="83" t="s">
        <v>326</v>
      </c>
      <c r="C90" s="496">
        <v>0</v>
      </c>
      <c r="G90" s="66"/>
      <c r="H90"/>
      <c r="I90" s="83"/>
      <c r="N90" s="66"/>
    </row>
    <row r="91" spans="1:14" x14ac:dyDescent="0.35">
      <c r="A91" s="274" t="s">
        <v>873</v>
      </c>
      <c r="B91" s="83" t="s">
        <v>328</v>
      </c>
      <c r="C91" s="496">
        <v>0</v>
      </c>
      <c r="G91" s="66"/>
      <c r="H91"/>
      <c r="I91" s="83"/>
      <c r="N91" s="66"/>
    </row>
    <row r="92" spans="1:14" x14ac:dyDescent="0.35">
      <c r="A92" s="274" t="s">
        <v>874</v>
      </c>
      <c r="B92" s="83" t="s">
        <v>141</v>
      </c>
      <c r="C92" s="496">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2" t="s">
        <v>81</v>
      </c>
      <c r="G105" s="66"/>
      <c r="H105"/>
      <c r="I105" s="83"/>
      <c r="N105" s="66"/>
    </row>
    <row r="106" spans="1:14" x14ac:dyDescent="0.35">
      <c r="A106" s="66" t="s">
        <v>887</v>
      </c>
      <c r="B106" s="83" t="s">
        <v>577</v>
      </c>
      <c r="C106" s="362" t="s">
        <v>81</v>
      </c>
      <c r="G106" s="66"/>
      <c r="H106"/>
      <c r="I106" s="83"/>
      <c r="N106" s="66"/>
    </row>
    <row r="107" spans="1:14" x14ac:dyDescent="0.35">
      <c r="A107" s="66" t="s">
        <v>888</v>
      </c>
      <c r="B107" s="83" t="s">
        <v>577</v>
      </c>
      <c r="C107" s="362" t="s">
        <v>81</v>
      </c>
      <c r="G107" s="66"/>
      <c r="H107"/>
      <c r="I107" s="83"/>
      <c r="N107" s="66"/>
    </row>
    <row r="108" spans="1:14" x14ac:dyDescent="0.35">
      <c r="A108" s="66" t="s">
        <v>889</v>
      </c>
      <c r="B108" s="83" t="s">
        <v>577</v>
      </c>
      <c r="C108" s="362" t="s">
        <v>81</v>
      </c>
      <c r="G108" s="66"/>
      <c r="H108"/>
      <c r="I108" s="83"/>
      <c r="N108" s="66"/>
    </row>
    <row r="109" spans="1:14" x14ac:dyDescent="0.35">
      <c r="A109" s="66" t="s">
        <v>890</v>
      </c>
      <c r="B109" s="83" t="s">
        <v>577</v>
      </c>
      <c r="C109" s="362" t="s">
        <v>81</v>
      </c>
      <c r="G109" s="66"/>
      <c r="H109"/>
      <c r="I109" s="83"/>
      <c r="N109" s="66"/>
    </row>
    <row r="110" spans="1:14" x14ac:dyDescent="0.35">
      <c r="A110" s="66" t="s">
        <v>891</v>
      </c>
      <c r="B110" s="83" t="s">
        <v>577</v>
      </c>
      <c r="C110" s="362" t="s">
        <v>81</v>
      </c>
      <c r="G110" s="66"/>
      <c r="H110"/>
      <c r="I110" s="83"/>
      <c r="N110" s="66"/>
    </row>
    <row r="111" spans="1:14" x14ac:dyDescent="0.35">
      <c r="A111" s="66" t="s">
        <v>892</v>
      </c>
      <c r="B111" s="83" t="s">
        <v>577</v>
      </c>
      <c r="C111" s="362" t="s">
        <v>81</v>
      </c>
      <c r="G111" s="66"/>
      <c r="H111"/>
      <c r="I111" s="83"/>
      <c r="N111" s="66"/>
    </row>
    <row r="112" spans="1:14" x14ac:dyDescent="0.35">
      <c r="A112" s="66" t="s">
        <v>893</v>
      </c>
      <c r="B112" s="83" t="s">
        <v>577</v>
      </c>
      <c r="C112" s="362" t="s">
        <v>81</v>
      </c>
      <c r="G112" s="66"/>
      <c r="H112"/>
      <c r="I112" s="83"/>
      <c r="N112" s="66"/>
    </row>
    <row r="113" spans="1:14" x14ac:dyDescent="0.35">
      <c r="A113" s="66" t="s">
        <v>894</v>
      </c>
      <c r="B113" s="83" t="s">
        <v>577</v>
      </c>
      <c r="C113" s="362" t="s">
        <v>81</v>
      </c>
      <c r="G113" s="66"/>
      <c r="H113"/>
      <c r="I113" s="83"/>
      <c r="N113" s="66"/>
    </row>
    <row r="114" spans="1:14" x14ac:dyDescent="0.35">
      <c r="A114" s="66" t="s">
        <v>895</v>
      </c>
      <c r="B114" s="83" t="s">
        <v>577</v>
      </c>
      <c r="C114" s="362" t="s">
        <v>81</v>
      </c>
      <c r="G114" s="66"/>
      <c r="H114"/>
      <c r="I114" s="83"/>
      <c r="N114" s="66"/>
    </row>
    <row r="115" spans="1:14" x14ac:dyDescent="0.35">
      <c r="A115" s="66" t="s">
        <v>896</v>
      </c>
      <c r="B115" s="83" t="s">
        <v>577</v>
      </c>
      <c r="C115" s="362" t="s">
        <v>81</v>
      </c>
      <c r="G115" s="66"/>
      <c r="H115"/>
      <c r="I115" s="83"/>
      <c r="N115" s="66"/>
    </row>
    <row r="116" spans="1:14" x14ac:dyDescent="0.35">
      <c r="A116" s="66" t="s">
        <v>897</v>
      </c>
      <c r="B116" s="83" t="s">
        <v>577</v>
      </c>
      <c r="C116" s="362" t="s">
        <v>81</v>
      </c>
      <c r="G116" s="66"/>
      <c r="H116"/>
      <c r="I116" s="83"/>
      <c r="N116" s="66"/>
    </row>
    <row r="117" spans="1:14" x14ac:dyDescent="0.35">
      <c r="A117" s="66" t="s">
        <v>898</v>
      </c>
      <c r="B117" s="83" t="s">
        <v>577</v>
      </c>
      <c r="C117" s="362" t="s">
        <v>81</v>
      </c>
      <c r="G117" s="66"/>
      <c r="H117"/>
      <c r="I117" s="83"/>
      <c r="N117" s="66"/>
    </row>
    <row r="118" spans="1:14" x14ac:dyDescent="0.35">
      <c r="A118" s="66" t="s">
        <v>899</v>
      </c>
      <c r="B118" s="83" t="s">
        <v>577</v>
      </c>
      <c r="C118" s="362" t="s">
        <v>81</v>
      </c>
      <c r="G118" s="66"/>
      <c r="H118"/>
      <c r="I118" s="83"/>
      <c r="N118" s="66"/>
    </row>
    <row r="119" spans="1:14" x14ac:dyDescent="0.35">
      <c r="A119" s="66" t="s">
        <v>900</v>
      </c>
      <c r="B119" s="83" t="s">
        <v>577</v>
      </c>
      <c r="C119" s="362" t="s">
        <v>81</v>
      </c>
      <c r="G119" s="66"/>
      <c r="H119"/>
      <c r="I119" s="83"/>
      <c r="N119" s="66"/>
    </row>
    <row r="120" spans="1:14" x14ac:dyDescent="0.35">
      <c r="A120" s="66" t="s">
        <v>901</v>
      </c>
      <c r="B120" s="83" t="s">
        <v>577</v>
      </c>
      <c r="C120" s="362" t="s">
        <v>81</v>
      </c>
      <c r="G120" s="66"/>
      <c r="H120"/>
      <c r="I120" s="83"/>
      <c r="N120" s="66"/>
    </row>
    <row r="121" spans="1:14" x14ac:dyDescent="0.35">
      <c r="A121" s="66" t="s">
        <v>902</v>
      </c>
      <c r="B121" s="83" t="s">
        <v>577</v>
      </c>
      <c r="C121" s="362" t="s">
        <v>81</v>
      </c>
      <c r="G121" s="66"/>
      <c r="H121"/>
      <c r="I121" s="83"/>
      <c r="N121" s="66"/>
    </row>
    <row r="122" spans="1:14" x14ac:dyDescent="0.35">
      <c r="A122" s="66" t="s">
        <v>903</v>
      </c>
      <c r="B122" s="83" t="s">
        <v>577</v>
      </c>
      <c r="C122" s="362" t="s">
        <v>81</v>
      </c>
      <c r="G122" s="66"/>
      <c r="H122"/>
      <c r="I122" s="83"/>
      <c r="N122" s="66"/>
    </row>
    <row r="123" spans="1:14" x14ac:dyDescent="0.35">
      <c r="A123" s="66" t="s">
        <v>904</v>
      </c>
      <c r="B123" s="83" t="s">
        <v>577</v>
      </c>
      <c r="C123" s="362" t="s">
        <v>81</v>
      </c>
      <c r="G123" s="66"/>
      <c r="H123"/>
      <c r="I123" s="83"/>
      <c r="N123" s="66"/>
    </row>
    <row r="124" spans="1:14" x14ac:dyDescent="0.35">
      <c r="A124" s="66" t="s">
        <v>905</v>
      </c>
      <c r="B124" s="83" t="s">
        <v>577</v>
      </c>
      <c r="C124" s="362" t="s">
        <v>81</v>
      </c>
      <c r="G124" s="66"/>
      <c r="H124"/>
      <c r="I124" s="83"/>
      <c r="N124" s="66"/>
    </row>
    <row r="125" spans="1:14" x14ac:dyDescent="0.35">
      <c r="A125" s="66" t="s">
        <v>906</v>
      </c>
      <c r="B125" s="83" t="s">
        <v>577</v>
      </c>
      <c r="C125" s="362" t="s">
        <v>81</v>
      </c>
      <c r="G125" s="66"/>
      <c r="H125"/>
      <c r="I125" s="83"/>
      <c r="N125" s="66"/>
    </row>
    <row r="126" spans="1:14" x14ac:dyDescent="0.35">
      <c r="A126" s="66" t="s">
        <v>907</v>
      </c>
      <c r="B126" s="83" t="s">
        <v>577</v>
      </c>
      <c r="C126" s="362" t="s">
        <v>81</v>
      </c>
      <c r="G126" s="66"/>
      <c r="H126"/>
      <c r="I126" s="83"/>
      <c r="N126" s="66"/>
    </row>
    <row r="127" spans="1:14" x14ac:dyDescent="0.35">
      <c r="A127" s="66" t="s">
        <v>908</v>
      </c>
      <c r="B127" s="83" t="s">
        <v>577</v>
      </c>
      <c r="C127" s="362" t="s">
        <v>81</v>
      </c>
      <c r="G127" s="66"/>
      <c r="H127"/>
      <c r="I127" s="83"/>
      <c r="N127" s="66"/>
    </row>
    <row r="128" spans="1:14" x14ac:dyDescent="0.35">
      <c r="A128" s="66" t="s">
        <v>909</v>
      </c>
      <c r="B128" s="83" t="s">
        <v>577</v>
      </c>
      <c r="C128" s="362"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2">
        <v>1.16159891352186E-2</v>
      </c>
      <c r="D130"/>
      <c r="E130"/>
      <c r="F130"/>
      <c r="G130"/>
      <c r="H130"/>
      <c r="K130" s="108"/>
      <c r="L130" s="108"/>
      <c r="M130" s="108"/>
      <c r="N130" s="108"/>
    </row>
    <row r="131" spans="1:14" x14ac:dyDescent="0.35">
      <c r="A131" s="66" t="s">
        <v>911</v>
      </c>
      <c r="B131" s="66" t="s">
        <v>612</v>
      </c>
      <c r="C131" s="362">
        <v>0.988384010864781</v>
      </c>
      <c r="D131"/>
      <c r="E131"/>
      <c r="F131"/>
      <c r="G131"/>
      <c r="H131"/>
      <c r="K131" s="108"/>
      <c r="L131" s="108"/>
      <c r="M131" s="108"/>
      <c r="N131" s="108"/>
    </row>
    <row r="132" spans="1:14" x14ac:dyDescent="0.35">
      <c r="A132" s="66" t="s">
        <v>912</v>
      </c>
      <c r="B132" s="66" t="s">
        <v>141</v>
      </c>
      <c r="C132" s="362">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2">
        <v>1.5807697715658001E-2</v>
      </c>
      <c r="D138" s="114"/>
      <c r="E138" s="114"/>
      <c r="F138" s="103"/>
      <c r="G138" s="91"/>
      <c r="H138"/>
      <c r="K138" s="114"/>
      <c r="L138" s="114"/>
      <c r="M138" s="103"/>
      <c r="N138" s="91"/>
    </row>
    <row r="139" spans="1:14" x14ac:dyDescent="0.35">
      <c r="A139" s="66" t="s">
        <v>918</v>
      </c>
      <c r="B139" s="66" t="s">
        <v>624</v>
      </c>
      <c r="C139" s="362">
        <v>0.98419230228434196</v>
      </c>
      <c r="D139" s="114"/>
      <c r="E139" s="114"/>
      <c r="F139" s="103"/>
      <c r="G139" s="91"/>
      <c r="H139"/>
      <c r="K139" s="114"/>
      <c r="L139" s="114"/>
      <c r="M139" s="103"/>
      <c r="N139" s="91"/>
    </row>
    <row r="140" spans="1:14" x14ac:dyDescent="0.35">
      <c r="A140" s="66" t="s">
        <v>919</v>
      </c>
      <c r="B140" s="66" t="s">
        <v>141</v>
      </c>
      <c r="C140" s="362">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81">
        <v>15.091698000000001</v>
      </c>
      <c r="D148" s="114"/>
      <c r="E148" s="114"/>
      <c r="F148" s="198">
        <f>IF($C$152=0,"",IF(C148="[for completion]","",C148/$C$152))</f>
        <v>1</v>
      </c>
      <c r="G148" s="91"/>
      <c r="H148"/>
      <c r="I148" s="83"/>
      <c r="K148" s="114"/>
      <c r="L148" s="114"/>
      <c r="M148" s="92"/>
      <c r="N148" s="91"/>
    </row>
    <row r="149" spans="1:14" x14ac:dyDescent="0.35">
      <c r="A149" s="66" t="s">
        <v>929</v>
      </c>
      <c r="B149" s="83" t="s">
        <v>930</v>
      </c>
      <c r="C149" s="481">
        <v>0</v>
      </c>
      <c r="D149" s="114"/>
      <c r="E149" s="114"/>
      <c r="F149" s="198">
        <f>IF($C$152=0,"",IF(C149="[for completion]","",C149/$C$152))</f>
        <v>0</v>
      </c>
      <c r="G149" s="91"/>
      <c r="H149"/>
      <c r="I149" s="83"/>
      <c r="K149" s="114"/>
      <c r="L149" s="114"/>
      <c r="M149" s="92"/>
      <c r="N149" s="91"/>
    </row>
    <row r="150" spans="1:14" x14ac:dyDescent="0.35">
      <c r="A150" s="66" t="s">
        <v>931</v>
      </c>
      <c r="B150" s="83" t="s">
        <v>932</v>
      </c>
      <c r="C150" s="481">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81">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15.091698000000001</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4" t="s">
        <v>956</v>
      </c>
      <c r="C166" s="85" t="s">
        <v>799</v>
      </c>
      <c r="D166" s="85"/>
      <c r="E166" s="85"/>
      <c r="F166" s="88"/>
      <c r="G166" s="88"/>
      <c r="H166"/>
      <c r="I166" s="112"/>
      <c r="J166" s="80"/>
      <c r="K166" s="80"/>
      <c r="L166" s="80"/>
      <c r="M166" s="99"/>
      <c r="N166" s="99"/>
    </row>
    <row r="167" spans="1:14" x14ac:dyDescent="0.35">
      <c r="A167" s="66" t="s">
        <v>957</v>
      </c>
      <c r="B167" s="360" t="s">
        <v>649</v>
      </c>
      <c r="C167" s="362">
        <v>0</v>
      </c>
      <c r="D167"/>
      <c r="E167" s="64"/>
      <c r="F167" s="64"/>
      <c r="G167"/>
      <c r="H167"/>
      <c r="K167" s="108"/>
      <c r="L167" s="64"/>
      <c r="M167" s="64"/>
      <c r="N167" s="108"/>
    </row>
    <row r="168" spans="1:14" outlineLevel="1" x14ac:dyDescent="0.35">
      <c r="A168" s="66" t="s">
        <v>958</v>
      </c>
      <c r="B168" s="230" t="s">
        <v>2661</v>
      </c>
      <c r="C168" s="362">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2">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7"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78"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78"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78" t="s">
        <v>1210</v>
      </c>
      <c r="D27" s="111"/>
      <c r="F27" s="111"/>
      <c r="G27" s="66"/>
    </row>
    <row r="28" spans="1:7" x14ac:dyDescent="0.35">
      <c r="A28" s="66" t="s">
        <v>995</v>
      </c>
      <c r="B28" s="66" t="s">
        <v>500</v>
      </c>
      <c r="C28" s="478" t="s">
        <v>1210</v>
      </c>
      <c r="D28" s="111"/>
      <c r="F28" s="111"/>
      <c r="G28" s="66"/>
    </row>
    <row r="29" spans="1:7" x14ac:dyDescent="0.35">
      <c r="A29" s="66" t="s">
        <v>996</v>
      </c>
      <c r="B29" s="66" t="s">
        <v>502</v>
      </c>
      <c r="C29" s="478" t="s">
        <v>1210</v>
      </c>
      <c r="D29" s="111"/>
      <c r="F29" s="111"/>
      <c r="G29" s="66"/>
    </row>
    <row r="30" spans="1:7" x14ac:dyDescent="0.35">
      <c r="A30" s="66" t="s">
        <v>997</v>
      </c>
      <c r="B30" s="66" t="s">
        <v>504</v>
      </c>
      <c r="C30" s="478" t="s">
        <v>1210</v>
      </c>
      <c r="D30" s="111"/>
      <c r="F30" s="111"/>
      <c r="G30" s="66"/>
    </row>
    <row r="31" spans="1:7" x14ac:dyDescent="0.35">
      <c r="A31" s="66" t="s">
        <v>998</v>
      </c>
      <c r="B31" s="66" t="s">
        <v>506</v>
      </c>
      <c r="C31" s="478" t="s">
        <v>1210</v>
      </c>
      <c r="D31" s="111"/>
      <c r="F31" s="111"/>
      <c r="G31" s="66"/>
    </row>
    <row r="32" spans="1:7" x14ac:dyDescent="0.35">
      <c r="A32" s="66" t="s">
        <v>999</v>
      </c>
      <c r="B32" s="66" t="s">
        <v>2289</v>
      </c>
      <c r="C32" s="478" t="s">
        <v>1210</v>
      </c>
      <c r="D32" s="111"/>
      <c r="F32" s="111"/>
      <c r="G32" s="66"/>
    </row>
    <row r="33" spans="1:7" x14ac:dyDescent="0.35">
      <c r="A33" s="66" t="s">
        <v>1000</v>
      </c>
      <c r="B33" s="66" t="s">
        <v>509</v>
      </c>
      <c r="C33" s="478" t="s">
        <v>1210</v>
      </c>
      <c r="D33" s="111"/>
      <c r="F33" s="111"/>
      <c r="G33" s="66"/>
    </row>
    <row r="34" spans="1:7" x14ac:dyDescent="0.35">
      <c r="A34" s="66" t="s">
        <v>1001</v>
      </c>
      <c r="B34" s="66" t="s">
        <v>511</v>
      </c>
      <c r="C34" s="478" t="s">
        <v>1210</v>
      </c>
      <c r="D34" s="111"/>
      <c r="F34" s="111"/>
      <c r="G34" s="66"/>
    </row>
    <row r="35" spans="1:7" x14ac:dyDescent="0.35">
      <c r="A35" s="66" t="s">
        <v>1002</v>
      </c>
      <c r="B35" s="66" t="s">
        <v>513</v>
      </c>
      <c r="C35" s="478" t="s">
        <v>1210</v>
      </c>
      <c r="D35" s="111"/>
      <c r="F35" s="111"/>
      <c r="G35" s="66"/>
    </row>
    <row r="36" spans="1:7" x14ac:dyDescent="0.35">
      <c r="A36" s="66" t="s">
        <v>1003</v>
      </c>
      <c r="B36" s="66" t="s">
        <v>515</v>
      </c>
      <c r="C36" s="478" t="s">
        <v>1210</v>
      </c>
      <c r="D36" s="111"/>
      <c r="F36" s="111"/>
      <c r="G36" s="66"/>
    </row>
    <row r="37" spans="1:7" x14ac:dyDescent="0.35">
      <c r="A37" s="66" t="s">
        <v>1004</v>
      </c>
      <c r="B37" s="66" t="s">
        <v>517</v>
      </c>
      <c r="C37" s="478" t="s">
        <v>1210</v>
      </c>
      <c r="D37" s="111"/>
      <c r="F37" s="111"/>
      <c r="G37" s="66"/>
    </row>
    <row r="38" spans="1:7" x14ac:dyDescent="0.35">
      <c r="A38" s="66" t="s">
        <v>1005</v>
      </c>
      <c r="B38" s="66" t="s">
        <v>519</v>
      </c>
      <c r="C38" s="478" t="s">
        <v>1210</v>
      </c>
      <c r="D38" s="111"/>
      <c r="F38" s="111"/>
      <c r="G38" s="66"/>
    </row>
    <row r="39" spans="1:7" x14ac:dyDescent="0.35">
      <c r="A39" s="66" t="s">
        <v>1006</v>
      </c>
      <c r="B39" s="66" t="s">
        <v>521</v>
      </c>
      <c r="C39" s="478" t="s">
        <v>1210</v>
      </c>
      <c r="D39" s="111"/>
      <c r="F39" s="111"/>
      <c r="G39" s="66"/>
    </row>
    <row r="40" spans="1:7" x14ac:dyDescent="0.35">
      <c r="A40" s="66" t="s">
        <v>1007</v>
      </c>
      <c r="B40" s="66" t="s">
        <v>523</v>
      </c>
      <c r="C40" s="478" t="s">
        <v>1210</v>
      </c>
      <c r="D40" s="111"/>
      <c r="F40" s="111"/>
      <c r="G40" s="66"/>
    </row>
    <row r="41" spans="1:7" x14ac:dyDescent="0.35">
      <c r="A41" s="66" t="s">
        <v>1008</v>
      </c>
      <c r="B41" s="66" t="s">
        <v>525</v>
      </c>
      <c r="C41" s="478" t="s">
        <v>1210</v>
      </c>
      <c r="D41" s="111"/>
      <c r="F41" s="111"/>
      <c r="G41" s="66"/>
    </row>
    <row r="42" spans="1:7" x14ac:dyDescent="0.35">
      <c r="A42" s="66" t="s">
        <v>1009</v>
      </c>
      <c r="B42" s="66" t="s">
        <v>3</v>
      </c>
      <c r="C42" s="478" t="s">
        <v>1210</v>
      </c>
      <c r="D42" s="111"/>
      <c r="F42" s="111"/>
      <c r="G42" s="66"/>
    </row>
    <row r="43" spans="1:7" x14ac:dyDescent="0.35">
      <c r="A43" s="66" t="s">
        <v>1010</v>
      </c>
      <c r="B43" s="66" t="s">
        <v>528</v>
      </c>
      <c r="C43" s="478" t="s">
        <v>1210</v>
      </c>
      <c r="D43" s="111"/>
      <c r="F43" s="111"/>
      <c r="G43" s="66"/>
    </row>
    <row r="44" spans="1:7" x14ac:dyDescent="0.35">
      <c r="A44" s="66" t="s">
        <v>1011</v>
      </c>
      <c r="B44" s="66" t="s">
        <v>530</v>
      </c>
      <c r="C44" s="478" t="s">
        <v>1210</v>
      </c>
      <c r="D44" s="111"/>
      <c r="F44" s="111"/>
      <c r="G44" s="66"/>
    </row>
    <row r="45" spans="1:7" x14ac:dyDescent="0.35">
      <c r="A45" s="66" t="s">
        <v>1012</v>
      </c>
      <c r="B45" s="66" t="s">
        <v>532</v>
      </c>
      <c r="C45" s="478" t="s">
        <v>1210</v>
      </c>
      <c r="D45" s="111"/>
      <c r="F45" s="111"/>
      <c r="G45" s="66"/>
    </row>
    <row r="46" spans="1:7" x14ac:dyDescent="0.35">
      <c r="A46" s="66" t="s">
        <v>1013</v>
      </c>
      <c r="B46" s="66" t="s">
        <v>534</v>
      </c>
      <c r="C46" s="478" t="s">
        <v>1210</v>
      </c>
      <c r="D46" s="111"/>
      <c r="F46" s="111"/>
      <c r="G46" s="66"/>
    </row>
    <row r="47" spans="1:7" x14ac:dyDescent="0.35">
      <c r="A47" s="66" t="s">
        <v>1014</v>
      </c>
      <c r="B47" s="66" t="s">
        <v>536</v>
      </c>
      <c r="C47" s="478" t="s">
        <v>1210</v>
      </c>
      <c r="D47" s="111"/>
      <c r="F47" s="111"/>
      <c r="G47" s="66"/>
    </row>
    <row r="48" spans="1:7" x14ac:dyDescent="0.35">
      <c r="A48" s="66" t="s">
        <v>1015</v>
      </c>
      <c r="B48" s="66" t="s">
        <v>538</v>
      </c>
      <c r="C48" s="478" t="s">
        <v>1210</v>
      </c>
      <c r="D48" s="111"/>
      <c r="F48" s="111"/>
      <c r="G48" s="66"/>
    </row>
    <row r="49" spans="1:7" x14ac:dyDescent="0.35">
      <c r="A49" s="66" t="s">
        <v>1016</v>
      </c>
      <c r="B49" s="66" t="s">
        <v>540</v>
      </c>
      <c r="C49" s="478" t="s">
        <v>1210</v>
      </c>
      <c r="D49" s="111"/>
      <c r="F49" s="111"/>
      <c r="G49" s="66"/>
    </row>
    <row r="50" spans="1:7" x14ac:dyDescent="0.35">
      <c r="A50" s="66" t="s">
        <v>1017</v>
      </c>
      <c r="B50" s="66" t="s">
        <v>542</v>
      </c>
      <c r="C50" s="478" t="s">
        <v>1210</v>
      </c>
      <c r="D50" s="111"/>
      <c r="F50" s="111"/>
      <c r="G50" s="66"/>
    </row>
    <row r="51" spans="1:7" x14ac:dyDescent="0.35">
      <c r="A51" s="66" t="s">
        <v>1018</v>
      </c>
      <c r="B51" s="66" t="s">
        <v>544</v>
      </c>
      <c r="C51" s="478" t="s">
        <v>1210</v>
      </c>
      <c r="D51" s="111"/>
      <c r="F51" s="111"/>
      <c r="G51" s="66"/>
    </row>
    <row r="52" spans="1:7" x14ac:dyDescent="0.35">
      <c r="A52" s="66" t="s">
        <v>1019</v>
      </c>
      <c r="B52" s="66" t="s">
        <v>546</v>
      </c>
      <c r="C52" s="478" t="s">
        <v>1210</v>
      </c>
      <c r="D52" s="111"/>
      <c r="F52" s="111"/>
      <c r="G52" s="66"/>
    </row>
    <row r="53" spans="1:7" x14ac:dyDescent="0.35">
      <c r="A53" s="66" t="s">
        <v>1020</v>
      </c>
      <c r="B53" s="66" t="s">
        <v>6</v>
      </c>
      <c r="C53" s="478"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78" t="s">
        <v>1210</v>
      </c>
      <c r="D55" s="111"/>
      <c r="F55" s="111"/>
      <c r="G55" s="66"/>
    </row>
    <row r="56" spans="1:7" x14ac:dyDescent="0.35">
      <c r="A56" s="274" t="s">
        <v>1023</v>
      </c>
      <c r="B56" s="66" t="s">
        <v>554</v>
      </c>
      <c r="C56" s="478" t="s">
        <v>1210</v>
      </c>
      <c r="D56" s="111"/>
      <c r="F56" s="111"/>
      <c r="G56" s="66"/>
    </row>
    <row r="57" spans="1:7" x14ac:dyDescent="0.35">
      <c r="A57" s="274" t="s">
        <v>1024</v>
      </c>
      <c r="B57" s="66" t="s">
        <v>2</v>
      </c>
      <c r="C57" s="478"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78" t="s">
        <v>1210</v>
      </c>
      <c r="D59" s="111"/>
      <c r="F59" s="111"/>
      <c r="G59" s="66"/>
    </row>
    <row r="60" spans="1:7" x14ac:dyDescent="0.35">
      <c r="A60" s="274" t="s">
        <v>1027</v>
      </c>
      <c r="B60" s="274" t="s">
        <v>549</v>
      </c>
      <c r="C60" s="478" t="s">
        <v>1210</v>
      </c>
      <c r="D60" s="111"/>
      <c r="E60" s="274"/>
      <c r="F60" s="111"/>
      <c r="G60" s="274"/>
    </row>
    <row r="61" spans="1:7" x14ac:dyDescent="0.35">
      <c r="A61" s="274" t="s">
        <v>1028</v>
      </c>
      <c r="B61" s="83" t="s">
        <v>315</v>
      </c>
      <c r="C61" s="478" t="s">
        <v>1210</v>
      </c>
      <c r="D61" s="111"/>
      <c r="F61" s="111"/>
      <c r="G61" s="66"/>
    </row>
    <row r="62" spans="1:7" x14ac:dyDescent="0.35">
      <c r="A62" s="274" t="s">
        <v>1029</v>
      </c>
      <c r="B62" s="83" t="s">
        <v>317</v>
      </c>
      <c r="C62" s="478" t="s">
        <v>1210</v>
      </c>
      <c r="D62" s="111"/>
      <c r="F62" s="111"/>
      <c r="G62" s="66"/>
    </row>
    <row r="63" spans="1:7" x14ac:dyDescent="0.35">
      <c r="A63" s="274" t="s">
        <v>1030</v>
      </c>
      <c r="B63" s="83" t="s">
        <v>12</v>
      </c>
      <c r="C63" s="478" t="s">
        <v>1210</v>
      </c>
      <c r="D63" s="111"/>
      <c r="F63" s="111"/>
      <c r="G63" s="66"/>
    </row>
    <row r="64" spans="1:7" x14ac:dyDescent="0.35">
      <c r="A64" s="274" t="s">
        <v>1031</v>
      </c>
      <c r="B64" s="83" t="s">
        <v>320</v>
      </c>
      <c r="C64" s="478" t="s">
        <v>1210</v>
      </c>
      <c r="D64" s="111"/>
      <c r="F64" s="111"/>
      <c r="G64" s="66"/>
    </row>
    <row r="65" spans="1:7" x14ac:dyDescent="0.35">
      <c r="A65" s="274" t="s">
        <v>1032</v>
      </c>
      <c r="B65" s="83" t="s">
        <v>322</v>
      </c>
      <c r="C65" s="478" t="s">
        <v>1210</v>
      </c>
      <c r="D65" s="111"/>
      <c r="F65" s="111"/>
      <c r="G65" s="66"/>
    </row>
    <row r="66" spans="1:7" x14ac:dyDescent="0.35">
      <c r="A66" s="274" t="s">
        <v>1033</v>
      </c>
      <c r="B66" s="83" t="s">
        <v>324</v>
      </c>
      <c r="C66" s="478" t="s">
        <v>1210</v>
      </c>
      <c r="D66" s="111"/>
      <c r="F66" s="111"/>
      <c r="G66" s="66"/>
    </row>
    <row r="67" spans="1:7" x14ac:dyDescent="0.35">
      <c r="A67" s="274" t="s">
        <v>1034</v>
      </c>
      <c r="B67" s="83" t="s">
        <v>326</v>
      </c>
      <c r="C67" s="478" t="s">
        <v>1210</v>
      </c>
      <c r="D67" s="111"/>
      <c r="F67" s="111"/>
      <c r="G67" s="66"/>
    </row>
    <row r="68" spans="1:7" x14ac:dyDescent="0.35">
      <c r="A68" s="274" t="s">
        <v>1035</v>
      </c>
      <c r="B68" s="83" t="s">
        <v>328</v>
      </c>
      <c r="C68" s="478" t="s">
        <v>1210</v>
      </c>
      <c r="D68" s="111"/>
      <c r="F68" s="111"/>
      <c r="G68" s="66"/>
    </row>
    <row r="69" spans="1:7" x14ac:dyDescent="0.35">
      <c r="A69" s="274" t="s">
        <v>1036</v>
      </c>
      <c r="B69" s="83" t="s">
        <v>141</v>
      </c>
      <c r="C69" s="478"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78" t="s">
        <v>1210</v>
      </c>
      <c r="E81" s="64"/>
    </row>
    <row r="82" spans="1:7" x14ac:dyDescent="0.35">
      <c r="A82" s="66" t="s">
        <v>1049</v>
      </c>
      <c r="B82" s="66" t="s">
        <v>612</v>
      </c>
      <c r="C82" s="478" t="s">
        <v>1210</v>
      </c>
      <c r="E82" s="64"/>
    </row>
    <row r="83" spans="1:7" x14ac:dyDescent="0.35">
      <c r="A83" s="66" t="s">
        <v>1050</v>
      </c>
      <c r="B83" s="66" t="s">
        <v>141</v>
      </c>
      <c r="C83" s="478"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78" t="s">
        <v>1210</v>
      </c>
      <c r="E91" s="64"/>
    </row>
    <row r="92" spans="1:7" x14ac:dyDescent="0.35">
      <c r="A92" s="66" t="s">
        <v>1059</v>
      </c>
      <c r="B92" s="66" t="s">
        <v>624</v>
      </c>
      <c r="C92" s="478" t="s">
        <v>1210</v>
      </c>
      <c r="E92" s="64"/>
    </row>
    <row r="93" spans="1:7" x14ac:dyDescent="0.35">
      <c r="A93" s="66" t="s">
        <v>1060</v>
      </c>
      <c r="B93" s="66" t="s">
        <v>141</v>
      </c>
      <c r="C93" s="478"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78" t="s">
        <v>1210</v>
      </c>
      <c r="E101" s="64"/>
    </row>
    <row r="102" spans="1:7" x14ac:dyDescent="0.35">
      <c r="A102" s="66" t="s">
        <v>1069</v>
      </c>
      <c r="B102" s="62" t="s">
        <v>636</v>
      </c>
      <c r="C102" s="478" t="s">
        <v>1210</v>
      </c>
      <c r="E102" s="64"/>
    </row>
    <row r="103" spans="1:7" x14ac:dyDescent="0.35">
      <c r="A103" s="66" t="s">
        <v>1070</v>
      </c>
      <c r="B103" s="62" t="s">
        <v>638</v>
      </c>
      <c r="C103" s="478" t="s">
        <v>1210</v>
      </c>
    </row>
    <row r="104" spans="1:7" x14ac:dyDescent="0.35">
      <c r="A104" s="66" t="s">
        <v>1071</v>
      </c>
      <c r="B104" s="62" t="s">
        <v>640</v>
      </c>
      <c r="C104" s="478" t="s">
        <v>1210</v>
      </c>
    </row>
    <row r="105" spans="1:7" x14ac:dyDescent="0.35">
      <c r="A105" s="66" t="s">
        <v>1072</v>
      </c>
      <c r="B105" s="62" t="s">
        <v>642</v>
      </c>
      <c r="C105" s="478"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0" t="s">
        <v>649</v>
      </c>
      <c r="C111" s="478" t="s">
        <v>1210</v>
      </c>
      <c r="E111" s="64"/>
    </row>
    <row r="112" spans="1:7" outlineLevel="1" x14ac:dyDescent="0.35">
      <c r="A112" s="66" t="s">
        <v>1079</v>
      </c>
      <c r="B112" s="230" t="s">
        <v>2661</v>
      </c>
      <c r="C112" s="478" t="s">
        <v>1210</v>
      </c>
      <c r="E112" s="64"/>
    </row>
    <row r="113" spans="1:7" outlineLevel="1" x14ac:dyDescent="0.35">
      <c r="A113" s="66" t="s">
        <v>1080</v>
      </c>
      <c r="B113" s="360"/>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78"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78" t="s">
        <v>1210</v>
      </c>
      <c r="D120" s="478"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78" t="s">
        <v>1210</v>
      </c>
      <c r="D121" s="478" t="s">
        <v>1210</v>
      </c>
      <c r="E121" s="80"/>
      <c r="F121" s="198" t="str">
        <f t="shared" si="0"/>
        <v/>
      </c>
      <c r="G121" s="198" t="str">
        <f t="shared" si="1"/>
        <v/>
      </c>
    </row>
    <row r="122" spans="1:7" x14ac:dyDescent="0.35">
      <c r="A122" s="66" t="s">
        <v>1087</v>
      </c>
      <c r="B122" s="83" t="s">
        <v>577</v>
      </c>
      <c r="C122" s="478" t="s">
        <v>1210</v>
      </c>
      <c r="D122" s="478" t="s">
        <v>1210</v>
      </c>
      <c r="E122" s="80"/>
      <c r="F122" s="198" t="str">
        <f t="shared" si="0"/>
        <v/>
      </c>
      <c r="G122" s="198" t="str">
        <f t="shared" si="1"/>
        <v/>
      </c>
    </row>
    <row r="123" spans="1:7" x14ac:dyDescent="0.35">
      <c r="A123" s="66" t="s">
        <v>1088</v>
      </c>
      <c r="B123" s="83" t="s">
        <v>577</v>
      </c>
      <c r="C123" s="478" t="s">
        <v>1210</v>
      </c>
      <c r="D123" s="478" t="s">
        <v>1210</v>
      </c>
      <c r="E123" s="80"/>
      <c r="F123" s="198" t="str">
        <f t="shared" si="0"/>
        <v/>
      </c>
      <c r="G123" s="198" t="str">
        <f t="shared" si="1"/>
        <v/>
      </c>
    </row>
    <row r="124" spans="1:7" x14ac:dyDescent="0.35">
      <c r="A124" s="66" t="s">
        <v>1089</v>
      </c>
      <c r="B124" s="83" t="s">
        <v>577</v>
      </c>
      <c r="C124" s="478" t="s">
        <v>1210</v>
      </c>
      <c r="D124" s="478" t="s">
        <v>1210</v>
      </c>
      <c r="E124" s="80"/>
      <c r="F124" s="198" t="str">
        <f t="shared" si="0"/>
        <v/>
      </c>
      <c r="G124" s="198" t="str">
        <f t="shared" si="1"/>
        <v/>
      </c>
    </row>
    <row r="125" spans="1:7" x14ac:dyDescent="0.35">
      <c r="A125" s="66" t="s">
        <v>1090</v>
      </c>
      <c r="B125" s="83" t="s">
        <v>577</v>
      </c>
      <c r="C125" s="478" t="s">
        <v>1210</v>
      </c>
      <c r="D125" s="478" t="s">
        <v>1210</v>
      </c>
      <c r="E125" s="80"/>
      <c r="F125" s="198" t="str">
        <f t="shared" si="0"/>
        <v/>
      </c>
      <c r="G125" s="198" t="str">
        <f t="shared" si="1"/>
        <v/>
      </c>
    </row>
    <row r="126" spans="1:7" x14ac:dyDescent="0.35">
      <c r="A126" s="66" t="s">
        <v>1091</v>
      </c>
      <c r="B126" s="83" t="s">
        <v>577</v>
      </c>
      <c r="C126" s="478" t="s">
        <v>1210</v>
      </c>
      <c r="D126" s="478" t="s">
        <v>1210</v>
      </c>
      <c r="E126" s="80"/>
      <c r="F126" s="198" t="str">
        <f t="shared" si="0"/>
        <v/>
      </c>
      <c r="G126" s="198" t="str">
        <f t="shared" si="1"/>
        <v/>
      </c>
    </row>
    <row r="127" spans="1:7" x14ac:dyDescent="0.35">
      <c r="A127" s="66" t="s">
        <v>1092</v>
      </c>
      <c r="B127" s="83" t="s">
        <v>577</v>
      </c>
      <c r="C127" s="478" t="s">
        <v>1210</v>
      </c>
      <c r="D127" s="478" t="s">
        <v>1210</v>
      </c>
      <c r="E127" s="80"/>
      <c r="F127" s="198" t="str">
        <f t="shared" si="0"/>
        <v/>
      </c>
      <c r="G127" s="198" t="str">
        <f t="shared" si="1"/>
        <v/>
      </c>
    </row>
    <row r="128" spans="1:7" x14ac:dyDescent="0.35">
      <c r="A128" s="66" t="s">
        <v>1093</v>
      </c>
      <c r="B128" s="83" t="s">
        <v>577</v>
      </c>
      <c r="C128" s="478" t="s">
        <v>1210</v>
      </c>
      <c r="D128" s="478" t="s">
        <v>1210</v>
      </c>
      <c r="E128" s="80"/>
      <c r="F128" s="198" t="str">
        <f t="shared" si="0"/>
        <v/>
      </c>
      <c r="G128" s="198" t="str">
        <f t="shared" si="1"/>
        <v/>
      </c>
    </row>
    <row r="129" spans="1:7" x14ac:dyDescent="0.35">
      <c r="A129" s="66" t="s">
        <v>1094</v>
      </c>
      <c r="B129" s="83" t="s">
        <v>577</v>
      </c>
      <c r="C129" s="478" t="s">
        <v>1210</v>
      </c>
      <c r="D129" s="478" t="s">
        <v>1210</v>
      </c>
      <c r="E129" s="83"/>
      <c r="F129" s="198" t="str">
        <f t="shared" si="0"/>
        <v/>
      </c>
      <c r="G129" s="198" t="str">
        <f t="shared" si="1"/>
        <v/>
      </c>
    </row>
    <row r="130" spans="1:7" x14ac:dyDescent="0.35">
      <c r="A130" s="66" t="s">
        <v>1095</v>
      </c>
      <c r="B130" s="83" t="s">
        <v>577</v>
      </c>
      <c r="C130" s="478" t="s">
        <v>1210</v>
      </c>
      <c r="D130" s="478" t="s">
        <v>1210</v>
      </c>
      <c r="E130" s="83"/>
      <c r="F130" s="198" t="str">
        <f t="shared" si="0"/>
        <v/>
      </c>
      <c r="G130" s="198" t="str">
        <f t="shared" si="1"/>
        <v/>
      </c>
    </row>
    <row r="131" spans="1:7" x14ac:dyDescent="0.35">
      <c r="A131" s="66" t="s">
        <v>1096</v>
      </c>
      <c r="B131" s="83" t="s">
        <v>577</v>
      </c>
      <c r="C131" s="478" t="s">
        <v>1210</v>
      </c>
      <c r="D131" s="478" t="s">
        <v>1210</v>
      </c>
      <c r="E131" s="83"/>
      <c r="F131" s="198" t="str">
        <f t="shared" si="0"/>
        <v/>
      </c>
      <c r="G131" s="198" t="str">
        <f t="shared" si="1"/>
        <v/>
      </c>
    </row>
    <row r="132" spans="1:7" x14ac:dyDescent="0.35">
      <c r="A132" s="66" t="s">
        <v>1097</v>
      </c>
      <c r="B132" s="83" t="s">
        <v>577</v>
      </c>
      <c r="C132" s="478" t="s">
        <v>1210</v>
      </c>
      <c r="D132" s="478" t="s">
        <v>1210</v>
      </c>
      <c r="E132" s="83"/>
      <c r="F132" s="198" t="str">
        <f t="shared" si="0"/>
        <v/>
      </c>
      <c r="G132" s="198" t="str">
        <f t="shared" si="1"/>
        <v/>
      </c>
    </row>
    <row r="133" spans="1:7" x14ac:dyDescent="0.35">
      <c r="A133" s="66" t="s">
        <v>1098</v>
      </c>
      <c r="B133" s="83" t="s">
        <v>577</v>
      </c>
      <c r="C133" s="478" t="s">
        <v>1210</v>
      </c>
      <c r="D133" s="478" t="s">
        <v>1210</v>
      </c>
      <c r="E133" s="83"/>
      <c r="F133" s="198" t="str">
        <f t="shared" si="0"/>
        <v/>
      </c>
      <c r="G133" s="198" t="str">
        <f t="shared" si="1"/>
        <v/>
      </c>
    </row>
    <row r="134" spans="1:7" x14ac:dyDescent="0.35">
      <c r="A134" s="66" t="s">
        <v>1099</v>
      </c>
      <c r="B134" s="83" t="s">
        <v>577</v>
      </c>
      <c r="C134" s="478" t="s">
        <v>1210</v>
      </c>
      <c r="D134" s="478" t="s">
        <v>1210</v>
      </c>
      <c r="E134" s="83"/>
      <c r="F134" s="198" t="str">
        <f t="shared" si="0"/>
        <v/>
      </c>
      <c r="G134" s="198" t="str">
        <f t="shared" si="1"/>
        <v/>
      </c>
    </row>
    <row r="135" spans="1:7" x14ac:dyDescent="0.35">
      <c r="A135" s="66" t="s">
        <v>1100</v>
      </c>
      <c r="B135" s="83" t="s">
        <v>577</v>
      </c>
      <c r="C135" s="478" t="s">
        <v>1210</v>
      </c>
      <c r="D135" s="478" t="s">
        <v>1210</v>
      </c>
      <c r="F135" s="198" t="str">
        <f t="shared" si="0"/>
        <v/>
      </c>
      <c r="G135" s="198" t="str">
        <f t="shared" si="1"/>
        <v/>
      </c>
    </row>
    <row r="136" spans="1:7" x14ac:dyDescent="0.35">
      <c r="A136" s="66" t="s">
        <v>1101</v>
      </c>
      <c r="B136" s="83" t="s">
        <v>577</v>
      </c>
      <c r="C136" s="478" t="s">
        <v>1210</v>
      </c>
      <c r="D136" s="478" t="s">
        <v>1210</v>
      </c>
      <c r="E136" s="103"/>
      <c r="F136" s="198" t="str">
        <f t="shared" si="0"/>
        <v/>
      </c>
      <c r="G136" s="198" t="str">
        <f t="shared" si="1"/>
        <v/>
      </c>
    </row>
    <row r="137" spans="1:7" x14ac:dyDescent="0.35">
      <c r="A137" s="66" t="s">
        <v>1102</v>
      </c>
      <c r="B137" s="83" t="s">
        <v>577</v>
      </c>
      <c r="C137" s="478" t="s">
        <v>1210</v>
      </c>
      <c r="D137" s="478" t="s">
        <v>1210</v>
      </c>
      <c r="E137" s="103"/>
      <c r="F137" s="198" t="str">
        <f t="shared" si="0"/>
        <v/>
      </c>
      <c r="G137" s="198" t="str">
        <f t="shared" si="1"/>
        <v/>
      </c>
    </row>
    <row r="138" spans="1:7" x14ac:dyDescent="0.35">
      <c r="A138" s="66" t="s">
        <v>1103</v>
      </c>
      <c r="B138" s="83" t="s">
        <v>577</v>
      </c>
      <c r="C138" s="478" t="s">
        <v>1210</v>
      </c>
      <c r="D138" s="478" t="s">
        <v>1210</v>
      </c>
      <c r="E138" s="103"/>
      <c r="F138" s="198" t="str">
        <f t="shared" si="0"/>
        <v/>
      </c>
      <c r="G138" s="198" t="str">
        <f t="shared" si="1"/>
        <v/>
      </c>
    </row>
    <row r="139" spans="1:7" x14ac:dyDescent="0.35">
      <c r="A139" s="66" t="s">
        <v>1104</v>
      </c>
      <c r="B139" s="83" t="s">
        <v>577</v>
      </c>
      <c r="C139" s="478" t="s">
        <v>1210</v>
      </c>
      <c r="D139" s="478" t="s">
        <v>1210</v>
      </c>
      <c r="E139" s="103"/>
      <c r="F139" s="198" t="str">
        <f t="shared" si="0"/>
        <v/>
      </c>
      <c r="G139" s="198" t="str">
        <f t="shared" si="1"/>
        <v/>
      </c>
    </row>
    <row r="140" spans="1:7" x14ac:dyDescent="0.35">
      <c r="A140" s="66" t="s">
        <v>1105</v>
      </c>
      <c r="B140" s="83" t="s">
        <v>577</v>
      </c>
      <c r="C140" s="478" t="s">
        <v>1210</v>
      </c>
      <c r="D140" s="478" t="s">
        <v>1210</v>
      </c>
      <c r="E140" s="103"/>
      <c r="F140" s="198" t="str">
        <f t="shared" si="0"/>
        <v/>
      </c>
      <c r="G140" s="198" t="str">
        <f t="shared" si="1"/>
        <v/>
      </c>
    </row>
    <row r="141" spans="1:7" x14ac:dyDescent="0.35">
      <c r="A141" s="66" t="s">
        <v>1106</v>
      </c>
      <c r="B141" s="83" t="s">
        <v>577</v>
      </c>
      <c r="C141" s="478" t="s">
        <v>1210</v>
      </c>
      <c r="D141" s="478" t="s">
        <v>1210</v>
      </c>
      <c r="E141" s="103"/>
      <c r="F141" s="198" t="str">
        <f t="shared" si="0"/>
        <v/>
      </c>
      <c r="G141" s="198" t="str">
        <f t="shared" si="1"/>
        <v/>
      </c>
    </row>
    <row r="142" spans="1:7" x14ac:dyDescent="0.35">
      <c r="A142" s="66" t="s">
        <v>1107</v>
      </c>
      <c r="B142" s="83" t="s">
        <v>577</v>
      </c>
      <c r="C142" s="478" t="s">
        <v>1210</v>
      </c>
      <c r="D142" s="478" t="s">
        <v>1210</v>
      </c>
      <c r="E142" s="103"/>
      <c r="F142" s="198" t="str">
        <f t="shared" si="0"/>
        <v/>
      </c>
      <c r="G142" s="198" t="str">
        <f t="shared" si="1"/>
        <v/>
      </c>
    </row>
    <row r="143" spans="1:7" x14ac:dyDescent="0.35">
      <c r="A143" s="66" t="s">
        <v>1108</v>
      </c>
      <c r="B143" s="83" t="s">
        <v>577</v>
      </c>
      <c r="C143" s="478" t="s">
        <v>1210</v>
      </c>
      <c r="D143" s="478"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78" t="s">
        <v>1210</v>
      </c>
      <c r="G146" s="66"/>
    </row>
    <row r="147" spans="1:7" x14ac:dyDescent="0.35">
      <c r="G147" s="66"/>
    </row>
    <row r="148" spans="1:7" x14ac:dyDescent="0.35">
      <c r="B148" s="83" t="s">
        <v>688</v>
      </c>
      <c r="G148" s="66"/>
    </row>
    <row r="149" spans="1:7" x14ac:dyDescent="0.35">
      <c r="A149" s="66" t="s">
        <v>1112</v>
      </c>
      <c r="B149" s="66" t="s">
        <v>690</v>
      </c>
      <c r="C149" s="478" t="s">
        <v>1210</v>
      </c>
      <c r="D149" s="478" t="s">
        <v>1210</v>
      </c>
      <c r="F149" s="198" t="str">
        <f t="shared" ref="F149:F163" si="2">IF($C$157=0,"",IF(C149="[for completion]","",C149/$C$157))</f>
        <v/>
      </c>
      <c r="G149" s="198" t="str">
        <f t="shared" ref="G149:G163" si="3">IF($D$157=0,"",IF(D149="[for completion]","",D149/$D$157))</f>
        <v/>
      </c>
    </row>
    <row r="150" spans="1:7" x14ac:dyDescent="0.35">
      <c r="A150" s="66" t="s">
        <v>1113</v>
      </c>
      <c r="B150" s="66" t="s">
        <v>692</v>
      </c>
      <c r="C150" s="478" t="s">
        <v>1210</v>
      </c>
      <c r="D150" s="478" t="s">
        <v>1210</v>
      </c>
      <c r="F150" s="198" t="str">
        <f t="shared" si="2"/>
        <v/>
      </c>
      <c r="G150" s="198" t="str">
        <f t="shared" si="3"/>
        <v/>
      </c>
    </row>
    <row r="151" spans="1:7" x14ac:dyDescent="0.35">
      <c r="A151" s="66" t="s">
        <v>1114</v>
      </c>
      <c r="B151" s="66" t="s">
        <v>694</v>
      </c>
      <c r="C151" s="478" t="s">
        <v>1210</v>
      </c>
      <c r="D151" s="478" t="s">
        <v>1210</v>
      </c>
      <c r="F151" s="198" t="str">
        <f t="shared" si="2"/>
        <v/>
      </c>
      <c r="G151" s="198" t="str">
        <f t="shared" si="3"/>
        <v/>
      </c>
    </row>
    <row r="152" spans="1:7" x14ac:dyDescent="0.35">
      <c r="A152" s="66" t="s">
        <v>1115</v>
      </c>
      <c r="B152" s="66" t="s">
        <v>696</v>
      </c>
      <c r="C152" s="478" t="s">
        <v>1210</v>
      </c>
      <c r="D152" s="478" t="s">
        <v>1210</v>
      </c>
      <c r="F152" s="198" t="str">
        <f t="shared" si="2"/>
        <v/>
      </c>
      <c r="G152" s="198" t="str">
        <f t="shared" si="3"/>
        <v/>
      </c>
    </row>
    <row r="153" spans="1:7" x14ac:dyDescent="0.35">
      <c r="A153" s="66" t="s">
        <v>1116</v>
      </c>
      <c r="B153" s="66" t="s">
        <v>698</v>
      </c>
      <c r="C153" s="478" t="s">
        <v>1210</v>
      </c>
      <c r="D153" s="478" t="s">
        <v>1210</v>
      </c>
      <c r="F153" s="198" t="str">
        <f t="shared" si="2"/>
        <v/>
      </c>
      <c r="G153" s="198" t="str">
        <f t="shared" si="3"/>
        <v/>
      </c>
    </row>
    <row r="154" spans="1:7" x14ac:dyDescent="0.35">
      <c r="A154" s="66" t="s">
        <v>1117</v>
      </c>
      <c r="B154" s="66" t="s">
        <v>700</v>
      </c>
      <c r="C154" s="478" t="s">
        <v>1210</v>
      </c>
      <c r="D154" s="478" t="s">
        <v>1210</v>
      </c>
      <c r="F154" s="198" t="str">
        <f t="shared" si="2"/>
        <v/>
      </c>
      <c r="G154" s="198" t="str">
        <f t="shared" si="3"/>
        <v/>
      </c>
    </row>
    <row r="155" spans="1:7" x14ac:dyDescent="0.35">
      <c r="A155" s="66" t="s">
        <v>1118</v>
      </c>
      <c r="B155" s="66" t="s">
        <v>702</v>
      </c>
      <c r="C155" s="478" t="s">
        <v>1210</v>
      </c>
      <c r="D155" s="478" t="s">
        <v>1210</v>
      </c>
      <c r="F155" s="198" t="str">
        <f t="shared" si="2"/>
        <v/>
      </c>
      <c r="G155" s="198" t="str">
        <f t="shared" si="3"/>
        <v/>
      </c>
    </row>
    <row r="156" spans="1:7" x14ac:dyDescent="0.35">
      <c r="A156" s="66" t="s">
        <v>1119</v>
      </c>
      <c r="B156" s="66" t="s">
        <v>704</v>
      </c>
      <c r="C156" s="478" t="s">
        <v>1210</v>
      </c>
      <c r="D156" s="478"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78" t="s">
        <v>1210</v>
      </c>
      <c r="G168" s="66"/>
    </row>
    <row r="169" spans="1:7" x14ac:dyDescent="0.35">
      <c r="G169" s="66"/>
    </row>
    <row r="170" spans="1:7" x14ac:dyDescent="0.35">
      <c r="B170" s="83" t="s">
        <v>688</v>
      </c>
      <c r="G170" s="66"/>
    </row>
    <row r="171" spans="1:7" x14ac:dyDescent="0.35">
      <c r="A171" s="66" t="s">
        <v>1132</v>
      </c>
      <c r="B171" s="66" t="s">
        <v>690</v>
      </c>
      <c r="C171" s="478" t="s">
        <v>1210</v>
      </c>
      <c r="D171" s="478" t="s">
        <v>1210</v>
      </c>
      <c r="F171" s="198" t="str">
        <f>IF($C$179=0,"",IF(C171="[Mark as ND1 if not relevant]","",C171/$C$179))</f>
        <v/>
      </c>
      <c r="G171" s="198" t="str">
        <f>IF($D$179=0,"",IF(D171="[Mark as ND1 if not relevant]","",D171/$D$179))</f>
        <v/>
      </c>
    </row>
    <row r="172" spans="1:7" x14ac:dyDescent="0.35">
      <c r="A172" s="66" t="s">
        <v>1133</v>
      </c>
      <c r="B172" s="66" t="s">
        <v>692</v>
      </c>
      <c r="C172" s="478" t="s">
        <v>1210</v>
      </c>
      <c r="D172" s="478"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78" t="s">
        <v>1210</v>
      </c>
      <c r="D173" s="478" t="s">
        <v>1210</v>
      </c>
      <c r="F173" s="198" t="str">
        <f t="shared" si="4"/>
        <v/>
      </c>
      <c r="G173" s="198" t="str">
        <f t="shared" si="5"/>
        <v/>
      </c>
    </row>
    <row r="174" spans="1:7" x14ac:dyDescent="0.35">
      <c r="A174" s="66" t="s">
        <v>1135</v>
      </c>
      <c r="B174" s="66" t="s">
        <v>696</v>
      </c>
      <c r="C174" s="478" t="s">
        <v>1210</v>
      </c>
      <c r="D174" s="478" t="s">
        <v>1210</v>
      </c>
      <c r="F174" s="198" t="str">
        <f t="shared" si="4"/>
        <v/>
      </c>
      <c r="G174" s="198" t="str">
        <f t="shared" si="5"/>
        <v/>
      </c>
    </row>
    <row r="175" spans="1:7" x14ac:dyDescent="0.35">
      <c r="A175" s="66" t="s">
        <v>1136</v>
      </c>
      <c r="B175" s="66" t="s">
        <v>698</v>
      </c>
      <c r="C175" s="478" t="s">
        <v>1210</v>
      </c>
      <c r="D175" s="478" t="s">
        <v>1210</v>
      </c>
      <c r="F175" s="198" t="str">
        <f t="shared" si="4"/>
        <v/>
      </c>
      <c r="G175" s="198" t="str">
        <f t="shared" si="5"/>
        <v/>
      </c>
    </row>
    <row r="176" spans="1:7" x14ac:dyDescent="0.35">
      <c r="A176" s="66" t="s">
        <v>1137</v>
      </c>
      <c r="B176" s="66" t="s">
        <v>700</v>
      </c>
      <c r="C176" s="478" t="s">
        <v>1210</v>
      </c>
      <c r="D176" s="478" t="s">
        <v>1210</v>
      </c>
      <c r="F176" s="198" t="str">
        <f t="shared" si="4"/>
        <v/>
      </c>
      <c r="G176" s="198" t="str">
        <f t="shared" si="5"/>
        <v/>
      </c>
    </row>
    <row r="177" spans="1:7" x14ac:dyDescent="0.35">
      <c r="A177" s="66" t="s">
        <v>1138</v>
      </c>
      <c r="B177" s="66" t="s">
        <v>702</v>
      </c>
      <c r="C177" s="478" t="s">
        <v>1210</v>
      </c>
      <c r="D177" s="478" t="s">
        <v>1210</v>
      </c>
      <c r="F177" s="198" t="str">
        <f t="shared" si="4"/>
        <v/>
      </c>
      <c r="G177" s="198" t="str">
        <f t="shared" si="5"/>
        <v/>
      </c>
    </row>
    <row r="178" spans="1:7" x14ac:dyDescent="0.35">
      <c r="A178" s="66" t="s">
        <v>1139</v>
      </c>
      <c r="B178" s="66" t="s">
        <v>704</v>
      </c>
      <c r="C178" s="478" t="s">
        <v>1210</v>
      </c>
      <c r="D178" s="478"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78" t="s">
        <v>1210</v>
      </c>
      <c r="E190" s="103"/>
      <c r="F190" s="103"/>
      <c r="G190" s="103"/>
    </row>
    <row r="191" spans="1:7" x14ac:dyDescent="0.35">
      <c r="A191" s="66" t="s">
        <v>1152</v>
      </c>
      <c r="B191" s="83" t="s">
        <v>577</v>
      </c>
      <c r="C191" s="478" t="s">
        <v>1210</v>
      </c>
      <c r="E191" s="103"/>
      <c r="F191" s="103"/>
      <c r="G191" s="103"/>
    </row>
    <row r="192" spans="1:7" x14ac:dyDescent="0.35">
      <c r="A192" s="66" t="s">
        <v>1153</v>
      </c>
      <c r="B192" s="83" t="s">
        <v>577</v>
      </c>
      <c r="C192" s="478" t="s">
        <v>1210</v>
      </c>
      <c r="E192" s="103"/>
      <c r="F192" s="103"/>
      <c r="G192" s="103"/>
    </row>
    <row r="193" spans="1:7" x14ac:dyDescent="0.35">
      <c r="A193" s="66" t="s">
        <v>1154</v>
      </c>
      <c r="B193" s="83" t="s">
        <v>577</v>
      </c>
      <c r="C193" s="478" t="s">
        <v>1210</v>
      </c>
      <c r="E193" s="103"/>
      <c r="F193" s="103"/>
      <c r="G193" s="103"/>
    </row>
    <row r="194" spans="1:7" x14ac:dyDescent="0.35">
      <c r="A194" s="66" t="s">
        <v>1155</v>
      </c>
      <c r="B194" s="83" t="s">
        <v>577</v>
      </c>
      <c r="C194" s="478" t="s">
        <v>1210</v>
      </c>
      <c r="E194" s="103"/>
      <c r="F194" s="103"/>
      <c r="G194" s="103"/>
    </row>
    <row r="195" spans="1:7" x14ac:dyDescent="0.35">
      <c r="A195" s="66" t="s">
        <v>1156</v>
      </c>
      <c r="B195" s="165" t="s">
        <v>577</v>
      </c>
      <c r="C195" s="478" t="s">
        <v>1210</v>
      </c>
      <c r="E195" s="103"/>
      <c r="F195" s="103"/>
      <c r="G195" s="103"/>
    </row>
    <row r="196" spans="1:7" x14ac:dyDescent="0.35">
      <c r="A196" s="66" t="s">
        <v>1157</v>
      </c>
      <c r="B196" s="83" t="s">
        <v>577</v>
      </c>
      <c r="C196" s="478" t="s">
        <v>1210</v>
      </c>
      <c r="E196" s="103"/>
      <c r="F196" s="103"/>
      <c r="G196" s="103"/>
    </row>
    <row r="197" spans="1:7" x14ac:dyDescent="0.35">
      <c r="A197" s="66" t="s">
        <v>1158</v>
      </c>
      <c r="B197" s="83" t="s">
        <v>577</v>
      </c>
      <c r="C197" s="478" t="s">
        <v>1210</v>
      </c>
      <c r="E197" s="103"/>
      <c r="F197" s="103"/>
    </row>
    <row r="198" spans="1:7" x14ac:dyDescent="0.35">
      <c r="A198" s="66" t="s">
        <v>1159</v>
      </c>
      <c r="B198" s="83" t="s">
        <v>577</v>
      </c>
      <c r="C198" s="478" t="s">
        <v>1210</v>
      </c>
      <c r="E198" s="103"/>
      <c r="F198" s="103"/>
    </row>
    <row r="199" spans="1:7" x14ac:dyDescent="0.35">
      <c r="A199" s="66" t="s">
        <v>1160</v>
      </c>
      <c r="B199" s="83" t="s">
        <v>577</v>
      </c>
      <c r="C199" s="478" t="s">
        <v>1210</v>
      </c>
      <c r="E199" s="103"/>
      <c r="F199" s="103"/>
    </row>
    <row r="200" spans="1:7" x14ac:dyDescent="0.35">
      <c r="A200" s="66" t="s">
        <v>1161</v>
      </c>
      <c r="B200" s="83" t="s">
        <v>577</v>
      </c>
      <c r="C200" s="478" t="s">
        <v>1210</v>
      </c>
      <c r="E200" s="103"/>
      <c r="F200" s="103"/>
    </row>
    <row r="201" spans="1:7" x14ac:dyDescent="0.35">
      <c r="A201" s="66" t="s">
        <v>1162</v>
      </c>
      <c r="B201" s="83" t="s">
        <v>577</v>
      </c>
      <c r="C201" s="478" t="s">
        <v>1210</v>
      </c>
      <c r="E201" s="103"/>
      <c r="F201" s="103"/>
    </row>
    <row r="202" spans="1:7" x14ac:dyDescent="0.35">
      <c r="A202" s="66" t="s">
        <v>1163</v>
      </c>
      <c r="B202" s="83" t="s">
        <v>577</v>
      </c>
      <c r="C202" s="478" t="s">
        <v>1210</v>
      </c>
    </row>
    <row r="203" spans="1:7" x14ac:dyDescent="0.35">
      <c r="A203" s="66" t="s">
        <v>1164</v>
      </c>
      <c r="B203" s="83" t="s">
        <v>577</v>
      </c>
      <c r="C203" s="478" t="s">
        <v>1210</v>
      </c>
    </row>
    <row r="204" spans="1:7" x14ac:dyDescent="0.35">
      <c r="A204" s="66" t="s">
        <v>1165</v>
      </c>
      <c r="B204" s="83" t="s">
        <v>577</v>
      </c>
      <c r="C204" s="478" t="s">
        <v>1210</v>
      </c>
    </row>
    <row r="205" spans="1:7" x14ac:dyDescent="0.35">
      <c r="A205" s="66" t="s">
        <v>1166</v>
      </c>
      <c r="B205" s="83" t="s">
        <v>577</v>
      </c>
      <c r="C205" s="478" t="s">
        <v>1210</v>
      </c>
    </row>
    <row r="206" spans="1:7" x14ac:dyDescent="0.35">
      <c r="A206" s="66" t="s">
        <v>1167</v>
      </c>
      <c r="B206" s="83" t="s">
        <v>577</v>
      </c>
      <c r="C206" s="478"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topLeftCell="A16" zoomScale="80" zoomScaleNormal="80" workbookViewId="0">
      <selection activeCell="C35" sqref="C35"/>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7"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5" t="s">
        <v>2737</v>
      </c>
    </row>
    <row r="7" spans="1:13" ht="29" x14ac:dyDescent="0.35">
      <c r="A7" s="1" t="s">
        <v>1177</v>
      </c>
      <c r="B7" s="80" t="s">
        <v>2740</v>
      </c>
      <c r="C7" s="385" t="s">
        <v>2741</v>
      </c>
    </row>
    <row r="8" spans="1:13" ht="29" x14ac:dyDescent="0.35">
      <c r="A8" s="1" t="s">
        <v>1178</v>
      </c>
      <c r="B8" s="80" t="s">
        <v>2739</v>
      </c>
      <c r="C8" s="385" t="s">
        <v>2742</v>
      </c>
    </row>
    <row r="9" spans="1:13" x14ac:dyDescent="0.35">
      <c r="A9" s="1" t="s">
        <v>1179</v>
      </c>
      <c r="B9" s="80" t="s">
        <v>1180</v>
      </c>
      <c r="C9" s="492" t="s">
        <v>2885</v>
      </c>
    </row>
    <row r="10" spans="1:13" ht="44.25" customHeight="1" x14ac:dyDescent="0.35">
      <c r="A10" s="1" t="s">
        <v>1181</v>
      </c>
      <c r="B10" s="80" t="s">
        <v>1395</v>
      </c>
      <c r="C10" s="492" t="s">
        <v>2886</v>
      </c>
    </row>
    <row r="11" spans="1:13" ht="54.75" customHeight="1" x14ac:dyDescent="0.35">
      <c r="A11" s="1" t="s">
        <v>1182</v>
      </c>
      <c r="B11" s="80" t="s">
        <v>1183</v>
      </c>
      <c r="C11" s="492" t="s">
        <v>2887</v>
      </c>
    </row>
    <row r="12" spans="1:13" ht="29" x14ac:dyDescent="0.35">
      <c r="A12" s="1" t="s">
        <v>1184</v>
      </c>
      <c r="B12" s="80" t="s">
        <v>2669</v>
      </c>
      <c r="C12" s="337" t="s">
        <v>2951</v>
      </c>
    </row>
    <row r="13" spans="1:13" ht="43.5" x14ac:dyDescent="0.35">
      <c r="A13" s="1" t="s">
        <v>1186</v>
      </c>
      <c r="B13" s="80" t="s">
        <v>1185</v>
      </c>
      <c r="C13" s="492" t="s">
        <v>2888</v>
      </c>
    </row>
    <row r="14" spans="1:13" ht="43.5" x14ac:dyDescent="0.35">
      <c r="A14" s="1" t="s">
        <v>1188</v>
      </c>
      <c r="B14" s="80" t="s">
        <v>1187</v>
      </c>
      <c r="C14" s="491" t="s">
        <v>2946</v>
      </c>
    </row>
    <row r="15" spans="1:13" ht="87" x14ac:dyDescent="0.35">
      <c r="A15" s="1" t="s">
        <v>1190</v>
      </c>
      <c r="B15" s="80" t="s">
        <v>1189</v>
      </c>
      <c r="C15" s="491" t="s">
        <v>2889</v>
      </c>
    </row>
    <row r="16" spans="1:13" x14ac:dyDescent="0.35">
      <c r="A16" s="1" t="s">
        <v>1192</v>
      </c>
      <c r="B16" s="80" t="s">
        <v>1191</v>
      </c>
      <c r="C16" s="491" t="s">
        <v>2890</v>
      </c>
    </row>
    <row r="17" spans="1:13" ht="30" customHeight="1" x14ac:dyDescent="0.35">
      <c r="A17" s="1" t="s">
        <v>1194</v>
      </c>
      <c r="B17" s="84" t="s">
        <v>1193</v>
      </c>
      <c r="C17" s="492" t="s">
        <v>2891</v>
      </c>
    </row>
    <row r="18" spans="1:13" ht="43.5" x14ac:dyDescent="0.35">
      <c r="A18" s="1" t="s">
        <v>1196</v>
      </c>
      <c r="B18" s="84" t="s">
        <v>1195</v>
      </c>
      <c r="C18" s="491" t="s">
        <v>2892</v>
      </c>
    </row>
    <row r="19" spans="1:13" s="257" customFormat="1" ht="29" x14ac:dyDescent="0.35">
      <c r="A19" s="216" t="s">
        <v>2668</v>
      </c>
      <c r="B19" s="84" t="s">
        <v>1197</v>
      </c>
      <c r="C19" s="491" t="s">
        <v>2893</v>
      </c>
      <c r="D19" s="2"/>
      <c r="E19" s="2"/>
      <c r="F19" s="2"/>
      <c r="G19" s="2"/>
      <c r="H19" s="2"/>
      <c r="I19" s="2"/>
      <c r="J19" s="2"/>
    </row>
    <row r="20" spans="1:13" s="257" customFormat="1" x14ac:dyDescent="0.35">
      <c r="A20" s="216" t="s">
        <v>2670</v>
      </c>
      <c r="B20" s="80" t="s">
        <v>2667</v>
      </c>
      <c r="C20" s="497" t="s">
        <v>2952</v>
      </c>
      <c r="D20" s="2"/>
      <c r="E20" s="2"/>
      <c r="F20" s="2"/>
      <c r="G20" s="2"/>
      <c r="H20" s="2"/>
      <c r="I20" s="2"/>
      <c r="J20" s="2"/>
    </row>
    <row r="21" spans="1:13" s="257" customFormat="1" x14ac:dyDescent="0.35">
      <c r="A21" s="107" t="s">
        <v>1198</v>
      </c>
      <c r="B21" s="81" t="s">
        <v>1199</v>
      </c>
      <c r="C21" s="388"/>
      <c r="D21" s="2"/>
      <c r="E21" s="2"/>
      <c r="F21" s="2"/>
      <c r="G21" s="2"/>
      <c r="H21" s="2"/>
      <c r="I21" s="2"/>
      <c r="J21" s="2"/>
    </row>
    <row r="22" spans="1:13" s="257" customFormat="1" x14ac:dyDescent="0.35">
      <c r="A22" s="107" t="s">
        <v>1200</v>
      </c>
      <c r="C22" s="388"/>
      <c r="D22" s="2"/>
      <c r="E22" s="2"/>
      <c r="F22" s="2"/>
      <c r="G22" s="2"/>
      <c r="H22" s="2"/>
      <c r="I22" s="2"/>
      <c r="J22" s="2"/>
    </row>
    <row r="23" spans="1:13" outlineLevel="1" x14ac:dyDescent="0.35">
      <c r="A23" s="107" t="s">
        <v>1201</v>
      </c>
      <c r="B23" s="274"/>
      <c r="C23" s="337"/>
    </row>
    <row r="24" spans="1:13" outlineLevel="1" x14ac:dyDescent="0.35">
      <c r="A24" s="107" t="s">
        <v>1202</v>
      </c>
      <c r="B24" s="112"/>
      <c r="C24" s="337"/>
    </row>
    <row r="25" spans="1:13" outlineLevel="1" x14ac:dyDescent="0.35">
      <c r="A25" s="107" t="s">
        <v>1203</v>
      </c>
      <c r="B25" s="112"/>
      <c r="C25" s="337"/>
    </row>
    <row r="26" spans="1:13" outlineLevel="1" x14ac:dyDescent="0.35">
      <c r="A26" s="107" t="s">
        <v>2330</v>
      </c>
      <c r="B26" s="112"/>
      <c r="C26" s="337"/>
    </row>
    <row r="27" spans="1:13" outlineLevel="1" x14ac:dyDescent="0.35">
      <c r="A27" s="107" t="s">
        <v>2331</v>
      </c>
      <c r="B27" s="112"/>
      <c r="C27" s="337"/>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7" t="s">
        <v>2957</v>
      </c>
      <c r="D29" s="2"/>
      <c r="E29" s="2"/>
      <c r="F29" s="2"/>
      <c r="G29" s="2"/>
      <c r="H29" s="2"/>
      <c r="I29" s="2"/>
      <c r="J29" s="2"/>
      <c r="K29" s="2"/>
      <c r="L29" s="2"/>
      <c r="M29" s="2"/>
    </row>
    <row r="30" spans="1:13" s="257" customFormat="1" outlineLevel="1" x14ac:dyDescent="0.35">
      <c r="A30" s="107" t="s">
        <v>1208</v>
      </c>
      <c r="B30" s="80" t="s">
        <v>2262</v>
      </c>
      <c r="C30" s="337" t="s">
        <v>1210</v>
      </c>
      <c r="D30" s="2"/>
      <c r="E30" s="2"/>
      <c r="F30" s="2"/>
      <c r="G30" s="2"/>
      <c r="H30" s="2"/>
      <c r="I30" s="2"/>
      <c r="J30" s="2"/>
      <c r="K30" s="2"/>
      <c r="L30" s="2"/>
      <c r="M30" s="2"/>
    </row>
    <row r="31" spans="1:13" s="257" customFormat="1" outlineLevel="1" x14ac:dyDescent="0.35">
      <c r="A31" s="107" t="s">
        <v>1211</v>
      </c>
      <c r="B31" s="80" t="s">
        <v>2260</v>
      </c>
      <c r="C31" s="337" t="s">
        <v>2958</v>
      </c>
      <c r="D31" s="2"/>
      <c r="E31" s="2"/>
      <c r="F31" s="2"/>
      <c r="G31" s="2"/>
      <c r="H31" s="2"/>
      <c r="I31" s="2"/>
      <c r="J31" s="2"/>
      <c r="K31" s="2"/>
      <c r="L31" s="2"/>
      <c r="M31" s="2"/>
    </row>
    <row r="32" spans="1:13" s="257" customFormat="1" outlineLevel="1" x14ac:dyDescent="0.35">
      <c r="A32" s="107" t="s">
        <v>1214</v>
      </c>
      <c r="B32" s="389"/>
      <c r="C32" s="337"/>
      <c r="D32" s="2"/>
      <c r="E32" s="2"/>
      <c r="F32" s="2"/>
      <c r="G32" s="2"/>
      <c r="H32" s="2"/>
      <c r="I32" s="2"/>
      <c r="J32" s="2"/>
      <c r="K32" s="2"/>
      <c r="L32" s="2"/>
      <c r="M32" s="2"/>
    </row>
    <row r="33" spans="1:13" s="257" customFormat="1" outlineLevel="1" x14ac:dyDescent="0.35">
      <c r="A33" s="107" t="s">
        <v>1215</v>
      </c>
      <c r="B33" s="389"/>
      <c r="C33" s="337"/>
      <c r="D33" s="2"/>
      <c r="E33" s="2"/>
      <c r="F33" s="2"/>
      <c r="G33" s="2"/>
      <c r="H33" s="2"/>
      <c r="I33" s="2"/>
      <c r="J33" s="2"/>
      <c r="K33" s="2"/>
      <c r="L33" s="2"/>
      <c r="M33" s="2"/>
    </row>
    <row r="34" spans="1:13" s="257" customFormat="1" outlineLevel="1" x14ac:dyDescent="0.35">
      <c r="A34" s="107" t="s">
        <v>1535</v>
      </c>
      <c r="B34" s="389"/>
      <c r="C34" s="337"/>
      <c r="D34" s="2"/>
      <c r="E34" s="2"/>
      <c r="F34" s="2"/>
      <c r="G34" s="2"/>
      <c r="H34" s="2"/>
      <c r="I34" s="2"/>
      <c r="J34" s="2"/>
      <c r="K34" s="2"/>
      <c r="L34" s="2"/>
      <c r="M34" s="2"/>
    </row>
    <row r="35" spans="1:13" s="257" customFormat="1" outlineLevel="1" x14ac:dyDescent="0.35">
      <c r="A35" s="107" t="s">
        <v>2274</v>
      </c>
      <c r="B35" s="389"/>
      <c r="C35" s="337"/>
      <c r="D35" s="2"/>
      <c r="E35" s="2"/>
      <c r="F35" s="2"/>
      <c r="G35" s="2"/>
      <c r="H35" s="2"/>
      <c r="I35" s="2"/>
      <c r="J35" s="2"/>
      <c r="K35" s="2"/>
      <c r="L35" s="2"/>
      <c r="M35" s="2"/>
    </row>
    <row r="36" spans="1:13" s="257" customFormat="1" outlineLevel="1" x14ac:dyDescent="0.35">
      <c r="A36" s="107" t="s">
        <v>2275</v>
      </c>
      <c r="B36" s="389"/>
      <c r="C36" s="337"/>
      <c r="D36" s="2"/>
      <c r="E36" s="2"/>
      <c r="F36" s="2"/>
      <c r="G36" s="2"/>
      <c r="H36" s="2"/>
      <c r="I36" s="2"/>
      <c r="J36" s="2"/>
      <c r="K36" s="2"/>
      <c r="L36" s="2"/>
      <c r="M36" s="2"/>
    </row>
    <row r="37" spans="1:13" s="257" customFormat="1" outlineLevel="1" x14ac:dyDescent="0.35">
      <c r="A37" s="107" t="s">
        <v>2276</v>
      </c>
      <c r="B37" s="389"/>
      <c r="C37" s="337"/>
      <c r="D37" s="2"/>
      <c r="E37" s="2"/>
      <c r="F37" s="2"/>
      <c r="G37" s="2"/>
      <c r="H37" s="2"/>
      <c r="I37" s="2"/>
      <c r="J37" s="2"/>
      <c r="K37" s="2"/>
      <c r="L37" s="2"/>
      <c r="M37" s="2"/>
    </row>
    <row r="38" spans="1:13" s="257" customFormat="1" outlineLevel="1" x14ac:dyDescent="0.35">
      <c r="A38" s="107" t="s">
        <v>2277</v>
      </c>
      <c r="B38" s="389"/>
      <c r="C38" s="337"/>
      <c r="D38" s="2"/>
      <c r="E38" s="2"/>
      <c r="F38" s="2"/>
      <c r="G38" s="2"/>
      <c r="H38" s="2"/>
      <c r="I38" s="2"/>
      <c r="J38" s="2"/>
      <c r="K38" s="2"/>
      <c r="L38" s="2"/>
      <c r="M38" s="2"/>
    </row>
    <row r="39" spans="1:13" s="257" customFormat="1" outlineLevel="1" x14ac:dyDescent="0.35">
      <c r="A39" s="107" t="s">
        <v>2278</v>
      </c>
      <c r="B39" s="389"/>
      <c r="C39" s="337"/>
      <c r="D39" s="2"/>
      <c r="E39" s="2"/>
      <c r="F39" s="2"/>
      <c r="G39" s="2"/>
      <c r="H39" s="2"/>
      <c r="I39" s="2"/>
      <c r="J39" s="2"/>
      <c r="K39" s="2"/>
      <c r="L39" s="2"/>
      <c r="M39" s="2"/>
    </row>
    <row r="40" spans="1:13" s="257" customFormat="1" outlineLevel="1" x14ac:dyDescent="0.35">
      <c r="A40" s="107" t="s">
        <v>2279</v>
      </c>
      <c r="B40" s="389"/>
      <c r="C40" s="337"/>
      <c r="D40" s="2"/>
      <c r="E40" s="2"/>
      <c r="F40" s="2"/>
      <c r="G40" s="2"/>
      <c r="H40" s="2"/>
      <c r="I40" s="2"/>
      <c r="J40" s="2"/>
      <c r="K40" s="2"/>
      <c r="L40" s="2"/>
      <c r="M40" s="2"/>
    </row>
    <row r="41" spans="1:13" s="257" customFormat="1" outlineLevel="1" x14ac:dyDescent="0.35">
      <c r="A41" s="107" t="s">
        <v>2280</v>
      </c>
      <c r="B41" s="389"/>
      <c r="C41" s="337"/>
      <c r="D41" s="2"/>
      <c r="E41" s="2"/>
      <c r="F41" s="2"/>
      <c r="G41" s="2"/>
      <c r="H41" s="2"/>
      <c r="I41" s="2"/>
      <c r="J41" s="2"/>
      <c r="K41" s="2"/>
      <c r="L41" s="2"/>
      <c r="M41" s="2"/>
    </row>
    <row r="42" spans="1:13" s="257" customFormat="1" outlineLevel="1" x14ac:dyDescent="0.35">
      <c r="A42" s="107" t="s">
        <v>2281</v>
      </c>
      <c r="B42" s="389"/>
      <c r="C42" s="337"/>
      <c r="D42" s="2"/>
      <c r="E42" s="2"/>
      <c r="F42" s="2"/>
      <c r="G42" s="2"/>
      <c r="H42" s="2"/>
      <c r="I42" s="2"/>
      <c r="J42" s="2"/>
      <c r="K42" s="2"/>
      <c r="L42" s="2"/>
      <c r="M42" s="2"/>
    </row>
    <row r="43" spans="1:13" s="257" customFormat="1" outlineLevel="1" x14ac:dyDescent="0.35">
      <c r="A43" s="107" t="s">
        <v>2282</v>
      </c>
      <c r="B43" s="389"/>
      <c r="C43" s="337"/>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7"/>
    </row>
    <row r="49" spans="1:3" outlineLevel="1" x14ac:dyDescent="0.35">
      <c r="A49" s="216" t="s">
        <v>1219</v>
      </c>
      <c r="B49" s="332"/>
      <c r="C49" s="337"/>
    </row>
    <row r="50" spans="1:3" outlineLevel="1" x14ac:dyDescent="0.35">
      <c r="A50" s="216" t="s">
        <v>1220</v>
      </c>
      <c r="B50" s="390"/>
      <c r="C50" s="337"/>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1"/>
    </row>
    <row r="54" spans="1:3" x14ac:dyDescent="0.35">
      <c r="A54" s="216" t="s">
        <v>2270</v>
      </c>
      <c r="B54" s="332"/>
      <c r="C54" s="391"/>
    </row>
    <row r="55" spans="1:3" x14ac:dyDescent="0.35">
      <c r="A55" s="216" t="s">
        <v>2271</v>
      </c>
      <c r="B55" s="332"/>
      <c r="C55" s="391"/>
    </row>
    <row r="56" spans="1:3" x14ac:dyDescent="0.35">
      <c r="A56" s="216" t="s">
        <v>2272</v>
      </c>
      <c r="B56" s="332"/>
      <c r="C56" s="391"/>
    </row>
    <row r="57" spans="1:3" x14ac:dyDescent="0.35">
      <c r="A57" s="216" t="s">
        <v>2273</v>
      </c>
      <c r="B57" s="332"/>
      <c r="C57" s="391"/>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harmonised-transparency-template-for-nordea-mortgage-bank-pool2-q3-2023</dc:title>
  <dc:creator>Paolo Colonna</dc:creator>
  <cp:lastPrinted>2016-05-20T08:25:54Z</cp:lastPrinted>
  <dcterms:created xsi:type="dcterms:W3CDTF">2016-04-21T08:07:20Z</dcterms:created>
  <dcterms:modified xsi:type="dcterms:W3CDTF">2023-10-25T06:49:57Z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2023-10-25T06:49:57Z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8aca635c-3440-43a0-a4ef-1ea228f688d7</vt:lpwstr>
  </property>
  <property fmtid="{D5CDD505-2E9C-101B-9397-08002B2CF9AE}" pid="10" name="MSIP_Label_400b7bbd-7ade-49ce-aa5e-23220b76cd08_ContentBits">
    <vt:lpwstr>2</vt:lpwstr>
  </property>
</Properties>
</file>