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130"/>
  <workbookPr codeName="ThisWorkbook" defaultThemeVersion="124226"/>
  <mc:AlternateContent xmlns:mc="http://schemas.openxmlformats.org/markup-compatibility/2006">
    <mc:Choice Requires="x15">
      <x15ac:absPath xmlns:x15ac="http://schemas.microsoft.com/office/spreadsheetml/2010/11/ac" url="G:\Liquidity Production\2023\06\Covered bonds\2. Norwegian HTT\Send out\"/>
    </mc:Choice>
  </mc:AlternateContent>
  <xr:revisionPtr revIDLastSave="0" documentId="13_ncr:1_{7EDA4EFB-21CF-4349-902C-0DE78DC11032}" xr6:coauthVersionLast="47" xr6:coauthVersionMax="47" xr10:uidLastSave="{00000000-0000-0000-0000-000000000000}"/>
  <bookViews>
    <workbookView xWindow="-120" yWindow="-120" windowWidth="29040" windowHeight="15840" tabRatio="879" firstSheet="2" activeTab="4" xr2:uid="{00000000-000D-0000-FFFF-FFFF00000000}"/>
  </bookViews>
  <sheets>
    <sheet name="Disclaimer" sheetId="13" r:id="rId1"/>
    <sheet name="Introduction" sheetId="5" r:id="rId2"/>
    <sheet name="Completion Instructions" sheetId="6" r:id="rId3"/>
    <sheet name="FAQ" sheetId="7" r:id="rId4"/>
    <sheet name="A. HTT General" sheetId="8" r:id="rId5"/>
    <sheet name="B1. HTT Mortgage Assets" sheetId="9" r:id="rId6"/>
    <sheet name="B2. HTT Public Sector Assets" sheetId="10" r:id="rId7"/>
    <sheet name="B3. HTT Shipping Assets" sheetId="11" r:id="rId8"/>
    <sheet name="C. HTT Harmonised Glossary" sheetId="12" r:id="rId9"/>
    <sheet name="D. Insert Nat Trans Templ" sheetId="14" r:id="rId10"/>
    <sheet name="E. Optional ECB-ECAIs data" sheetId="18" r:id="rId11"/>
    <sheet name="F1. Sustainable M data" sheetId="19" r:id="rId12"/>
    <sheet name="G1. Crisis M Payment Holidays" sheetId="22" r:id="rId13"/>
    <sheet name="E.g. General" sheetId="15" r:id="rId14"/>
    <sheet name="E.g. Other" sheetId="16" r:id="rId15"/>
  </sheets>
  <definedNames>
    <definedName name="_xlnm._FilterDatabase" localSheetId="4" hidden="1">'A. HTT General'!$L$112:$L$126</definedName>
    <definedName name="_xlnm._FilterDatabase" localSheetId="5" hidden="1">'B1. HTT Mortgage Assets'!$A$11:$D$187</definedName>
    <definedName name="acceptable_use_policy" localSheetId="0">Disclaimer!#REF!</definedName>
    <definedName name="general_tc" localSheetId="0">Disclaimer!$A$61</definedName>
    <definedName name="_xlnm.Print_Area" localSheetId="4">'A. HTT General'!$A$1:$G$365</definedName>
    <definedName name="_xlnm.Print_Area" localSheetId="5">'B1. HTT Mortgage Assets'!$A$1:$G$524</definedName>
    <definedName name="_xlnm.Print_Area" localSheetId="6">'B2. HTT Public Sector Assets'!$A$1:$G$179</definedName>
    <definedName name="_xlnm.Print_Area" localSheetId="7">'B3. HTT Shipping Assets'!$A$1:$G$211</definedName>
    <definedName name="_xlnm.Print_Area" localSheetId="8">'C. HTT Harmonised Glossary'!$A$1:$C$57</definedName>
    <definedName name="_xlnm.Print_Area" localSheetId="2">'Completion Instructions'!$B$2:$J$71</definedName>
    <definedName name="_xlnm.Print_Area" localSheetId="0">Disclaimer!$A$1:$A$170</definedName>
    <definedName name="_xlnm.Print_Area" localSheetId="10">'E. Optional ECB-ECAIs data'!$A$2:$G$72</definedName>
    <definedName name="_xlnm.Print_Area" localSheetId="3">FAQ!$A$1:$C$28</definedName>
    <definedName name="_xlnm.Print_Area" localSheetId="1">Introduction!$B$2:$J$43</definedName>
    <definedName name="_xlnm.Print_Titles" localSheetId="0">Disclaimer!$2:$2</definedName>
    <definedName name="_xlnm.Print_Titles" localSheetId="3">FAQ!$4:$4</definedName>
    <definedName name="privacy_policy" localSheetId="0">Disclaimer!$A$136</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F58" i="19" l="1"/>
  <c r="C50" i="19"/>
  <c r="D67" i="14" l="1"/>
  <c r="F103" i="14"/>
  <c r="E127" i="14" l="1"/>
  <c r="E126" i="14"/>
  <c r="E125" i="14"/>
  <c r="E123" i="14"/>
  <c r="D127" i="14"/>
  <c r="D123" i="14"/>
  <c r="J9" i="14"/>
  <c r="E135" i="14" l="1"/>
  <c r="E134" i="14"/>
  <c r="D126" i="14"/>
  <c r="D125" i="14"/>
  <c r="E124" i="14"/>
  <c r="D124" i="14"/>
  <c r="J116" i="14"/>
  <c r="I116" i="14"/>
  <c r="H116" i="14"/>
  <c r="G116" i="14"/>
  <c r="F116" i="14"/>
  <c r="E116" i="14"/>
  <c r="D116" i="14"/>
  <c r="D106" i="14"/>
  <c r="D68" i="14"/>
  <c r="H56" i="14"/>
  <c r="G56" i="14"/>
  <c r="F56" i="14"/>
  <c r="E56" i="14"/>
  <c r="D56" i="14"/>
  <c r="J48" i="14"/>
  <c r="I48" i="14"/>
  <c r="H48" i="14"/>
  <c r="G48" i="14"/>
  <c r="F48" i="14"/>
  <c r="E48" i="14"/>
  <c r="D48" i="14"/>
  <c r="K44" i="14"/>
  <c r="J44" i="14"/>
  <c r="I44" i="14"/>
  <c r="H44" i="14"/>
  <c r="G44" i="14"/>
  <c r="F44" i="14"/>
  <c r="E44" i="14"/>
  <c r="D44" i="14"/>
  <c r="D41" i="14"/>
  <c r="D25" i="14"/>
  <c r="D24" i="14"/>
  <c r="D23" i="14"/>
  <c r="E137" i="14"/>
  <c r="F82" i="14"/>
  <c r="D82" i="14"/>
  <c r="G62" i="14"/>
  <c r="F62" i="14"/>
  <c r="E20" i="14"/>
  <c r="L116" i="14" l="1"/>
  <c r="M48" i="14"/>
  <c r="G49" i="14" s="1"/>
  <c r="M44" i="14"/>
  <c r="K45" i="14" s="1"/>
  <c r="I56" i="14"/>
  <c r="I57" i="14" s="1"/>
  <c r="E128" i="14"/>
  <c r="D128" i="14"/>
  <c r="L117" i="14"/>
  <c r="F45" i="14"/>
  <c r="F117" i="14"/>
  <c r="E117" i="14"/>
  <c r="D117" i="14"/>
  <c r="J117" i="14"/>
  <c r="I117" i="14"/>
  <c r="H117" i="14"/>
  <c r="G117" i="14"/>
  <c r="D45" i="14" l="1"/>
  <c r="L45" i="14"/>
  <c r="E49" i="14"/>
  <c r="J45" i="14"/>
  <c r="G45" i="14"/>
  <c r="J49" i="14"/>
  <c r="F49" i="14"/>
  <c r="I45" i="14"/>
  <c r="H49" i="14"/>
  <c r="I49" i="14"/>
  <c r="D49" i="14"/>
  <c r="M49" i="14"/>
  <c r="H45" i="14"/>
  <c r="E45" i="14"/>
  <c r="M45" i="14"/>
  <c r="E57" i="14"/>
  <c r="D57" i="14"/>
  <c r="H57" i="14"/>
  <c r="G57" i="14"/>
  <c r="F57" i="14"/>
  <c r="D367" i="19"/>
  <c r="G355" i="19" s="1"/>
  <c r="C367" i="19"/>
  <c r="F355" i="19" s="1"/>
  <c r="D346" i="9"/>
  <c r="C346" i="9"/>
  <c r="C585" i="9"/>
  <c r="D585" i="9"/>
  <c r="D45" i="8"/>
  <c r="G343" i="19"/>
  <c r="G368" i="19"/>
  <c r="F368" i="19"/>
  <c r="F332" i="19"/>
  <c r="F598" i="19"/>
  <c r="G598" i="19"/>
  <c r="F599" i="19"/>
  <c r="G599" i="19"/>
  <c r="F600" i="19"/>
  <c r="G600" i="19"/>
  <c r="F601" i="19"/>
  <c r="G601" i="19"/>
  <c r="F597" i="19"/>
  <c r="D636" i="19"/>
  <c r="C636" i="19"/>
  <c r="D618" i="9"/>
  <c r="C618" i="9"/>
  <c r="G293" i="8"/>
  <c r="F307" i="8"/>
  <c r="F295" i="8"/>
  <c r="F293" i="8"/>
  <c r="G366" i="19" l="1"/>
  <c r="G358" i="19"/>
  <c r="G365" i="19"/>
  <c r="G361" i="19"/>
  <c r="G357" i="19"/>
  <c r="G364" i="19"/>
  <c r="G360" i="19"/>
  <c r="G356" i="19"/>
  <c r="G362" i="19"/>
  <c r="G354" i="19"/>
  <c r="G363" i="19"/>
  <c r="G359" i="19"/>
  <c r="F362" i="19"/>
  <c r="F358" i="19"/>
  <c r="F354" i="19"/>
  <c r="F366" i="19"/>
  <c r="F364" i="19"/>
  <c r="F360" i="19"/>
  <c r="F356" i="19"/>
  <c r="F365" i="19"/>
  <c r="F363" i="19"/>
  <c r="F361" i="19"/>
  <c r="F359" i="19"/>
  <c r="F357" i="19"/>
  <c r="C508" i="19"/>
  <c r="D508" i="19"/>
  <c r="D565" i="19"/>
  <c r="G547" i="19" s="1"/>
  <c r="C565" i="19"/>
  <c r="D486" i="19"/>
  <c r="C486" i="19"/>
  <c r="D473" i="19"/>
  <c r="C473" i="19"/>
  <c r="D327" i="19"/>
  <c r="C327" i="19"/>
  <c r="D274" i="19"/>
  <c r="C274" i="19"/>
  <c r="C252" i="19"/>
  <c r="D252" i="19"/>
  <c r="D239" i="19"/>
  <c r="C239" i="19"/>
  <c r="D19" i="19"/>
  <c r="C386" i="19"/>
  <c r="D350" i="19"/>
  <c r="C350" i="19"/>
  <c r="F347" i="19" s="1"/>
  <c r="G606" i="9"/>
  <c r="G624" i="19"/>
  <c r="G367" i="19" l="1"/>
  <c r="F367" i="19"/>
  <c r="F379" i="19"/>
  <c r="F380" i="19"/>
  <c r="G635" i="19"/>
  <c r="G631" i="19"/>
  <c r="G627" i="19"/>
  <c r="G623" i="19"/>
  <c r="G634" i="19"/>
  <c r="G630" i="19"/>
  <c r="G626" i="19"/>
  <c r="G637" i="19"/>
  <c r="G633" i="19"/>
  <c r="G629" i="19"/>
  <c r="G625" i="19"/>
  <c r="G622" i="19"/>
  <c r="G636" i="19"/>
  <c r="G632" i="19"/>
  <c r="G628" i="19"/>
  <c r="G617" i="9"/>
  <c r="G609" i="9"/>
  <c r="G620" i="9"/>
  <c r="G616" i="9"/>
  <c r="G612" i="9"/>
  <c r="G608" i="9"/>
  <c r="G621" i="9"/>
  <c r="G605" i="9"/>
  <c r="G607" i="9"/>
  <c r="G613" i="9"/>
  <c r="G604" i="9"/>
  <c r="G619" i="9"/>
  <c r="G615" i="9"/>
  <c r="G611" i="9"/>
  <c r="G622" i="9"/>
  <c r="G618" i="9"/>
  <c r="G614" i="9"/>
  <c r="G610" i="9"/>
  <c r="G378" i="9" l="1"/>
  <c r="G382" i="9"/>
  <c r="G386" i="9"/>
  <c r="G390" i="9"/>
  <c r="G375" i="9"/>
  <c r="G387" i="9"/>
  <c r="G380" i="9"/>
  <c r="G384" i="9"/>
  <c r="G388" i="9"/>
  <c r="G392" i="9"/>
  <c r="G379" i="9"/>
  <c r="G383" i="9"/>
  <c r="G391" i="9"/>
  <c r="G376" i="9"/>
  <c r="G377" i="9"/>
  <c r="G381" i="9"/>
  <c r="G385" i="9"/>
  <c r="G389" i="9"/>
  <c r="G393" i="9"/>
  <c r="G396" i="19"/>
  <c r="G400" i="19"/>
  <c r="G402" i="19"/>
  <c r="G404" i="19"/>
  <c r="G399" i="19"/>
  <c r="G403" i="19"/>
  <c r="G405" i="19"/>
  <c r="G398" i="19"/>
  <c r="G401" i="19"/>
  <c r="G397" i="19"/>
  <c r="D26" i="22"/>
  <c r="E26" i="22"/>
  <c r="F26" i="22"/>
  <c r="G26" i="22"/>
  <c r="C26" i="22"/>
  <c r="D98" i="19" l="1"/>
  <c r="F98" i="19"/>
  <c r="C98" i="19"/>
  <c r="D94" i="19"/>
  <c r="F94" i="19"/>
  <c r="C94" i="19"/>
  <c r="F66" i="19"/>
  <c r="D66" i="19"/>
  <c r="C66" i="19"/>
  <c r="D619" i="19"/>
  <c r="G616" i="19" s="1"/>
  <c r="C619" i="19"/>
  <c r="F615" i="19" s="1"/>
  <c r="F619" i="19" s="1"/>
  <c r="D603" i="19"/>
  <c r="G596" i="19" s="1"/>
  <c r="C603" i="19"/>
  <c r="F591" i="19" s="1"/>
  <c r="D588" i="19"/>
  <c r="G574" i="19" s="1"/>
  <c r="C588" i="19"/>
  <c r="F573" i="19" s="1"/>
  <c r="F578" i="19"/>
  <c r="F548" i="19"/>
  <c r="G548" i="19"/>
  <c r="F549" i="19"/>
  <c r="G549" i="19"/>
  <c r="F550" i="19"/>
  <c r="G550" i="19"/>
  <c r="F551" i="19"/>
  <c r="G551" i="19"/>
  <c r="F552" i="19"/>
  <c r="G552" i="19"/>
  <c r="F553" i="19"/>
  <c r="G553" i="19"/>
  <c r="F554" i="19"/>
  <c r="G554" i="19"/>
  <c r="F555" i="19"/>
  <c r="G555" i="19"/>
  <c r="F556" i="19"/>
  <c r="G556" i="19"/>
  <c r="F557" i="19"/>
  <c r="G557" i="19"/>
  <c r="F558" i="19"/>
  <c r="G558" i="19"/>
  <c r="F559" i="19"/>
  <c r="G559" i="19"/>
  <c r="F560" i="19"/>
  <c r="G560" i="19"/>
  <c r="F561" i="19"/>
  <c r="G561" i="19"/>
  <c r="F562" i="19"/>
  <c r="G562" i="19"/>
  <c r="F563" i="19"/>
  <c r="G563" i="19"/>
  <c r="F564" i="19"/>
  <c r="G564" i="19"/>
  <c r="F547" i="19"/>
  <c r="F479" i="19"/>
  <c r="F480" i="19"/>
  <c r="F481" i="19"/>
  <c r="F482" i="19"/>
  <c r="F483" i="19"/>
  <c r="F484" i="19"/>
  <c r="F485" i="19"/>
  <c r="G479" i="19"/>
  <c r="G480" i="19"/>
  <c r="G481" i="19"/>
  <c r="G482" i="19"/>
  <c r="G483" i="19"/>
  <c r="G484" i="19"/>
  <c r="G485" i="19"/>
  <c r="G478" i="19"/>
  <c r="F478" i="19"/>
  <c r="F450" i="19"/>
  <c r="G450" i="19"/>
  <c r="F451" i="19"/>
  <c r="G451" i="19"/>
  <c r="F452" i="19"/>
  <c r="G452" i="19"/>
  <c r="F453" i="19"/>
  <c r="G453" i="19"/>
  <c r="F454" i="19"/>
  <c r="G454" i="19"/>
  <c r="F455" i="19"/>
  <c r="G455" i="19"/>
  <c r="F456" i="19"/>
  <c r="G456" i="19"/>
  <c r="F457" i="19"/>
  <c r="G457" i="19"/>
  <c r="F458" i="19"/>
  <c r="G458" i="19"/>
  <c r="F459" i="19"/>
  <c r="G459" i="19"/>
  <c r="F460" i="19"/>
  <c r="G460" i="19"/>
  <c r="F461" i="19"/>
  <c r="G461" i="19"/>
  <c r="F462" i="19"/>
  <c r="G462" i="19"/>
  <c r="F463" i="19"/>
  <c r="G463" i="19"/>
  <c r="F464" i="19"/>
  <c r="G464" i="19"/>
  <c r="F465" i="19"/>
  <c r="G465" i="19"/>
  <c r="F466" i="19"/>
  <c r="G466" i="19"/>
  <c r="F467" i="19"/>
  <c r="G467" i="19"/>
  <c r="F468" i="19"/>
  <c r="G468" i="19"/>
  <c r="F469" i="19"/>
  <c r="G469" i="19"/>
  <c r="F470" i="19"/>
  <c r="G470" i="19"/>
  <c r="F471" i="19"/>
  <c r="G471" i="19"/>
  <c r="F472" i="19"/>
  <c r="G472" i="19"/>
  <c r="G449" i="19"/>
  <c r="F449" i="19"/>
  <c r="D393" i="19"/>
  <c r="G390" i="19" s="1"/>
  <c r="C393" i="19"/>
  <c r="D386" i="19"/>
  <c r="F381" i="19"/>
  <c r="F333" i="19"/>
  <c r="G333" i="19"/>
  <c r="F334" i="19"/>
  <c r="G334" i="19"/>
  <c r="F335" i="19"/>
  <c r="G335" i="19"/>
  <c r="F336" i="19"/>
  <c r="G336" i="19"/>
  <c r="F337" i="19"/>
  <c r="G337" i="19"/>
  <c r="F338" i="19"/>
  <c r="G338" i="19"/>
  <c r="F339" i="19"/>
  <c r="G339" i="19"/>
  <c r="F340" i="19"/>
  <c r="G340" i="19"/>
  <c r="F341" i="19"/>
  <c r="G341" i="19"/>
  <c r="F342" i="19"/>
  <c r="G342" i="19"/>
  <c r="F343" i="19"/>
  <c r="F344" i="19"/>
  <c r="G344" i="19"/>
  <c r="F345" i="19"/>
  <c r="G345" i="19"/>
  <c r="F346" i="19"/>
  <c r="G346" i="19"/>
  <c r="G347" i="19"/>
  <c r="F348" i="19"/>
  <c r="G348" i="19"/>
  <c r="F349" i="19"/>
  <c r="G349" i="19"/>
  <c r="G332" i="19"/>
  <c r="G318" i="19"/>
  <c r="F315" i="19"/>
  <c r="F310" i="19"/>
  <c r="G310" i="19"/>
  <c r="F311" i="19"/>
  <c r="G311" i="19"/>
  <c r="F312" i="19"/>
  <c r="G312" i="19"/>
  <c r="F313" i="19"/>
  <c r="G313" i="19"/>
  <c r="F314" i="19"/>
  <c r="G314" i="19"/>
  <c r="G315" i="19"/>
  <c r="F316" i="19"/>
  <c r="G316" i="19"/>
  <c r="F317" i="19"/>
  <c r="G317" i="19"/>
  <c r="F318" i="19"/>
  <c r="F319" i="19"/>
  <c r="G319" i="19"/>
  <c r="F320" i="19"/>
  <c r="G320" i="19"/>
  <c r="F321" i="19"/>
  <c r="G321" i="19"/>
  <c r="F322" i="19"/>
  <c r="G322" i="19"/>
  <c r="F323" i="19"/>
  <c r="G323" i="19"/>
  <c r="F324" i="19"/>
  <c r="G324" i="19"/>
  <c r="F325" i="19"/>
  <c r="G325" i="19"/>
  <c r="F326" i="19"/>
  <c r="G326" i="19"/>
  <c r="G309" i="19"/>
  <c r="F309" i="19"/>
  <c r="G267" i="19"/>
  <c r="G268" i="19"/>
  <c r="G269" i="19"/>
  <c r="G270" i="19"/>
  <c r="G271" i="19"/>
  <c r="G272" i="19"/>
  <c r="G273" i="19"/>
  <c r="G266" i="19"/>
  <c r="F267" i="19"/>
  <c r="F268" i="19"/>
  <c r="F269" i="19"/>
  <c r="F270" i="19"/>
  <c r="F271" i="19"/>
  <c r="F272" i="19"/>
  <c r="F273" i="19"/>
  <c r="F266" i="19"/>
  <c r="F248" i="19"/>
  <c r="F244" i="19"/>
  <c r="F245" i="19"/>
  <c r="G245" i="19"/>
  <c r="F246" i="19"/>
  <c r="G246" i="19"/>
  <c r="F247" i="19"/>
  <c r="G247" i="19"/>
  <c r="G248" i="19"/>
  <c r="F249" i="19"/>
  <c r="G249" i="19"/>
  <c r="F250" i="19"/>
  <c r="G250" i="19"/>
  <c r="F251" i="19"/>
  <c r="G251" i="19"/>
  <c r="G244" i="19"/>
  <c r="F216" i="19"/>
  <c r="G216" i="19"/>
  <c r="F217" i="19"/>
  <c r="G217" i="19"/>
  <c r="F218" i="19"/>
  <c r="G218" i="19"/>
  <c r="F219" i="19"/>
  <c r="G219" i="19"/>
  <c r="F220" i="19"/>
  <c r="G220" i="19"/>
  <c r="F221" i="19"/>
  <c r="G221" i="19"/>
  <c r="F222" i="19"/>
  <c r="G222" i="19"/>
  <c r="F223" i="19"/>
  <c r="G223" i="19"/>
  <c r="F224" i="19"/>
  <c r="G224" i="19"/>
  <c r="F225" i="19"/>
  <c r="G225" i="19"/>
  <c r="F226" i="19"/>
  <c r="G226" i="19"/>
  <c r="F227" i="19"/>
  <c r="G227" i="19"/>
  <c r="F228" i="19"/>
  <c r="G228" i="19"/>
  <c r="F229" i="19"/>
  <c r="G229" i="19"/>
  <c r="F230" i="19"/>
  <c r="G230" i="19"/>
  <c r="F231" i="19"/>
  <c r="G231" i="19"/>
  <c r="F232" i="19"/>
  <c r="G232" i="19"/>
  <c r="F233" i="19"/>
  <c r="G233" i="19"/>
  <c r="F234" i="19"/>
  <c r="G234" i="19"/>
  <c r="F235" i="19"/>
  <c r="G235" i="19"/>
  <c r="F236" i="19"/>
  <c r="G236" i="19"/>
  <c r="F237" i="19"/>
  <c r="G237" i="19"/>
  <c r="F238" i="19"/>
  <c r="G238" i="19"/>
  <c r="G215" i="19"/>
  <c r="F215" i="19"/>
  <c r="F44" i="9"/>
  <c r="D44" i="9"/>
  <c r="C44" i="9"/>
  <c r="C58" i="11"/>
  <c r="C54" i="11"/>
  <c r="C26" i="11"/>
  <c r="C49" i="10"/>
  <c r="C77" i="10"/>
  <c r="C81" i="10"/>
  <c r="D372" i="9"/>
  <c r="G370" i="9" s="1"/>
  <c r="C372" i="9"/>
  <c r="F368" i="9" s="1"/>
  <c r="D365" i="9"/>
  <c r="G360" i="9" s="1"/>
  <c r="C365" i="9"/>
  <c r="F359" i="9" s="1"/>
  <c r="D328" i="9"/>
  <c r="C328" i="9"/>
  <c r="F370" i="9" l="1"/>
  <c r="F321" i="9"/>
  <c r="F323" i="9"/>
  <c r="F327" i="9"/>
  <c r="F317" i="9"/>
  <c r="F322" i="9"/>
  <c r="F314" i="9"/>
  <c r="F311" i="9"/>
  <c r="F315" i="9"/>
  <c r="F319" i="9"/>
  <c r="F310" i="9"/>
  <c r="F328" i="9" s="1"/>
  <c r="F324" i="9"/>
  <c r="F325" i="9"/>
  <c r="F312" i="9"/>
  <c r="F316" i="9"/>
  <c r="F320" i="9"/>
  <c r="F313" i="9"/>
  <c r="F326" i="9"/>
  <c r="F318" i="9"/>
  <c r="G314" i="9"/>
  <c r="G318" i="9"/>
  <c r="G324" i="9"/>
  <c r="G312" i="9"/>
  <c r="G323" i="9"/>
  <c r="G327" i="9"/>
  <c r="G316" i="9"/>
  <c r="G321" i="9"/>
  <c r="G317" i="9"/>
  <c r="G311" i="9"/>
  <c r="G328" i="9" s="1"/>
  <c r="G315" i="9"/>
  <c r="G319" i="9"/>
  <c r="G310" i="9"/>
  <c r="G325" i="9"/>
  <c r="G313" i="9"/>
  <c r="G322" i="9"/>
  <c r="G320" i="9"/>
  <c r="G326" i="9"/>
  <c r="F579" i="19"/>
  <c r="G594" i="19"/>
  <c r="G380" i="19"/>
  <c r="G379" i="19"/>
  <c r="G615" i="19"/>
  <c r="F327" i="19"/>
  <c r="F391" i="19"/>
  <c r="F389" i="19"/>
  <c r="G618" i="19"/>
  <c r="G327" i="19"/>
  <c r="G368" i="9"/>
  <c r="G369" i="9"/>
  <c r="G371" i="9"/>
  <c r="F239" i="19"/>
  <c r="F364" i="9"/>
  <c r="F360" i="9"/>
  <c r="F362" i="9"/>
  <c r="F358" i="9"/>
  <c r="F565" i="19"/>
  <c r="G252" i="19"/>
  <c r="F274" i="19"/>
  <c r="G361" i="9"/>
  <c r="G239" i="19"/>
  <c r="F473" i="19"/>
  <c r="F486" i="19"/>
  <c r="G358" i="9"/>
  <c r="F363" i="9"/>
  <c r="F361" i="9"/>
  <c r="F371" i="9"/>
  <c r="F369" i="9"/>
  <c r="G473" i="19"/>
  <c r="G486" i="19"/>
  <c r="G565" i="19"/>
  <c r="F587" i="19"/>
  <c r="G617" i="19"/>
  <c r="G363" i="9"/>
  <c r="G359" i="9"/>
  <c r="G364" i="9"/>
  <c r="G362" i="9"/>
  <c r="F586" i="19"/>
  <c r="G595" i="19"/>
  <c r="F390" i="19"/>
  <c r="G391" i="19"/>
  <c r="G385" i="19"/>
  <c r="F385" i="19"/>
  <c r="G384" i="19"/>
  <c r="G389" i="19"/>
  <c r="F594" i="19"/>
  <c r="F384" i="19"/>
  <c r="G383" i="19"/>
  <c r="G392" i="19"/>
  <c r="F383" i="19"/>
  <c r="G382" i="19"/>
  <c r="F392" i="19"/>
  <c r="F382" i="19"/>
  <c r="G381" i="19"/>
  <c r="G602" i="19"/>
  <c r="G593" i="19"/>
  <c r="G590" i="19"/>
  <c r="G592" i="19"/>
  <c r="G591" i="19"/>
  <c r="G597" i="19"/>
  <c r="F593" i="19"/>
  <c r="F590" i="19"/>
  <c r="F596" i="19"/>
  <c r="F592" i="19"/>
  <c r="F602" i="19"/>
  <c r="F595" i="19"/>
  <c r="F583" i="19"/>
  <c r="F575" i="19"/>
  <c r="F582" i="19"/>
  <c r="F572" i="19"/>
  <c r="F581" i="19"/>
  <c r="F570" i="19"/>
  <c r="F580" i="19"/>
  <c r="F585" i="19"/>
  <c r="F577" i="19"/>
  <c r="F584" i="19"/>
  <c r="F576" i="19"/>
  <c r="G573" i="19"/>
  <c r="G585" i="19"/>
  <c r="G581" i="19"/>
  <c r="G577" i="19"/>
  <c r="G572" i="19"/>
  <c r="G584" i="19"/>
  <c r="G580" i="19"/>
  <c r="G576" i="19"/>
  <c r="G571" i="19"/>
  <c r="G570" i="19"/>
  <c r="G587" i="19"/>
  <c r="G583" i="19"/>
  <c r="G579" i="19"/>
  <c r="G575" i="19"/>
  <c r="G586" i="19"/>
  <c r="G582" i="19"/>
  <c r="G578" i="19"/>
  <c r="F571" i="19"/>
  <c r="F574" i="19"/>
  <c r="F350" i="19"/>
  <c r="G350" i="19"/>
  <c r="G274" i="19"/>
  <c r="F252" i="19"/>
  <c r="D601" i="9"/>
  <c r="C601" i="9"/>
  <c r="G619" i="19" l="1"/>
  <c r="F393" i="19"/>
  <c r="G372" i="9"/>
  <c r="F365" i="9"/>
  <c r="F372" i="9"/>
  <c r="F386" i="19"/>
  <c r="G588" i="19"/>
  <c r="G599" i="9"/>
  <c r="G598" i="9"/>
  <c r="G600" i="9"/>
  <c r="G597" i="9"/>
  <c r="F597" i="9"/>
  <c r="F599" i="9"/>
  <c r="F598" i="9"/>
  <c r="F600" i="9"/>
  <c r="G386" i="19"/>
  <c r="G365" i="9"/>
  <c r="G393" i="19"/>
  <c r="G603" i="19"/>
  <c r="F603" i="19"/>
  <c r="F588" i="19"/>
  <c r="D567" i="9"/>
  <c r="C567" i="9"/>
  <c r="F601" i="9" l="1"/>
  <c r="G601" i="9"/>
  <c r="F550" i="9"/>
  <c r="F558" i="9"/>
  <c r="F566" i="9"/>
  <c r="F551" i="9"/>
  <c r="F559" i="9"/>
  <c r="F549" i="9"/>
  <c r="F552" i="9"/>
  <c r="F560" i="9"/>
  <c r="F553" i="9"/>
  <c r="F561" i="9"/>
  <c r="F555" i="9"/>
  <c r="F556" i="9"/>
  <c r="F565" i="9"/>
  <c r="F554" i="9"/>
  <c r="F562" i="9"/>
  <c r="F563" i="9"/>
  <c r="F564" i="9"/>
  <c r="F557" i="9"/>
  <c r="G561" i="9"/>
  <c r="G550" i="9"/>
  <c r="G554" i="9"/>
  <c r="G558" i="9"/>
  <c r="G562" i="9"/>
  <c r="G566" i="9"/>
  <c r="G549" i="9"/>
  <c r="G557" i="9"/>
  <c r="G565" i="9"/>
  <c r="G551" i="9"/>
  <c r="G555" i="9"/>
  <c r="G559" i="9"/>
  <c r="G563" i="9"/>
  <c r="G560" i="9"/>
  <c r="G552" i="9"/>
  <c r="G556" i="9"/>
  <c r="G564" i="9"/>
  <c r="G553" i="9"/>
  <c r="H30" i="22"/>
  <c r="H29" i="22"/>
  <c r="H28" i="22"/>
  <c r="H27" i="22"/>
  <c r="H25" i="22"/>
  <c r="H24" i="22"/>
  <c r="H23" i="22"/>
  <c r="H26" i="22" l="1"/>
  <c r="F567" i="9"/>
  <c r="G567" i="9"/>
  <c r="C58" i="8"/>
  <c r="D17" i="14" s="1"/>
  <c r="D20" i="14" l="1"/>
  <c r="D544" i="9"/>
  <c r="C544" i="9"/>
  <c r="D305" i="9"/>
  <c r="C305" i="9"/>
  <c r="C30" i="19"/>
  <c r="F29" i="19" s="1"/>
  <c r="F28" i="9"/>
  <c r="C19" i="19"/>
  <c r="G17" i="22" l="1"/>
  <c r="K17" i="14"/>
  <c r="K20" i="14" s="1"/>
  <c r="F334" i="9"/>
  <c r="F336" i="9"/>
  <c r="F338" i="9"/>
  <c r="F340" i="9"/>
  <c r="F342" i="9"/>
  <c r="F344" i="9"/>
  <c r="F335" i="9"/>
  <c r="F337" i="9"/>
  <c r="F339" i="9"/>
  <c r="F341" i="9"/>
  <c r="F343" i="9"/>
  <c r="F345" i="9"/>
  <c r="G334" i="9"/>
  <c r="G340" i="9"/>
  <c r="G344" i="9"/>
  <c r="G335" i="9"/>
  <c r="G337" i="9"/>
  <c r="G339" i="9"/>
  <c r="G341" i="9"/>
  <c r="G343" i="9"/>
  <c r="G345" i="9"/>
  <c r="G336" i="9"/>
  <c r="G338" i="9"/>
  <c r="G342" i="9"/>
  <c r="G291" i="9"/>
  <c r="G295" i="9"/>
  <c r="G299" i="9"/>
  <c r="G303" i="9"/>
  <c r="G289" i="9"/>
  <c r="G287" i="9"/>
  <c r="G290" i="9"/>
  <c r="G302" i="9"/>
  <c r="G288" i="9"/>
  <c r="G292" i="9"/>
  <c r="G296" i="9"/>
  <c r="G300" i="9"/>
  <c r="G304" i="9"/>
  <c r="G293" i="9"/>
  <c r="G297" i="9"/>
  <c r="G301" i="9"/>
  <c r="G294" i="9"/>
  <c r="G298" i="9"/>
  <c r="F333" i="9"/>
  <c r="G333" i="9"/>
  <c r="G534" i="9"/>
  <c r="G542" i="9"/>
  <c r="G527" i="9"/>
  <c r="G535" i="9"/>
  <c r="G543" i="9"/>
  <c r="G536" i="9"/>
  <c r="G526" i="9"/>
  <c r="G528" i="9"/>
  <c r="G529" i="9"/>
  <c r="G537" i="9"/>
  <c r="G531" i="9"/>
  <c r="G532" i="9"/>
  <c r="G541" i="9"/>
  <c r="G530" i="9"/>
  <c r="G538" i="9"/>
  <c r="G539" i="9"/>
  <c r="G540" i="9"/>
  <c r="G533" i="9"/>
  <c r="F532" i="9"/>
  <c r="F540" i="9"/>
  <c r="F533" i="9"/>
  <c r="F541" i="9"/>
  <c r="F534" i="9"/>
  <c r="F542" i="9"/>
  <c r="F531" i="9"/>
  <c r="F527" i="9"/>
  <c r="F535" i="9"/>
  <c r="F543" i="9"/>
  <c r="F530" i="9"/>
  <c r="F528" i="9"/>
  <c r="F536" i="9"/>
  <c r="F526" i="9"/>
  <c r="F538" i="9"/>
  <c r="F529" i="9"/>
  <c r="F537" i="9"/>
  <c r="F539" i="9"/>
  <c r="F289" i="9"/>
  <c r="F293" i="9"/>
  <c r="F297" i="9"/>
  <c r="F301" i="9"/>
  <c r="F292" i="9"/>
  <c r="F290" i="9"/>
  <c r="F294" i="9"/>
  <c r="F298" i="9"/>
  <c r="F302" i="9"/>
  <c r="F287" i="9"/>
  <c r="F296" i="9"/>
  <c r="F300" i="9"/>
  <c r="F291" i="9"/>
  <c r="F295" i="9"/>
  <c r="F299" i="9"/>
  <c r="F303" i="9"/>
  <c r="F288" i="9"/>
  <c r="F304" i="9"/>
  <c r="G16" i="19"/>
  <c r="F39" i="19"/>
  <c r="F37" i="19"/>
  <c r="F36" i="19"/>
  <c r="F38" i="19"/>
  <c r="F35" i="19"/>
  <c r="F31" i="19"/>
  <c r="F34" i="19"/>
  <c r="F32" i="19"/>
  <c r="F33" i="19"/>
  <c r="F27" i="19"/>
  <c r="F28" i="19"/>
  <c r="G17" i="19"/>
  <c r="G18" i="19"/>
  <c r="F30" i="19" l="1"/>
  <c r="G346" i="9"/>
  <c r="G19" i="19"/>
  <c r="F346" i="9"/>
  <c r="G305" i="9"/>
  <c r="G544" i="9"/>
  <c r="F544" i="9"/>
  <c r="F305" i="9"/>
  <c r="G227" i="8"/>
  <c r="F227" i="8"/>
  <c r="G226" i="8"/>
  <c r="F226" i="8"/>
  <c r="G225" i="8"/>
  <c r="F225" i="8"/>
  <c r="G224" i="8"/>
  <c r="F224" i="8"/>
  <c r="G223" i="8"/>
  <c r="F223" i="8"/>
  <c r="G222" i="8"/>
  <c r="F222" i="8"/>
  <c r="G221" i="8"/>
  <c r="F221" i="8"/>
  <c r="G219" i="8"/>
  <c r="F219" i="8"/>
  <c r="G218" i="8"/>
  <c r="F218" i="8"/>
  <c r="G217" i="8"/>
  <c r="F217" i="8"/>
  <c r="C307" i="8"/>
  <c r="D291" i="8"/>
  <c r="D295" i="8"/>
  <c r="D293" i="8"/>
  <c r="C293" i="8"/>
  <c r="C295" i="8"/>
  <c r="D307" i="8"/>
  <c r="C291" i="8"/>
  <c r="F220" i="8" l="1"/>
  <c r="C179" i="8" l="1"/>
  <c r="C288" i="8"/>
  <c r="D167" i="8"/>
  <c r="G166" i="8" l="1"/>
  <c r="G165" i="8"/>
  <c r="G164" i="8"/>
  <c r="F177" i="8"/>
  <c r="F181" i="8"/>
  <c r="F185" i="8"/>
  <c r="F178" i="8"/>
  <c r="F182" i="8"/>
  <c r="F186" i="8"/>
  <c r="F175" i="8"/>
  <c r="F184" i="8"/>
  <c r="F187" i="8"/>
  <c r="F180" i="8"/>
  <c r="F174" i="8"/>
  <c r="F183" i="8"/>
  <c r="D179" i="11"/>
  <c r="G175" i="11" s="1"/>
  <c r="C179" i="11"/>
  <c r="F175" i="11" s="1"/>
  <c r="D157" i="11"/>
  <c r="G153" i="11" s="1"/>
  <c r="C157" i="11"/>
  <c r="F149" i="11" s="1"/>
  <c r="D144" i="11"/>
  <c r="G140" i="11" s="1"/>
  <c r="C144" i="11"/>
  <c r="F142" i="11" s="1"/>
  <c r="C152" i="10"/>
  <c r="C42" i="10"/>
  <c r="F41" i="10" s="1"/>
  <c r="D37" i="10"/>
  <c r="G35" i="10" s="1"/>
  <c r="C37" i="10"/>
  <c r="D487" i="9"/>
  <c r="G492" i="9" s="1"/>
  <c r="C487" i="9"/>
  <c r="F488" i="9" s="1"/>
  <c r="D465" i="9"/>
  <c r="G470" i="9" s="1"/>
  <c r="C465" i="9"/>
  <c r="F470" i="9" s="1"/>
  <c r="D452" i="9"/>
  <c r="C452" i="9"/>
  <c r="F428" i="9" s="1"/>
  <c r="D249" i="9"/>
  <c r="G247" i="9" s="1"/>
  <c r="C249" i="9"/>
  <c r="D227" i="9"/>
  <c r="G228" i="9" s="1"/>
  <c r="C227" i="9"/>
  <c r="F219" i="9" s="1"/>
  <c r="D214" i="9"/>
  <c r="C214" i="9"/>
  <c r="F76" i="9"/>
  <c r="D76" i="9"/>
  <c r="C76" i="9"/>
  <c r="F72" i="9"/>
  <c r="D72" i="9"/>
  <c r="C72" i="9"/>
  <c r="C15" i="9"/>
  <c r="C304" i="8"/>
  <c r="C303" i="8"/>
  <c r="C302" i="8"/>
  <c r="C298" i="8"/>
  <c r="C297" i="8"/>
  <c r="C296" i="8"/>
  <c r="C292" i="8"/>
  <c r="C289" i="8"/>
  <c r="C220" i="8"/>
  <c r="C208" i="8"/>
  <c r="F198" i="8" s="1"/>
  <c r="C167" i="8"/>
  <c r="D156" i="8"/>
  <c r="C156" i="8"/>
  <c r="D130" i="8"/>
  <c r="G121" i="8" s="1"/>
  <c r="C130" i="8"/>
  <c r="F121" i="8" s="1"/>
  <c r="D100" i="8"/>
  <c r="C100" i="8"/>
  <c r="D77" i="8"/>
  <c r="G80" i="8" s="1"/>
  <c r="C77" i="8"/>
  <c r="F36" i="10" l="1"/>
  <c r="D37" i="14"/>
  <c r="K27" i="14"/>
  <c r="K33" i="14"/>
  <c r="K32" i="14"/>
  <c r="K25" i="14"/>
  <c r="K31" i="14"/>
  <c r="K23" i="14"/>
  <c r="K30" i="14"/>
  <c r="K24" i="14"/>
  <c r="K38" i="14"/>
  <c r="K29" i="14"/>
  <c r="E61" i="14"/>
  <c r="E62" i="14" s="1"/>
  <c r="D38" i="14"/>
  <c r="K28" i="14"/>
  <c r="D61" i="14"/>
  <c r="K37" i="14"/>
  <c r="D28" i="14"/>
  <c r="D30" i="14" s="1"/>
  <c r="K26" i="14"/>
  <c r="F17" i="22"/>
  <c r="D135" i="14"/>
  <c r="D134" i="14"/>
  <c r="G148" i="8"/>
  <c r="G147" i="8"/>
  <c r="F148" i="8"/>
  <c r="F147" i="8"/>
  <c r="G450" i="9"/>
  <c r="G428" i="9"/>
  <c r="F252" i="9"/>
  <c r="F241" i="9"/>
  <c r="G126" i="11"/>
  <c r="F17" i="19"/>
  <c r="F18" i="19"/>
  <c r="F16" i="19"/>
  <c r="G134" i="11"/>
  <c r="G136" i="11"/>
  <c r="G124" i="11"/>
  <c r="F153" i="11"/>
  <c r="G171" i="11"/>
  <c r="F440" i="9"/>
  <c r="F436" i="9"/>
  <c r="G120" i="11"/>
  <c r="G128" i="11"/>
  <c r="G138" i="11"/>
  <c r="G122" i="11"/>
  <c r="G130" i="11"/>
  <c r="G142" i="11"/>
  <c r="F128" i="8"/>
  <c r="F122" i="8"/>
  <c r="G128" i="8"/>
  <c r="G122" i="8"/>
  <c r="F150" i="8"/>
  <c r="F154" i="8"/>
  <c r="F151" i="8"/>
  <c r="F155" i="8"/>
  <c r="F152" i="8"/>
  <c r="F149" i="8"/>
  <c r="F153" i="8"/>
  <c r="G152" i="8"/>
  <c r="G154" i="8"/>
  <c r="G149" i="8"/>
  <c r="G153" i="8"/>
  <c r="G150" i="8"/>
  <c r="G151" i="8"/>
  <c r="G155" i="8"/>
  <c r="G131" i="8"/>
  <c r="G135" i="8"/>
  <c r="G132" i="8"/>
  <c r="G136" i="8"/>
  <c r="G133" i="8"/>
  <c r="G134" i="8"/>
  <c r="F99" i="8"/>
  <c r="F95" i="8"/>
  <c r="F98" i="8"/>
  <c r="F94" i="8"/>
  <c r="F97" i="8"/>
  <c r="F96" i="8"/>
  <c r="F160" i="8"/>
  <c r="F145" i="8"/>
  <c r="F141" i="8"/>
  <c r="F159" i="8"/>
  <c r="F144" i="8"/>
  <c r="F140" i="8"/>
  <c r="F162" i="8"/>
  <c r="F158" i="8"/>
  <c r="F143" i="8"/>
  <c r="F139" i="8"/>
  <c r="F161" i="8"/>
  <c r="F157" i="8"/>
  <c r="F146" i="8"/>
  <c r="F142" i="8"/>
  <c r="F138" i="8"/>
  <c r="F54" i="8"/>
  <c r="F62" i="8"/>
  <c r="F60" i="8"/>
  <c r="F63" i="8"/>
  <c r="F59" i="8"/>
  <c r="F64" i="8"/>
  <c r="F61" i="8"/>
  <c r="F56" i="8"/>
  <c r="F213" i="9"/>
  <c r="F211" i="9"/>
  <c r="F209" i="9"/>
  <c r="F207" i="9"/>
  <c r="F205" i="9"/>
  <c r="F203" i="9"/>
  <c r="F201" i="9"/>
  <c r="F199" i="9"/>
  <c r="F197" i="9"/>
  <c r="F195" i="9"/>
  <c r="F193" i="9"/>
  <c r="F191" i="9"/>
  <c r="F212" i="9"/>
  <c r="F210" i="9"/>
  <c r="F208" i="9"/>
  <c r="F206" i="9"/>
  <c r="F204" i="9"/>
  <c r="F202" i="9"/>
  <c r="F200" i="9"/>
  <c r="F198" i="9"/>
  <c r="F196" i="9"/>
  <c r="F194" i="9"/>
  <c r="F192" i="9"/>
  <c r="F190" i="9"/>
  <c r="G213" i="9"/>
  <c r="G209" i="9"/>
  <c r="G199" i="9"/>
  <c r="G191" i="9"/>
  <c r="G212" i="9"/>
  <c r="G210" i="9"/>
  <c r="G208" i="9"/>
  <c r="G206" i="9"/>
  <c r="G204" i="9"/>
  <c r="G202" i="9"/>
  <c r="G200" i="9"/>
  <c r="G198" i="9"/>
  <c r="G196" i="9"/>
  <c r="G194" i="9"/>
  <c r="G192" i="9"/>
  <c r="G190" i="9"/>
  <c r="G207" i="9"/>
  <c r="G201" i="9"/>
  <c r="G195" i="9"/>
  <c r="G211" i="9"/>
  <c r="G205" i="9"/>
  <c r="G203" i="9"/>
  <c r="G197" i="9"/>
  <c r="G193" i="9"/>
  <c r="F166" i="8"/>
  <c r="F164" i="8"/>
  <c r="F165" i="8"/>
  <c r="G162" i="8"/>
  <c r="G160" i="8"/>
  <c r="G158" i="8"/>
  <c r="G145" i="8"/>
  <c r="G143" i="8"/>
  <c r="G141" i="8"/>
  <c r="G139" i="8"/>
  <c r="G157" i="8"/>
  <c r="G161" i="8"/>
  <c r="G159" i="8"/>
  <c r="G146" i="8"/>
  <c r="G144" i="8"/>
  <c r="G142" i="8"/>
  <c r="G140" i="8"/>
  <c r="G138" i="8"/>
  <c r="F131" i="8"/>
  <c r="F133" i="8"/>
  <c r="F135" i="8"/>
  <c r="F134" i="8"/>
  <c r="F132" i="8"/>
  <c r="F136" i="8"/>
  <c r="G129" i="8"/>
  <c r="G124" i="8"/>
  <c r="G118" i="8"/>
  <c r="G114" i="8"/>
  <c r="G127" i="8"/>
  <c r="G123" i="8"/>
  <c r="G117" i="8"/>
  <c r="G113" i="8"/>
  <c r="G126" i="8"/>
  <c r="G120" i="8"/>
  <c r="G116" i="8"/>
  <c r="G112" i="8"/>
  <c r="G125" i="8"/>
  <c r="G119" i="8"/>
  <c r="G115" i="8"/>
  <c r="F129" i="8"/>
  <c r="F126" i="8"/>
  <c r="F124" i="8"/>
  <c r="F120" i="8"/>
  <c r="F118" i="8"/>
  <c r="F116" i="8"/>
  <c r="F114" i="8"/>
  <c r="F127" i="8"/>
  <c r="F125" i="8"/>
  <c r="F123" i="8"/>
  <c r="F119" i="8"/>
  <c r="F117" i="8"/>
  <c r="F115" i="8"/>
  <c r="F113" i="8"/>
  <c r="F112" i="8"/>
  <c r="G103" i="8"/>
  <c r="G99" i="8"/>
  <c r="G95" i="8"/>
  <c r="G98" i="8"/>
  <c r="G94" i="8"/>
  <c r="G97" i="8"/>
  <c r="G93" i="8"/>
  <c r="G96" i="8"/>
  <c r="F93" i="8"/>
  <c r="F179" i="8"/>
  <c r="F149" i="10"/>
  <c r="G25" i="10"/>
  <c r="G28" i="10"/>
  <c r="G32" i="10"/>
  <c r="F33" i="10"/>
  <c r="G24" i="10"/>
  <c r="F29" i="10"/>
  <c r="G33" i="10"/>
  <c r="F25" i="10"/>
  <c r="G29" i="10"/>
  <c r="G36" i="10"/>
  <c r="F53" i="8"/>
  <c r="F57" i="8"/>
  <c r="F71" i="8"/>
  <c r="F75" i="8"/>
  <c r="F79" i="8"/>
  <c r="F86" i="8"/>
  <c r="F72" i="8"/>
  <c r="F76" i="8"/>
  <c r="F80" i="8"/>
  <c r="F87" i="8"/>
  <c r="F73" i="8"/>
  <c r="F81" i="8"/>
  <c r="F78" i="8"/>
  <c r="F82" i="8"/>
  <c r="F70" i="8"/>
  <c r="F74" i="8"/>
  <c r="F193" i="8"/>
  <c r="F197" i="8"/>
  <c r="F201" i="8"/>
  <c r="F205" i="8"/>
  <c r="F210" i="8"/>
  <c r="F214" i="8"/>
  <c r="F194" i="8"/>
  <c r="F202" i="8"/>
  <c r="F206" i="8"/>
  <c r="F211" i="8"/>
  <c r="F215" i="8"/>
  <c r="F196" i="8"/>
  <c r="F204" i="8"/>
  <c r="F213" i="8"/>
  <c r="F199" i="8"/>
  <c r="F200" i="8"/>
  <c r="F209" i="8"/>
  <c r="F195" i="8"/>
  <c r="F203" i="8"/>
  <c r="F212" i="8"/>
  <c r="F103" i="8"/>
  <c r="F104" i="8"/>
  <c r="F101" i="8"/>
  <c r="F105" i="8"/>
  <c r="F102" i="8"/>
  <c r="F26" i="9"/>
  <c r="F14" i="9"/>
  <c r="G444" i="9"/>
  <c r="G73" i="8"/>
  <c r="G221" i="9"/>
  <c r="F23" i="10"/>
  <c r="F27" i="10"/>
  <c r="F31" i="10"/>
  <c r="F35" i="10"/>
  <c r="F148" i="10"/>
  <c r="G132" i="11"/>
  <c r="G434" i="9"/>
  <c r="G22" i="10"/>
  <c r="G23" i="10"/>
  <c r="G26" i="10"/>
  <c r="G27" i="10"/>
  <c r="G30" i="10"/>
  <c r="G31" i="10"/>
  <c r="G34" i="10"/>
  <c r="F120" i="11"/>
  <c r="F122" i="11"/>
  <c r="F124" i="11"/>
  <c r="F126" i="11"/>
  <c r="F128" i="11"/>
  <c r="F130" i="11"/>
  <c r="F132" i="11"/>
  <c r="F134" i="11"/>
  <c r="F136" i="11"/>
  <c r="F138" i="11"/>
  <c r="F140" i="11"/>
  <c r="G149" i="11"/>
  <c r="F171" i="11"/>
  <c r="G82" i="8"/>
  <c r="G105" i="8"/>
  <c r="G75" i="8"/>
  <c r="G71" i="8"/>
  <c r="G78" i="8"/>
  <c r="G101" i="8"/>
  <c r="F150" i="10"/>
  <c r="F154" i="10"/>
  <c r="G219" i="9"/>
  <c r="G442" i="9"/>
  <c r="F22" i="10"/>
  <c r="F24" i="10"/>
  <c r="F26" i="10"/>
  <c r="F28" i="10"/>
  <c r="F30" i="10"/>
  <c r="F32" i="10"/>
  <c r="F34" i="10"/>
  <c r="F151" i="10"/>
  <c r="F157" i="10"/>
  <c r="F158" i="10"/>
  <c r="F153" i="10"/>
  <c r="G223" i="9"/>
  <c r="G243" i="9"/>
  <c r="G438" i="9"/>
  <c r="G446" i="9"/>
  <c r="F459" i="9"/>
  <c r="F479" i="9"/>
  <c r="G225" i="9"/>
  <c r="G245" i="9"/>
  <c r="G432" i="9"/>
  <c r="G440" i="9"/>
  <c r="G448" i="9"/>
  <c r="G461" i="9"/>
  <c r="G479" i="9"/>
  <c r="G232" i="9"/>
  <c r="G250" i="9"/>
  <c r="F481" i="9"/>
  <c r="G254" i="9"/>
  <c r="G483" i="9"/>
  <c r="F245" i="9"/>
  <c r="F461" i="9"/>
  <c r="F485" i="9"/>
  <c r="F492" i="9"/>
  <c r="F457" i="9"/>
  <c r="F466" i="9"/>
  <c r="G241" i="9"/>
  <c r="G430" i="9"/>
  <c r="G436" i="9"/>
  <c r="F444" i="9"/>
  <c r="G457" i="9"/>
  <c r="F463" i="9"/>
  <c r="F483" i="9"/>
  <c r="G167" i="8"/>
  <c r="F12" i="9"/>
  <c r="F19" i="9"/>
  <c r="F21" i="9"/>
  <c r="F23" i="9"/>
  <c r="F17" i="9"/>
  <c r="F25" i="9"/>
  <c r="F223" i="9"/>
  <c r="F451" i="9"/>
  <c r="F449" i="9"/>
  <c r="F447" i="9"/>
  <c r="F445" i="9"/>
  <c r="F443" i="9"/>
  <c r="F441" i="9"/>
  <c r="F439" i="9"/>
  <c r="F437" i="9"/>
  <c r="F435" i="9"/>
  <c r="F433" i="9"/>
  <c r="F431" i="9"/>
  <c r="F429" i="9"/>
  <c r="F450" i="9"/>
  <c r="F446" i="9"/>
  <c r="F442" i="9"/>
  <c r="F438" i="9"/>
  <c r="F434" i="9"/>
  <c r="F430" i="9"/>
  <c r="F233" i="9"/>
  <c r="F231" i="9"/>
  <c r="F229" i="9"/>
  <c r="F226" i="9"/>
  <c r="F224" i="9"/>
  <c r="F222" i="9"/>
  <c r="F220" i="9"/>
  <c r="F232" i="9"/>
  <c r="F228" i="9"/>
  <c r="F225" i="9"/>
  <c r="F221" i="9"/>
  <c r="G86" i="8"/>
  <c r="G81" i="8"/>
  <c r="G79" i="8"/>
  <c r="G76" i="8"/>
  <c r="G74" i="8"/>
  <c r="G72" i="8"/>
  <c r="G70" i="8"/>
  <c r="G87" i="8"/>
  <c r="G104" i="8"/>
  <c r="G102" i="8"/>
  <c r="G220" i="8"/>
  <c r="F230" i="9"/>
  <c r="F255" i="9"/>
  <c r="F253" i="9"/>
  <c r="F251" i="9"/>
  <c r="F248" i="9"/>
  <c r="F246" i="9"/>
  <c r="F244" i="9"/>
  <c r="F242" i="9"/>
  <c r="F254" i="9"/>
  <c r="F250" i="9"/>
  <c r="F247" i="9"/>
  <c r="F243" i="9"/>
  <c r="F432" i="9"/>
  <c r="F448" i="9"/>
  <c r="F163" i="11"/>
  <c r="F161" i="11"/>
  <c r="F159" i="11"/>
  <c r="F156" i="11"/>
  <c r="F154" i="11"/>
  <c r="F152" i="11"/>
  <c r="F150" i="11"/>
  <c r="F160" i="11"/>
  <c r="F185" i="11"/>
  <c r="F183" i="11"/>
  <c r="F181" i="11"/>
  <c r="F178" i="11"/>
  <c r="F176" i="11"/>
  <c r="F174" i="11"/>
  <c r="F172" i="11"/>
  <c r="F182" i="11"/>
  <c r="F13" i="9"/>
  <c r="F16" i="9"/>
  <c r="F20" i="9"/>
  <c r="F24" i="9"/>
  <c r="G233" i="9"/>
  <c r="G231" i="9"/>
  <c r="G229" i="9"/>
  <c r="G226" i="9"/>
  <c r="G224" i="9"/>
  <c r="G222" i="9"/>
  <c r="G220" i="9"/>
  <c r="G230" i="9"/>
  <c r="G255" i="9"/>
  <c r="G253" i="9"/>
  <c r="G251" i="9"/>
  <c r="G248" i="9"/>
  <c r="G246" i="9"/>
  <c r="G244" i="9"/>
  <c r="G242" i="9"/>
  <c r="G252" i="9"/>
  <c r="G451" i="9"/>
  <c r="G449" i="9"/>
  <c r="G447" i="9"/>
  <c r="G445" i="9"/>
  <c r="G443" i="9"/>
  <c r="G441" i="9"/>
  <c r="G439" i="9"/>
  <c r="G437" i="9"/>
  <c r="G435" i="9"/>
  <c r="G433" i="9"/>
  <c r="G431" i="9"/>
  <c r="G429" i="9"/>
  <c r="G459" i="9"/>
  <c r="G463" i="9"/>
  <c r="G466" i="9"/>
  <c r="G481" i="9"/>
  <c r="G485" i="9"/>
  <c r="G488" i="9"/>
  <c r="F40" i="10"/>
  <c r="F39" i="10"/>
  <c r="G163" i="11"/>
  <c r="G161" i="11"/>
  <c r="G159" i="11"/>
  <c r="G156" i="11"/>
  <c r="G154" i="11"/>
  <c r="G152" i="11"/>
  <c r="G150" i="11"/>
  <c r="G160" i="11"/>
  <c r="G185" i="11"/>
  <c r="G183" i="11"/>
  <c r="G181" i="11"/>
  <c r="G178" i="11"/>
  <c r="G176" i="11"/>
  <c r="G174" i="11"/>
  <c r="G172" i="11"/>
  <c r="G182" i="11"/>
  <c r="F471" i="9"/>
  <c r="F469" i="9"/>
  <c r="F467" i="9"/>
  <c r="F464" i="9"/>
  <c r="F462" i="9"/>
  <c r="F460" i="9"/>
  <c r="F458" i="9"/>
  <c r="F468" i="9"/>
  <c r="F493" i="9"/>
  <c r="F491" i="9"/>
  <c r="F489" i="9"/>
  <c r="F486" i="9"/>
  <c r="F484" i="9"/>
  <c r="F482" i="9"/>
  <c r="F480" i="9"/>
  <c r="F490" i="9"/>
  <c r="F143" i="11"/>
  <c r="F141" i="11"/>
  <c r="F139" i="11"/>
  <c r="F137" i="11"/>
  <c r="F135" i="11"/>
  <c r="F133" i="11"/>
  <c r="F131" i="11"/>
  <c r="F129" i="11"/>
  <c r="F127" i="11"/>
  <c r="F125" i="11"/>
  <c r="F123" i="11"/>
  <c r="F121" i="11"/>
  <c r="F151" i="11"/>
  <c r="F155" i="11"/>
  <c r="F158" i="11"/>
  <c r="F162" i="11"/>
  <c r="F173" i="11"/>
  <c r="F177" i="11"/>
  <c r="F180" i="11"/>
  <c r="F184" i="11"/>
  <c r="F18" i="9"/>
  <c r="F22" i="9"/>
  <c r="G471" i="9"/>
  <c r="G469" i="9"/>
  <c r="G467" i="9"/>
  <c r="G464" i="9"/>
  <c r="G462" i="9"/>
  <c r="G460" i="9"/>
  <c r="G458" i="9"/>
  <c r="G468" i="9"/>
  <c r="G493" i="9"/>
  <c r="G491" i="9"/>
  <c r="G489" i="9"/>
  <c r="G486" i="9"/>
  <c r="G484" i="9"/>
  <c r="G482" i="9"/>
  <c r="G480" i="9"/>
  <c r="G490" i="9"/>
  <c r="G143" i="11"/>
  <c r="G141" i="11"/>
  <c r="G139" i="11"/>
  <c r="G137" i="11"/>
  <c r="G135" i="11"/>
  <c r="G133" i="11"/>
  <c r="G131" i="11"/>
  <c r="G129" i="11"/>
  <c r="G127" i="11"/>
  <c r="G125" i="11"/>
  <c r="G123" i="11"/>
  <c r="G121" i="11"/>
  <c r="G151" i="11"/>
  <c r="G155" i="11"/>
  <c r="G158" i="11"/>
  <c r="G162" i="11"/>
  <c r="G173" i="11"/>
  <c r="G177" i="11"/>
  <c r="G180" i="11"/>
  <c r="G184" i="11"/>
  <c r="F155" i="10"/>
  <c r="F159" i="10"/>
  <c r="F156" i="10"/>
  <c r="D137" i="14" l="1"/>
  <c r="K39" i="14"/>
  <c r="L37" i="14" s="1"/>
  <c r="H61" i="14"/>
  <c r="H62" i="14" s="1"/>
  <c r="D62" i="14"/>
  <c r="K34" i="14"/>
  <c r="E27" i="14"/>
  <c r="E25" i="14"/>
  <c r="E30" i="14"/>
  <c r="E28" i="14"/>
  <c r="E24" i="14"/>
  <c r="E29" i="14"/>
  <c r="E23" i="14"/>
  <c r="E26" i="14"/>
  <c r="D39" i="14"/>
  <c r="L38" i="14"/>
  <c r="L39" i="14"/>
  <c r="G130" i="8"/>
  <c r="F130" i="8"/>
  <c r="F19" i="19"/>
  <c r="G144" i="11"/>
  <c r="F167" i="8"/>
  <c r="F152" i="10"/>
  <c r="F156" i="8"/>
  <c r="F77" i="8"/>
  <c r="F100" i="8"/>
  <c r="F208" i="8"/>
  <c r="F58" i="8"/>
  <c r="G156" i="8"/>
  <c r="G214" i="9"/>
  <c r="F42" i="10"/>
  <c r="G37" i="10"/>
  <c r="F144" i="11"/>
  <c r="G157" i="11"/>
  <c r="F179" i="11"/>
  <c r="F157" i="11"/>
  <c r="G179" i="11"/>
  <c r="G100" i="8"/>
  <c r="F37" i="10"/>
  <c r="G452" i="9"/>
  <c r="G249" i="9"/>
  <c r="G465" i="9"/>
  <c r="G227" i="9"/>
  <c r="F15" i="9"/>
  <c r="F249" i="9"/>
  <c r="F452" i="9"/>
  <c r="F465" i="9"/>
  <c r="G487" i="9"/>
  <c r="F487" i="9"/>
  <c r="F227" i="9"/>
  <c r="G77" i="8"/>
  <c r="F214" i="9"/>
  <c r="E37" i="14" l="1"/>
  <c r="E38" i="14"/>
  <c r="E39" i="14"/>
  <c r="L28" i="14"/>
  <c r="L23" i="14"/>
  <c r="L32" i="14"/>
  <c r="L29" i="14"/>
  <c r="L25" i="14"/>
  <c r="L34" i="14"/>
  <c r="L30" i="14"/>
  <c r="L33" i="14"/>
  <c r="L27" i="14"/>
  <c r="L24" i="14"/>
  <c r="L26" i="14"/>
  <c r="L31" i="14"/>
  <c r="G504" i="19"/>
  <c r="G505" i="19"/>
  <c r="G506" i="19"/>
  <c r="G501" i="19"/>
  <c r="G507" i="19"/>
  <c r="G503" i="19"/>
  <c r="G502" i="19"/>
  <c r="G500" i="19"/>
  <c r="G508" i="19" l="1"/>
  <c r="F504" i="19"/>
  <c r="F501" i="19"/>
  <c r="F507" i="19"/>
  <c r="F505" i="19"/>
  <c r="F503" i="19"/>
  <c r="F502" i="19"/>
  <c r="F506" i="19"/>
  <c r="F500" i="19"/>
  <c r="F508" i="19" l="1"/>
  <c r="G572" i="9"/>
  <c r="G585" i="9" s="1"/>
  <c r="G580" i="9"/>
  <c r="G578" i="9"/>
  <c r="G584" i="9"/>
  <c r="G573" i="9"/>
  <c r="G591" i="9"/>
  <c r="G575" i="9"/>
  <c r="G574" i="9"/>
  <c r="G582" i="9"/>
  <c r="G581" i="9"/>
  <c r="G576" i="9"/>
  <c r="G583" i="9"/>
  <c r="G577" i="9"/>
  <c r="G579" i="9"/>
  <c r="F584" i="9"/>
  <c r="F579" i="9"/>
  <c r="F575" i="9"/>
  <c r="F578" i="9"/>
  <c r="F582" i="9"/>
  <c r="F574" i="9"/>
  <c r="F583" i="9"/>
  <c r="F591" i="9"/>
  <c r="F581" i="9"/>
  <c r="F580" i="9"/>
  <c r="F576" i="9"/>
  <c r="F573" i="9"/>
  <c r="F585" i="9" s="1"/>
  <c r="F577" i="9"/>
  <c r="F572" i="9"/>
</calcChain>
</file>

<file path=xl/sharedStrings.xml><?xml version="1.0" encoding="utf-8"?>
<sst xmlns="http://schemas.openxmlformats.org/spreadsheetml/2006/main" count="6126" uniqueCount="2973">
  <si>
    <t>Country</t>
  </si>
  <si>
    <t>Row</t>
  </si>
  <si>
    <t>Norway</t>
  </si>
  <si>
    <t>Italy</t>
  </si>
  <si>
    <t>G.3.1.1</t>
  </si>
  <si>
    <t>G.5.1.1</t>
  </si>
  <si>
    <t>Sweden</t>
  </si>
  <si>
    <t>M.7A.14.1</t>
  </si>
  <si>
    <t>G.3.2.1</t>
  </si>
  <si>
    <t>G.3.9.2</t>
  </si>
  <si>
    <t>G.3.9.6</t>
  </si>
  <si>
    <t>G.3.13.1</t>
  </si>
  <si>
    <t>Canada</t>
  </si>
  <si>
    <t>Harmonised Transparency Template</t>
  </si>
  <si>
    <t>Index</t>
  </si>
  <si>
    <t>Worksheet A: HTT General</t>
  </si>
  <si>
    <t>Tab 1: Harmonised Transparency Template</t>
  </si>
  <si>
    <t>Worksheet B1: HTT Mortgage Assets</t>
  </si>
  <si>
    <t>Worksheet B2: HTT Public Sector Assets</t>
  </si>
  <si>
    <t>Worksheet B3: HTT Shipping Assets</t>
  </si>
  <si>
    <t>Worksheet C: HTT Harmonised Glossary</t>
  </si>
  <si>
    <t>Covered Bond Label Disclaimer</t>
  </si>
  <si>
    <t>Worksheet D &amp; Onwards (If Any): National Transparency Template</t>
  </si>
  <si>
    <t>Completion Instructions</t>
  </si>
  <si>
    <t>Please delete this tab once you have completed this file</t>
  </si>
  <si>
    <t xml:space="preserve">(i)   ND1: Please complete the cell with ND1 when the information is not applicable for the jurisdiction </t>
  </si>
  <si>
    <t>(ii)  ND2: Please complete the cell with ND2 when the information is not relevant for the issuer and/or CB programme at the present time</t>
  </si>
  <si>
    <t>(iii) ND3: Please complete the cell with ND3 when the information is not available at the present time</t>
  </si>
  <si>
    <t>Please do not forget to change the name of the worksheet in order to be consistent with the numbering of the existing ones (starting with D.).</t>
  </si>
  <si>
    <t>Please update the Introduction Tab accordingly.</t>
  </si>
  <si>
    <t>Please update the introduction Tab accordingly.</t>
  </si>
  <si>
    <t>How to import an excel worksheet</t>
  </si>
  <si>
    <t>1. Click on the tab of the worksheet you want to import</t>
  </si>
  <si>
    <t>3. Select the excel file where you want to transfer your worksheet from the dropdown menu</t>
  </si>
  <si>
    <t>2. Select "Move or Copy"</t>
  </si>
  <si>
    <t>4. In the box Before Sheet, please select "(move to end)"</t>
  </si>
  <si>
    <t>5. Do not forget to tick the "Create a copy" box and press ok</t>
  </si>
  <si>
    <t>Frequently Asked Questions (FAQ)</t>
  </si>
  <si>
    <t>Harmonised Transparency Template - Frequently Asked Questions</t>
  </si>
  <si>
    <t>General Questions</t>
  </si>
  <si>
    <t>Question 1: What is the structure of the Harmonised Transparency Template (HTT)?</t>
  </si>
  <si>
    <t>Response 1</t>
  </si>
  <si>
    <t xml:space="preserve">The HTT contains 5 main worksheets (A, B1, B2, B3 and C). The first worksheet (A) includes the HTT general information. The second worksheet (B1) presents the mortgage information. The third worksheet (B2) contains the public sector information. The fourth worksheet (B3) contains shipping information.The fifth worksheet (C) represents the HTT glossary, which has a harmonised section across jurisdictionsat the top, but also a section for national specificities below. Any additional tabs (D, E, etc.), will contain the National Transparency Template (NTT) information where relevant. </t>
  </si>
  <si>
    <t>Question 2: Is the HTT going to replace the National Transparency Template (NTT)?</t>
  </si>
  <si>
    <t>Response 2</t>
  </si>
  <si>
    <t>Question 3: What is the reporting frequency of the HTT?</t>
  </si>
  <si>
    <t>Response 3</t>
  </si>
  <si>
    <t xml:space="preserve">The reporting of the HTT is the same as the reporting of the National Transparency Template (NTT), i.e. at least quarterly. </t>
  </si>
  <si>
    <t>Question 4: Where should the HTT be posted?</t>
  </si>
  <si>
    <t>Response 4</t>
  </si>
  <si>
    <r>
      <t>The HTT shoul</t>
    </r>
    <r>
      <rPr>
        <sz val="11"/>
        <rFont val="Calibri"/>
        <family val="2"/>
        <scheme val="minor"/>
      </rPr>
      <t>d be posted in the same location as the National Transparency Template (NTT) is currently posted, i.e. on the issuer's website. There is no common platform for the HTT.</t>
    </r>
  </si>
  <si>
    <t>Question 5: In what format the HTT should be disclosed?</t>
  </si>
  <si>
    <t>Response 5</t>
  </si>
  <si>
    <t>The HTT should be disclosed in Excel format in so far as it is possible, as already suggested by the Label Advisory Council and investors. Where issuers are currently providing the Template in both Excel and PDF formats, they are encouraged to continue to do so.</t>
  </si>
  <si>
    <t>Question 6: Where can I find the reporting date?</t>
  </si>
  <si>
    <t>Response 6</t>
  </si>
  <si>
    <t>The reporting date can be found in the Introduction Tab and in the "Basic Facts" section of worksheet A.</t>
  </si>
  <si>
    <t>Question 7: What happens when I cannot complete a section of the HTT?</t>
  </si>
  <si>
    <t>Response 7</t>
  </si>
  <si>
    <t xml:space="preserve">When the information is either (i) not applicable for the jurisdiction, (ii) not relevant for the issuer and/or CB programme at the present time; or (iii) not available at the present time; issuers are kindly requested to include ND1, ND2 or ND3 respectively. </t>
  </si>
  <si>
    <t>Specific Questions</t>
  </si>
  <si>
    <t>Question 8: Does the Harmonised Transparency Template only contain disaggregated information for mortgages and public sector?</t>
  </si>
  <si>
    <t>Response 8</t>
  </si>
  <si>
    <t>Indeed, the HTT only provides disaggregated information for mortgage and public sector assets which represent 99.6% of total outstanding. Information in more detail on other collateral types can always be included in worksheet E, which may contains the National Transparency Template (NTT).</t>
  </si>
  <si>
    <t>Question 9: How should the "liquid assets" be calculated in the section 3 "General Cover Pool / Covered Bond Information" of the HTT?</t>
  </si>
  <si>
    <t>Response 9</t>
  </si>
  <si>
    <t>Response 10</t>
  </si>
  <si>
    <t xml:space="preserve">Contractual maturities assume no prepayment scenario unlike expected maturities.  Jurisdictions/issuers publishing the two should disclosed their prepayment assumptions for the latter.  </t>
  </si>
  <si>
    <t>Question 11: How should the hedging columns included in section 3 "General Cover Pool / Covered Bond Information" of the HTT be understood?</t>
  </si>
  <si>
    <t>Response 11</t>
  </si>
  <si>
    <t xml:space="preserve">The currency breakdown before/after hedging aims to assess the potential currency mismatch on the asset and liability sides. This is supplemented by explanations on the issuer's hedging strategy in the Harmonised Glossary.  </t>
  </si>
  <si>
    <t>Reporting in Domestic Currency</t>
  </si>
  <si>
    <t>[Please insert currency]</t>
  </si>
  <si>
    <t>CONTENT OF TAB A</t>
  </si>
  <si>
    <t>1. Basic Facts</t>
  </si>
  <si>
    <t>2. Regulatory Summary</t>
  </si>
  <si>
    <t>3. General Cover Pool / Covered Bond Information</t>
  </si>
  <si>
    <t>`</t>
  </si>
  <si>
    <t>5. References to Capital Requirements Regulation (CRR) 129(1)</t>
  </si>
  <si>
    <t>6. Other relevant information</t>
  </si>
  <si>
    <t>Field Number</t>
  </si>
  <si>
    <t>G.1.1.1</t>
  </si>
  <si>
    <t>[For completion]</t>
  </si>
  <si>
    <t>G.1.1.2</t>
  </si>
  <si>
    <t>Issuer Name</t>
  </si>
  <si>
    <t>G.1.1.3</t>
  </si>
  <si>
    <t>Link to Issuer's Website</t>
  </si>
  <si>
    <t>G.1.1.4</t>
  </si>
  <si>
    <t>Cut-off date</t>
  </si>
  <si>
    <t>OG.1.1.1</t>
  </si>
  <si>
    <t>Optional information e.g. Contact names</t>
  </si>
  <si>
    <t>OG.1.1.2</t>
  </si>
  <si>
    <t>Optional information e.g. Parent name</t>
  </si>
  <si>
    <t>OG.1.1.3</t>
  </si>
  <si>
    <t>OG.1.1.4</t>
  </si>
  <si>
    <t>OG.1.1.5</t>
  </si>
  <si>
    <t>OG.1.1.6</t>
  </si>
  <si>
    <t>OG.1.1.7</t>
  </si>
  <si>
    <t>OG.1.1.8</t>
  </si>
  <si>
    <t>G.2.1.1</t>
  </si>
  <si>
    <t>G.2.1.2</t>
  </si>
  <si>
    <t>CRR Compliance (Y/N)</t>
  </si>
  <si>
    <t>G.2.1.3</t>
  </si>
  <si>
    <t>LCR status</t>
  </si>
  <si>
    <t>OG.2.1.1</t>
  </si>
  <si>
    <t>OG.2.1.2</t>
  </si>
  <si>
    <t>OG.2.1.3</t>
  </si>
  <si>
    <t>OG.2.1.4</t>
  </si>
  <si>
    <t>OG.2.1.5</t>
  </si>
  <si>
    <t>OG.2.1.6</t>
  </si>
  <si>
    <t>1.General Information</t>
  </si>
  <si>
    <t>Nominal (mn)</t>
  </si>
  <si>
    <t>G.3.1.2</t>
  </si>
  <si>
    <t>Outstanding Covered Bonds</t>
  </si>
  <si>
    <t>OG.3.1.1</t>
  </si>
  <si>
    <t>Cover Pool Size [NPV] (mn)</t>
  </si>
  <si>
    <t>[Mark as ND1 if not relevant]</t>
  </si>
  <si>
    <t>OG.3.1.2</t>
  </si>
  <si>
    <t>Outstanding Covered Bonds [NPV] (mn)</t>
  </si>
  <si>
    <t>OG.3.1.3</t>
  </si>
  <si>
    <t xml:space="preserve">2. Over-collateralisation (OC) </t>
  </si>
  <si>
    <t>Purpose</t>
  </si>
  <si>
    <t>OC (%)</t>
  </si>
  <si>
    <t>OG.3.2.1</t>
  </si>
  <si>
    <t>Optional information e.g. Asset Coverage Test (ACT)</t>
  </si>
  <si>
    <t>OG.3.2.2</t>
  </si>
  <si>
    <t>Optional information e.g. OC (NPV basis)</t>
  </si>
  <si>
    <t>OG.3.2.3</t>
  </si>
  <si>
    <t>OG.3.2.4</t>
  </si>
  <si>
    <t>OG.3.2.5</t>
  </si>
  <si>
    <t>OG.3.2.6</t>
  </si>
  <si>
    <t>3. Cover Pool Composition</t>
  </si>
  <si>
    <t>% Cover Pool</t>
  </si>
  <si>
    <t>G.3.3.1</t>
  </si>
  <si>
    <t>Mortgages</t>
  </si>
  <si>
    <t>G.3.3.2</t>
  </si>
  <si>
    <t xml:space="preserve">Public Sector </t>
  </si>
  <si>
    <t>G.3.3.3</t>
  </si>
  <si>
    <t>Shipping</t>
  </si>
  <si>
    <t>G.3.3.4</t>
  </si>
  <si>
    <t>Substitute Assets</t>
  </si>
  <si>
    <t>G.3.3.5</t>
  </si>
  <si>
    <t>Other</t>
  </si>
  <si>
    <t>G.3.3.6</t>
  </si>
  <si>
    <t>Total</t>
  </si>
  <si>
    <t>OG.3.3.1</t>
  </si>
  <si>
    <t>o/w [If relevant, please specify]</t>
  </si>
  <si>
    <t>OG.3.3.2</t>
  </si>
  <si>
    <t>OG.3.3.3</t>
  </si>
  <si>
    <t>OG.3.3.4</t>
  </si>
  <si>
    <t>OG.3.3.5</t>
  </si>
  <si>
    <t>OG.3.3.6</t>
  </si>
  <si>
    <t>4. Cover Pool Amortisation Profile</t>
  </si>
  <si>
    <t>% Total Contractual</t>
  </si>
  <si>
    <t>% Total Expected Upon Prepayments</t>
  </si>
  <si>
    <t>G.3.4.1</t>
  </si>
  <si>
    <t>Weighted Average life (in years)</t>
  </si>
  <si>
    <t>By buckets:</t>
  </si>
  <si>
    <t>G.3.4.2</t>
  </si>
  <si>
    <t>G.3.4.3</t>
  </si>
  <si>
    <t>G.3.4.4</t>
  </si>
  <si>
    <t>G.3.4.5</t>
  </si>
  <si>
    <t>G.3.4.6</t>
  </si>
  <si>
    <t>G.3.4.7</t>
  </si>
  <si>
    <t>G.3.4.8</t>
  </si>
  <si>
    <t>G.3.4.9</t>
  </si>
  <si>
    <t>OG.3.4.1</t>
  </si>
  <si>
    <t>o/w 0-1 day</t>
  </si>
  <si>
    <t>OG.3.4.2</t>
  </si>
  <si>
    <t>o/w 0-0.5y</t>
  </si>
  <si>
    <t>OG.3.4.3</t>
  </si>
  <si>
    <t>o/w 0.5-1 y</t>
  </si>
  <si>
    <t>OG.3.4.4</t>
  </si>
  <si>
    <t>o/w 1-1.5y</t>
  </si>
  <si>
    <t>OG.3.4.5</t>
  </si>
  <si>
    <t>o/w 1.5-2 y</t>
  </si>
  <si>
    <t>OG.3.4.6</t>
  </si>
  <si>
    <t>OG.3.4.7</t>
  </si>
  <si>
    <t>OG.3.4.8</t>
  </si>
  <si>
    <t>OG.3.4.9</t>
  </si>
  <si>
    <t>OG.3.4.10</t>
  </si>
  <si>
    <t>5. Maturity of Covered Bonds</t>
  </si>
  <si>
    <t xml:space="preserve">% Total Initial Maturity </t>
  </si>
  <si>
    <t>% Total Extended Maturity</t>
  </si>
  <si>
    <t>G.3.5.1</t>
  </si>
  <si>
    <t>G.3.5.2</t>
  </si>
  <si>
    <t>G.3.5.3</t>
  </si>
  <si>
    <t>G.3.5.4</t>
  </si>
  <si>
    <t>G.3.5.5</t>
  </si>
  <si>
    <t>G.3.5.6</t>
  </si>
  <si>
    <t>G.3.5.7</t>
  </si>
  <si>
    <t>G.3.5.8</t>
  </si>
  <si>
    <t>G.3.5.9</t>
  </si>
  <si>
    <t>G.3.5.10</t>
  </si>
  <si>
    <t>OG.3.5.1</t>
  </si>
  <si>
    <t>OG.3.5.2</t>
  </si>
  <si>
    <t>OG.3.5.3</t>
  </si>
  <si>
    <t>OG.3.5.4</t>
  </si>
  <si>
    <t>OG.3.5.5</t>
  </si>
  <si>
    <t>OG.3.5.6</t>
  </si>
  <si>
    <t>OG.3.5.7</t>
  </si>
  <si>
    <t>OG.3.5.8</t>
  </si>
  <si>
    <t>OG.3.5.9</t>
  </si>
  <si>
    <t>OG.3.5.10</t>
  </si>
  <si>
    <t>Nominal [before hedging] (mn)</t>
  </si>
  <si>
    <t>Nominal [after hedging] (mn)</t>
  </si>
  <si>
    <t>% Total [before]</t>
  </si>
  <si>
    <t>% Total [after]</t>
  </si>
  <si>
    <t>G.3.6.1</t>
  </si>
  <si>
    <t>EUR</t>
  </si>
  <si>
    <t>G.3.6.2</t>
  </si>
  <si>
    <t>G.3.6.3</t>
  </si>
  <si>
    <t>G.3.6.4</t>
  </si>
  <si>
    <t>NOK</t>
  </si>
  <si>
    <t>G.3.6.5</t>
  </si>
  <si>
    <t>G.3.6.6</t>
  </si>
  <si>
    <t>G.3.6.7</t>
  </si>
  <si>
    <t>G.3.6.8</t>
  </si>
  <si>
    <t>BRL</t>
  </si>
  <si>
    <t>G.3.6.9</t>
  </si>
  <si>
    <t>CZK</t>
  </si>
  <si>
    <t>G.3.6.10</t>
  </si>
  <si>
    <t>DKK</t>
  </si>
  <si>
    <t>G.3.6.11</t>
  </si>
  <si>
    <t>HKD</t>
  </si>
  <si>
    <t>G.3.6.12</t>
  </si>
  <si>
    <t>KRW</t>
  </si>
  <si>
    <t>G.3.6.13</t>
  </si>
  <si>
    <t>SEK</t>
  </si>
  <si>
    <t>G.3.6.14</t>
  </si>
  <si>
    <t>SGD</t>
  </si>
  <si>
    <t>G.3.6.15</t>
  </si>
  <si>
    <t>G.3.6.16</t>
  </si>
  <si>
    <t>OG.3.6.1</t>
  </si>
  <si>
    <t>OG.3.6.2</t>
  </si>
  <si>
    <t>OG.3.6.3</t>
  </si>
  <si>
    <t>OG.3.6.4</t>
  </si>
  <si>
    <t>OG.3.6.5</t>
  </si>
  <si>
    <t>OG.3.6.6</t>
  </si>
  <si>
    <t xml:space="preserve">7. Covered Bonds - Currency </t>
  </si>
  <si>
    <t>G.3.7.1</t>
  </si>
  <si>
    <t>G.3.7.2</t>
  </si>
  <si>
    <t>G.3.7.3</t>
  </si>
  <si>
    <t>G.3.7.4</t>
  </si>
  <si>
    <t>G.3.7.5</t>
  </si>
  <si>
    <t>G.3.7.6</t>
  </si>
  <si>
    <t>G.3.7.7</t>
  </si>
  <si>
    <t>G.3.7.8</t>
  </si>
  <si>
    <t>G.3.7.9</t>
  </si>
  <si>
    <t>G.3.7.10</t>
  </si>
  <si>
    <t>G.3.7.11</t>
  </si>
  <si>
    <t>G.3.7.12</t>
  </si>
  <si>
    <t>G.3.7.13</t>
  </si>
  <si>
    <t>G.3.7.14</t>
  </si>
  <si>
    <t>G.3.7.15</t>
  </si>
  <si>
    <t>G.3.7.16</t>
  </si>
  <si>
    <t>OG.3.7.1</t>
  </si>
  <si>
    <t>OG.3.7.2</t>
  </si>
  <si>
    <t>OG.3.7.3</t>
  </si>
  <si>
    <t>OG.3.7.4</t>
  </si>
  <si>
    <t>OG.3.7.5</t>
  </si>
  <si>
    <t>OG.3.7.6</t>
  </si>
  <si>
    <t xml:space="preserve">8. Covered Bonds - Breakdown by interest rate </t>
  </si>
  <si>
    <t>% Covered Bonds</t>
  </si>
  <si>
    <t>G.3.8.1</t>
  </si>
  <si>
    <t>Fixed coupon</t>
  </si>
  <si>
    <t>G.3.8.2</t>
  </si>
  <si>
    <t>Floating coupon</t>
  </si>
  <si>
    <t>G.3.8.3</t>
  </si>
  <si>
    <t>G.3.8.4</t>
  </si>
  <si>
    <t>OG.3.8.1</t>
  </si>
  <si>
    <t>OG.3.8.2</t>
  </si>
  <si>
    <t>OG.3.8.3</t>
  </si>
  <si>
    <t>OG.3.8.4</t>
  </si>
  <si>
    <t>OG.3.8.5</t>
  </si>
  <si>
    <t>9. Substitute Assets - Type</t>
  </si>
  <si>
    <t>% Substitute Assets</t>
  </si>
  <si>
    <t>G.3.9.1</t>
  </si>
  <si>
    <t>Cash</t>
  </si>
  <si>
    <t>G.3.9.3</t>
  </si>
  <si>
    <t>Exposures to central banks</t>
  </si>
  <si>
    <t>G.3.9.4</t>
  </si>
  <si>
    <t>Exposures to credit institutions</t>
  </si>
  <si>
    <t>G.3.9.5</t>
  </si>
  <si>
    <t>OG.3.9.1</t>
  </si>
  <si>
    <t>o/w EU gvts or quasi govts</t>
  </si>
  <si>
    <t>OG.3.9.2</t>
  </si>
  <si>
    <t>o/w third-party countries  Credit Quality Step 1 (CQS1) gvts or quasi govts</t>
  </si>
  <si>
    <t>OG.3.9.3</t>
  </si>
  <si>
    <t>o/w third-party countries Credit Quality Step 2 (CQS2) gvts or quasi govts</t>
  </si>
  <si>
    <t>OG.3.9.4</t>
  </si>
  <si>
    <t>o/w EU central banks</t>
  </si>
  <si>
    <t>OG.3.9.5</t>
  </si>
  <si>
    <t>o/w third-party countries Credit Quality Step 1 (CQS1) central banks</t>
  </si>
  <si>
    <t>OG.3.9.6</t>
  </si>
  <si>
    <t>o/w third-party countries Credit Quality Step 2 (CQS2) central banks</t>
  </si>
  <si>
    <t>OG.3.9.7</t>
  </si>
  <si>
    <t>o/w CQS1 credit institutions</t>
  </si>
  <si>
    <t>OG.3.9.8</t>
  </si>
  <si>
    <t>o/w CQS2 credit institutions</t>
  </si>
  <si>
    <t>OG.3.9.9</t>
  </si>
  <si>
    <t>OG.3.9.10</t>
  </si>
  <si>
    <t>OG.3.9.11</t>
  </si>
  <si>
    <t>OG.3.9.12</t>
  </si>
  <si>
    <t>10. Substitute Assets - Country</t>
  </si>
  <si>
    <t>G.3.10.1</t>
  </si>
  <si>
    <t>Domestic (Country of Issuer)</t>
  </si>
  <si>
    <t>G.3.10.2</t>
  </si>
  <si>
    <t>Eurozone</t>
  </si>
  <si>
    <t>G.3.10.3</t>
  </si>
  <si>
    <t>Rest of European Union (EU)</t>
  </si>
  <si>
    <t>G.3.10.4</t>
  </si>
  <si>
    <t>European Economic Area (not member of EU)</t>
  </si>
  <si>
    <t>G.3.10.5</t>
  </si>
  <si>
    <t>Switzerland</t>
  </si>
  <si>
    <t>G.3.10.6</t>
  </si>
  <si>
    <t>Australia</t>
  </si>
  <si>
    <t>G.3.10.7</t>
  </si>
  <si>
    <t>Brazil</t>
  </si>
  <si>
    <t>G.3.10.8</t>
  </si>
  <si>
    <t>G.3.10.9</t>
  </si>
  <si>
    <t>Japan</t>
  </si>
  <si>
    <t>G.3.10.10</t>
  </si>
  <si>
    <t>Korea</t>
  </si>
  <si>
    <t>G.3.10.11</t>
  </si>
  <si>
    <t>New Zealand</t>
  </si>
  <si>
    <t>G.3.10.12</t>
  </si>
  <si>
    <t>Singapore</t>
  </si>
  <si>
    <t>G.3.10.13</t>
  </si>
  <si>
    <t>US</t>
  </si>
  <si>
    <t>G.3.10.14</t>
  </si>
  <si>
    <t>G.3.10.15</t>
  </si>
  <si>
    <t>Total EU</t>
  </si>
  <si>
    <t>G.3.10.16</t>
  </si>
  <si>
    <t>OG.3.10.1</t>
  </si>
  <si>
    <t>OG.3.10.2</t>
  </si>
  <si>
    <t>OG.3.10.3</t>
  </si>
  <si>
    <t>OG.3.10.4</t>
  </si>
  <si>
    <t>OG.3.10.5</t>
  </si>
  <si>
    <t>OG.3.10.6</t>
  </si>
  <si>
    <t>OG.3.10.7</t>
  </si>
  <si>
    <t xml:space="preserve">11. Liquid Assets </t>
  </si>
  <si>
    <t>G.3.11.1</t>
  </si>
  <si>
    <t>Substitute and other marketable assets</t>
  </si>
  <si>
    <t>G.3.11.2</t>
  </si>
  <si>
    <t>Central bank eligible assets</t>
  </si>
  <si>
    <t>G.3.11.3</t>
  </si>
  <si>
    <t>G.3.11.4</t>
  </si>
  <si>
    <t>OG.3.11.1</t>
  </si>
  <si>
    <t>OG.3.11.2</t>
  </si>
  <si>
    <t>OG.3.11.3</t>
  </si>
  <si>
    <t>OG.3.11.4</t>
  </si>
  <si>
    <t>OG.3.11.5</t>
  </si>
  <si>
    <t>OG.3.11.6</t>
  </si>
  <si>
    <t>OG.3.11.7</t>
  </si>
  <si>
    <t xml:space="preserve">12. Bond List </t>
  </si>
  <si>
    <t>G.3.12.1</t>
  </si>
  <si>
    <t xml:space="preserve">Bond list </t>
  </si>
  <si>
    <t>13. Derivatives &amp; Swaps</t>
  </si>
  <si>
    <t>G.3.13.2</t>
  </si>
  <si>
    <t>Type of interest rate swaps (intra-group, external or both)</t>
  </si>
  <si>
    <t>G.3.13.3</t>
  </si>
  <si>
    <t>Type of currency rate swaps (intra-group, external or both)</t>
  </si>
  <si>
    <t>OG.3.13.1</t>
  </si>
  <si>
    <t>NPV of Derivatives in the cover pool (mn)</t>
  </si>
  <si>
    <t>OG.3.13.2</t>
  </si>
  <si>
    <t>Derivatives outside the cover pool [notional] (mn)</t>
  </si>
  <si>
    <t>OG.3.13.3</t>
  </si>
  <si>
    <t>NPV of Derivatives outside the cover pool (mn)</t>
  </si>
  <si>
    <t>OG.3.13.4</t>
  </si>
  <si>
    <t>OG.3.13.5</t>
  </si>
  <si>
    <t>G.4.1.1</t>
  </si>
  <si>
    <t>G.4.1.2</t>
  </si>
  <si>
    <t>G.4.1.3</t>
  </si>
  <si>
    <t>G.4.1.4</t>
  </si>
  <si>
    <t>G.4.1.5</t>
  </si>
  <si>
    <t>G.4.1.6</t>
  </si>
  <si>
    <t>G.4.1.7</t>
  </si>
  <si>
    <t>G.4.1.8</t>
  </si>
  <si>
    <t>G.4.1.9</t>
  </si>
  <si>
    <t>G.4.1.10</t>
  </si>
  <si>
    <t>G.4.1.11</t>
  </si>
  <si>
    <t>G.4.1.12</t>
  </si>
  <si>
    <t>G.4.1.13</t>
  </si>
  <si>
    <t>OG.4.1.1</t>
  </si>
  <si>
    <t>OG.4.1.2</t>
  </si>
  <si>
    <t>OG.4.1.3</t>
  </si>
  <si>
    <t>OG.5.1.1</t>
  </si>
  <si>
    <t>OG.5.1.2</t>
  </si>
  <si>
    <t>OG.5.1.3</t>
  </si>
  <si>
    <t>OG.5.1.4</t>
  </si>
  <si>
    <t>1. Optional information e.g. Rating triggers</t>
  </si>
  <si>
    <t>OG.6.1.1</t>
  </si>
  <si>
    <t>NPV Test (passed/failed)</t>
  </si>
  <si>
    <t>OG.6.1.2</t>
  </si>
  <si>
    <t>Interest Covereage Test (passe/failed)</t>
  </si>
  <si>
    <t>OG.6.1.3</t>
  </si>
  <si>
    <t xml:space="preserve">Cash Manager </t>
  </si>
  <si>
    <t>OG.6.1.4</t>
  </si>
  <si>
    <t>Account Bank</t>
  </si>
  <si>
    <t>OG.6.1.5</t>
  </si>
  <si>
    <t>Stand-by Account Bank</t>
  </si>
  <si>
    <t>OG.6.1.6</t>
  </si>
  <si>
    <t xml:space="preserve">Servicer </t>
  </si>
  <si>
    <t>OG.6.1.7</t>
  </si>
  <si>
    <t xml:space="preserve">Interest Rate Swap Provider </t>
  </si>
  <si>
    <t>OG.6.1.8</t>
  </si>
  <si>
    <t xml:space="preserve">Covered Bond Swap Provider </t>
  </si>
  <si>
    <t>OG.6.1.9</t>
  </si>
  <si>
    <t>Paying Agent</t>
  </si>
  <si>
    <t>OG.6.1.10</t>
  </si>
  <si>
    <t>Other optional/relevant information</t>
  </si>
  <si>
    <t>OG.6.1.11</t>
  </si>
  <si>
    <t>OG.6.1.12</t>
  </si>
  <si>
    <t>OG.6.1.13</t>
  </si>
  <si>
    <t>OG.6.1.14</t>
  </si>
  <si>
    <t>OG.6.1.15</t>
  </si>
  <si>
    <t>OG.6.1.16</t>
  </si>
  <si>
    <t>OG.6.1.17</t>
  </si>
  <si>
    <t>OG.6.1.18</t>
  </si>
  <si>
    <t>OG.6.1.19</t>
  </si>
  <si>
    <t>OG.6.1.20</t>
  </si>
  <si>
    <t>OG.6.1.21</t>
  </si>
  <si>
    <t>OG.6.1.22</t>
  </si>
  <si>
    <t>OG.6.1.23</t>
  </si>
  <si>
    <t>OG.6.1.24</t>
  </si>
  <si>
    <t>OG.6.1.25</t>
  </si>
  <si>
    <t>OG.6.1.26</t>
  </si>
  <si>
    <t>OG.6.1.27</t>
  </si>
  <si>
    <t>OG.6.1.28</t>
  </si>
  <si>
    <t>OG.6.1.29</t>
  </si>
  <si>
    <t>OG.6.1.30</t>
  </si>
  <si>
    <t>OG.6.1.31</t>
  </si>
  <si>
    <t>OG.6.1.32</t>
  </si>
  <si>
    <t>OG.6.1.33</t>
  </si>
  <si>
    <t>OG.6.1.34</t>
  </si>
  <si>
    <t>OG.6.1.35</t>
  </si>
  <si>
    <t>OG.6.1.36</t>
  </si>
  <si>
    <t>OG.6.1.37</t>
  </si>
  <si>
    <t>OG.6.1.38</t>
  </si>
  <si>
    <t>OG.6.1.39</t>
  </si>
  <si>
    <t>OG.6.1.40</t>
  </si>
  <si>
    <t>OG.6.1.41</t>
  </si>
  <si>
    <t>OG.6.1.42</t>
  </si>
  <si>
    <t>OG.6.1.43</t>
  </si>
  <si>
    <t>OG.6.1.44</t>
  </si>
  <si>
    <t>OG.6.1.45</t>
  </si>
  <si>
    <t>B1. Harmonised Transparency Template - Mortgage Assets</t>
  </si>
  <si>
    <t>CONTENT OF TAB B1</t>
  </si>
  <si>
    <t>7. Mortgage Assets</t>
  </si>
  <si>
    <t>7.A Residential Cover Pool</t>
  </si>
  <si>
    <t>7.B Commercial Cover Pool</t>
  </si>
  <si>
    <t>1. Property Type Information</t>
  </si>
  <si>
    <t>% Total Mortgages</t>
  </si>
  <si>
    <t>M.7.1.1</t>
  </si>
  <si>
    <t>Residential</t>
  </si>
  <si>
    <t>M.7.1.2</t>
  </si>
  <si>
    <t>Commercial</t>
  </si>
  <si>
    <t>M.7.1.3</t>
  </si>
  <si>
    <t>M.7.1.4</t>
  </si>
  <si>
    <t>OM.7.1.1</t>
  </si>
  <si>
    <t>o/w Housing Cooperatives / Multi-family assets</t>
  </si>
  <si>
    <t>OM.7.1.2</t>
  </si>
  <si>
    <t>OM.7.1.3</t>
  </si>
  <si>
    <t>OM.7.1.4</t>
  </si>
  <si>
    <t>OM.7.1.5</t>
  </si>
  <si>
    <t>OM.7.1.6</t>
  </si>
  <si>
    <t>OM.7.1.7</t>
  </si>
  <si>
    <t>OM.7.1.8</t>
  </si>
  <si>
    <t>OM.7.1.9</t>
  </si>
  <si>
    <t>OM.7.1.10</t>
  </si>
  <si>
    <t>OM.7.1.11</t>
  </si>
  <si>
    <t>2. General Information</t>
  </si>
  <si>
    <t>Residential Loans</t>
  </si>
  <si>
    <t>Commercial Loans</t>
  </si>
  <si>
    <t>Total Mortgages</t>
  </si>
  <si>
    <t>M.7.2.1</t>
  </si>
  <si>
    <t>Number of mortgage loans</t>
  </si>
  <si>
    <t>OM.7.2.1</t>
  </si>
  <si>
    <t>Optional information eg, Number of borrowers</t>
  </si>
  <si>
    <t>OM.7.2.2</t>
  </si>
  <si>
    <t>Optional information eg, Number of guarantors</t>
  </si>
  <si>
    <t>OM.7.2.3</t>
  </si>
  <si>
    <t>OM.7.2.4</t>
  </si>
  <si>
    <t>3. Concentration Risks</t>
  </si>
  <si>
    <t>% Residential Loans</t>
  </si>
  <si>
    <t>% Commercial Loans</t>
  </si>
  <si>
    <t>M.7.3.1</t>
  </si>
  <si>
    <t xml:space="preserve">10 largest exposures </t>
  </si>
  <si>
    <t>OM.7.3.1</t>
  </si>
  <si>
    <t>OM.7.3.2</t>
  </si>
  <si>
    <t>OM.7.3.3</t>
  </si>
  <si>
    <t>OM.7.3.4</t>
  </si>
  <si>
    <t>OM.7.3.5</t>
  </si>
  <si>
    <t>OM.7.3.6</t>
  </si>
  <si>
    <t xml:space="preserve">4. Breakdown by Geography </t>
  </si>
  <si>
    <t>M.7.4.1</t>
  </si>
  <si>
    <t>European Union</t>
  </si>
  <si>
    <t>M.7.4.2</t>
  </si>
  <si>
    <t>Austria</t>
  </si>
  <si>
    <t>M.7.4.3</t>
  </si>
  <si>
    <t>Belgium</t>
  </si>
  <si>
    <t>M.7.4.4</t>
  </si>
  <si>
    <t>Bulgaria</t>
  </si>
  <si>
    <t>M.7.4.5</t>
  </si>
  <si>
    <t>Croatia</t>
  </si>
  <si>
    <t>M.7.4.6</t>
  </si>
  <si>
    <t>Cyprus</t>
  </si>
  <si>
    <t>M.7.4.7</t>
  </si>
  <si>
    <t>M.7.4.8</t>
  </si>
  <si>
    <t>Denmark</t>
  </si>
  <si>
    <t>M.7.4.9</t>
  </si>
  <si>
    <t>Estonia</t>
  </si>
  <si>
    <t>M.7.4.10</t>
  </si>
  <si>
    <t>Finland</t>
  </si>
  <si>
    <t>M.7.4.11</t>
  </si>
  <si>
    <t>France</t>
  </si>
  <si>
    <t>M.7.4.12</t>
  </si>
  <si>
    <t>Germany</t>
  </si>
  <si>
    <t>M.7.4.13</t>
  </si>
  <si>
    <t>Greece</t>
  </si>
  <si>
    <t>M.7.4.14</t>
  </si>
  <si>
    <t>Netherlands</t>
  </si>
  <si>
    <t>M.7.4.15</t>
  </si>
  <si>
    <t>Hungary</t>
  </si>
  <si>
    <t>M.7.4.16</t>
  </si>
  <si>
    <t>Ireland</t>
  </si>
  <si>
    <t>M.7.4.17</t>
  </si>
  <si>
    <t>M.7.4.18</t>
  </si>
  <si>
    <t>Latvia</t>
  </si>
  <si>
    <t>M.7.4.19</t>
  </si>
  <si>
    <t>Lithuania</t>
  </si>
  <si>
    <t>M.7.4.20</t>
  </si>
  <si>
    <t>Luxembourg</t>
  </si>
  <si>
    <t>M.7.4.21</t>
  </si>
  <si>
    <t>Malta</t>
  </si>
  <si>
    <t>M.7.4.22</t>
  </si>
  <si>
    <t>Poland</t>
  </si>
  <si>
    <t>M.7.4.23</t>
  </si>
  <si>
    <t>Portugal</t>
  </si>
  <si>
    <t>M.7.4.24</t>
  </si>
  <si>
    <t>Romania</t>
  </si>
  <si>
    <t>M.7.4.25</t>
  </si>
  <si>
    <t>Slovakia</t>
  </si>
  <si>
    <t>M.7.4.26</t>
  </si>
  <si>
    <t>Slovenia</t>
  </si>
  <si>
    <t>M.7.4.27</t>
  </si>
  <si>
    <t>Spain</t>
  </si>
  <si>
    <t>M.7.4.28</t>
  </si>
  <si>
    <t>M.7.4.29</t>
  </si>
  <si>
    <t>United Kingdom</t>
  </si>
  <si>
    <t>M.7.4.30</t>
  </si>
  <si>
    <t>M.7.4.31</t>
  </si>
  <si>
    <t>Iceland</t>
  </si>
  <si>
    <t>M.7.4.32</t>
  </si>
  <si>
    <t>Liechtenstein</t>
  </si>
  <si>
    <t>M.7.4.34</t>
  </si>
  <si>
    <t>M.7.4.35</t>
  </si>
  <si>
    <t>M.7.4.36</t>
  </si>
  <si>
    <t>M.7.4.37</t>
  </si>
  <si>
    <t>M.7.4.38</t>
  </si>
  <si>
    <t>M.7.4.39</t>
  </si>
  <si>
    <t>M.7.4.40</t>
  </si>
  <si>
    <t>M.7.4.41</t>
  </si>
  <si>
    <t>M.7.4.42</t>
  </si>
  <si>
    <t>M.7.4.43</t>
  </si>
  <si>
    <t>M.7.4.44</t>
  </si>
  <si>
    <t>OM.7.4.1</t>
  </si>
  <si>
    <t>OM.7.4.2</t>
  </si>
  <si>
    <t>OM.7.4.3</t>
  </si>
  <si>
    <t>OM.7.4.4</t>
  </si>
  <si>
    <t>OM.7.4.5</t>
  </si>
  <si>
    <t>OM.7.4.6</t>
  </si>
  <si>
    <t>OM.7.4.7</t>
  </si>
  <si>
    <t>OM.7.4.8</t>
  </si>
  <si>
    <t>OM.7.4.9</t>
  </si>
  <si>
    <t>OM.7.4.10</t>
  </si>
  <si>
    <t>M.7.5.1</t>
  </si>
  <si>
    <t>TBC at a country level</t>
  </si>
  <si>
    <t>M.7.5.2</t>
  </si>
  <si>
    <t>M.7.5.3</t>
  </si>
  <si>
    <t>M.7.5.4</t>
  </si>
  <si>
    <t>M.7.5.5</t>
  </si>
  <si>
    <t>M.7.5.6</t>
  </si>
  <si>
    <t>M.7.5.7</t>
  </si>
  <si>
    <t>M.7.5.8</t>
  </si>
  <si>
    <t>M.7.5.9</t>
  </si>
  <si>
    <t>M.7.5.10</t>
  </si>
  <si>
    <t>M.7.5.11</t>
  </si>
  <si>
    <t>M.7.5.12</t>
  </si>
  <si>
    <t>M.7.5.13</t>
  </si>
  <si>
    <t>M.7.5.14</t>
  </si>
  <si>
    <t>M.7.5.15</t>
  </si>
  <si>
    <t>M.7.5.16</t>
  </si>
  <si>
    <t>M.7.5.17</t>
  </si>
  <si>
    <t>M.7.5.18</t>
  </si>
  <si>
    <t>M.7.5.19</t>
  </si>
  <si>
    <t>M.7.5.20</t>
  </si>
  <si>
    <t>M.7.5.21</t>
  </si>
  <si>
    <t>M.7.5.22</t>
  </si>
  <si>
    <t>M.7.5.23</t>
  </si>
  <si>
    <t>M.7.5.24</t>
  </si>
  <si>
    <t>M.7.5.25</t>
  </si>
  <si>
    <t>M.7.5.26</t>
  </si>
  <si>
    <t>M.7.5.27</t>
  </si>
  <si>
    <t>M.7.5.28</t>
  </si>
  <si>
    <t>M.7.5.29</t>
  </si>
  <si>
    <t>M.7.5.30</t>
  </si>
  <si>
    <t>M.7.5.31</t>
  </si>
  <si>
    <t>6. Breakdown by Interest Rate</t>
  </si>
  <si>
    <t>M.7.6.1</t>
  </si>
  <si>
    <t>Fixed rate</t>
  </si>
  <si>
    <t>M.7.6.2</t>
  </si>
  <si>
    <t>Floating rate</t>
  </si>
  <si>
    <t>M.7.6.3</t>
  </si>
  <si>
    <t>OM.7.6.1</t>
  </si>
  <si>
    <t>OM.7.6.2</t>
  </si>
  <si>
    <t>OM.7.6.3</t>
  </si>
  <si>
    <t>OM.7.6.4</t>
  </si>
  <si>
    <t>OM.7.6.5</t>
  </si>
  <si>
    <t>OM.7.6.6</t>
  </si>
  <si>
    <t>7. Breakdown by Repayment Type</t>
  </si>
  <si>
    <t>M.7.7.1</t>
  </si>
  <si>
    <t>Bullet / interest only</t>
  </si>
  <si>
    <t>M.7.7.2</t>
  </si>
  <si>
    <t>Amortising</t>
  </si>
  <si>
    <t>M.7.7.3</t>
  </si>
  <si>
    <t>OM.7.7.1</t>
  </si>
  <si>
    <t>OM.7.7.2</t>
  </si>
  <si>
    <t>OM.7.7.3</t>
  </si>
  <si>
    <t>OM.7.7.4</t>
  </si>
  <si>
    <t>OM.7.7.5</t>
  </si>
  <si>
    <t>OM.7.7.6</t>
  </si>
  <si>
    <t xml:space="preserve">8. Loan Seasoning </t>
  </si>
  <si>
    <t>M.7.8.1</t>
  </si>
  <si>
    <t>Up to 12months</t>
  </si>
  <si>
    <t>M.7.8.2</t>
  </si>
  <si>
    <t>≥  12 - ≤ 24 months</t>
  </si>
  <si>
    <t>M.7.8.3</t>
  </si>
  <si>
    <t>≥ 24 - ≤ 36 months</t>
  </si>
  <si>
    <t>M.7.8.4</t>
  </si>
  <si>
    <t>≥ 36 - ≤ 60 months</t>
  </si>
  <si>
    <t>M.7.8.5</t>
  </si>
  <si>
    <t>≥ 60 months</t>
  </si>
  <si>
    <t>OM.7.8.1</t>
  </si>
  <si>
    <t>OM.7.8.2</t>
  </si>
  <si>
    <t>OM.7.8.3</t>
  </si>
  <si>
    <t>OM.7.8.4</t>
  </si>
  <si>
    <t>9. Non-Performing Loans (NPLs)</t>
  </si>
  <si>
    <t>M.7.9.1</t>
  </si>
  <si>
    <t>% NPLs</t>
  </si>
  <si>
    <t>OM.7.9.1</t>
  </si>
  <si>
    <t>OM.7.9.2</t>
  </si>
  <si>
    <t>OM.7.9.3</t>
  </si>
  <si>
    <t>10. Loan Size Information</t>
  </si>
  <si>
    <t>Nominal</t>
  </si>
  <si>
    <t>Number of Loans</t>
  </si>
  <si>
    <t>% No. of Loans</t>
  </si>
  <si>
    <t>M.7A.10.1</t>
  </si>
  <si>
    <t>Average loan size (000s)</t>
  </si>
  <si>
    <t>By buckets (mn):</t>
  </si>
  <si>
    <t>M.7A.10.2</t>
  </si>
  <si>
    <t>M.7A.10.3</t>
  </si>
  <si>
    <t>M.7A.10.4</t>
  </si>
  <si>
    <t>M.7A.10.5</t>
  </si>
  <si>
    <t>M.7A.10.6</t>
  </si>
  <si>
    <t>M.7A.10.7</t>
  </si>
  <si>
    <t>M.7A.10.8</t>
  </si>
  <si>
    <t>M.7A.10.9</t>
  </si>
  <si>
    <t>M.7A.10.10</t>
  </si>
  <si>
    <t>M.7A.10.11</t>
  </si>
  <si>
    <t>M.7A.10.12</t>
  </si>
  <si>
    <t>M.7A.10.13</t>
  </si>
  <si>
    <t>M.7A.10.14</t>
  </si>
  <si>
    <t>M.7A.10.15</t>
  </si>
  <si>
    <t>M.7A.10.16</t>
  </si>
  <si>
    <t>M.7A.10.17</t>
  </si>
  <si>
    <t>M.7A.10.18</t>
  </si>
  <si>
    <t>M.7A.10.19</t>
  </si>
  <si>
    <t>M.7A.10.20</t>
  </si>
  <si>
    <t>M.7A.10.21</t>
  </si>
  <si>
    <t>M.7A.10.22</t>
  </si>
  <si>
    <t>M.7A.10.23</t>
  </si>
  <si>
    <t>M.7A.10.24</t>
  </si>
  <si>
    <t>M.7A.10.25</t>
  </si>
  <si>
    <t>M.7A.10.26</t>
  </si>
  <si>
    <t>11. Loan to Value (LTV) Information - UNINDEXED</t>
  </si>
  <si>
    <t>M.7A.11.1</t>
  </si>
  <si>
    <t>Weighted Average LTV (%)</t>
  </si>
  <si>
    <t>By LTV buckets (mn):</t>
  </si>
  <si>
    <t>M.7A.11.2</t>
  </si>
  <si>
    <t>&gt;0 - &lt;=40 %</t>
  </si>
  <si>
    <t>M.7A.11.3</t>
  </si>
  <si>
    <t>&gt;40 - &lt;=50 %</t>
  </si>
  <si>
    <t>M.7A.11.4</t>
  </si>
  <si>
    <t>&gt;50 - &lt;=60 %</t>
  </si>
  <si>
    <t>M.7A.11.5</t>
  </si>
  <si>
    <t>&gt;60 - &lt;=70 %</t>
  </si>
  <si>
    <t>M.7A.11.6</t>
  </si>
  <si>
    <t>&gt;70 - &lt;=80 %</t>
  </si>
  <si>
    <t>M.7A.11.7</t>
  </si>
  <si>
    <t>&gt;80 - &lt;=90 %</t>
  </si>
  <si>
    <t>M.7A.11.8</t>
  </si>
  <si>
    <t>&gt;90 - &lt;=100 %</t>
  </si>
  <si>
    <t>M.7A.11.9</t>
  </si>
  <si>
    <t>&gt;100%</t>
  </si>
  <si>
    <t>M.7A.11.10</t>
  </si>
  <si>
    <t>OM.7A.11.1</t>
  </si>
  <si>
    <t>o/w &gt;100 - &lt;=110 %</t>
  </si>
  <si>
    <t>OM.7A.11.2</t>
  </si>
  <si>
    <t>o/w &gt;110 - &lt;=120 %</t>
  </si>
  <si>
    <t>OM.7A.11.3</t>
  </si>
  <si>
    <t>o/w &gt;120 - &lt;=130 %</t>
  </si>
  <si>
    <t>OM.7A.11.4</t>
  </si>
  <si>
    <t>o/w &gt;130 - &lt;=140 %</t>
  </si>
  <si>
    <t>OM.7A.11.5</t>
  </si>
  <si>
    <t>o/w &gt;140 - &lt;=150 %</t>
  </si>
  <si>
    <t>OM.7A.11.6</t>
  </si>
  <si>
    <t>o/w &gt;150 %</t>
  </si>
  <si>
    <t>OM.7A.11.7</t>
  </si>
  <si>
    <t>OM.7A.11.8</t>
  </si>
  <si>
    <t>OM.7A.11.9</t>
  </si>
  <si>
    <t xml:space="preserve">12. Loan to Value (LTV) Information - INDEXED </t>
  </si>
  <si>
    <t>M.7A.12.1</t>
  </si>
  <si>
    <t>M.7A.12.2</t>
  </si>
  <si>
    <t>M.7A.12.3</t>
  </si>
  <si>
    <t>M.7A.12.4</t>
  </si>
  <si>
    <t>M.7A.12.5</t>
  </si>
  <si>
    <t>M.7A.12.6</t>
  </si>
  <si>
    <t>M.7A.12.7</t>
  </si>
  <si>
    <t>M.7A.12.8</t>
  </si>
  <si>
    <t>M.7A.12.9</t>
  </si>
  <si>
    <t>M.7A.12.10</t>
  </si>
  <si>
    <t>OM.7A.12.1</t>
  </si>
  <si>
    <t>OM.7A.12.2</t>
  </si>
  <si>
    <t>OM.7A.12.3</t>
  </si>
  <si>
    <t>OM.7A.12.4</t>
  </si>
  <si>
    <t>OM.7A.12.5</t>
  </si>
  <si>
    <t>OM.7A.12.6</t>
  </si>
  <si>
    <t>OM.7A.12.7</t>
  </si>
  <si>
    <t>OM.7A.12.8</t>
  </si>
  <si>
    <t>OM.7A.12.9</t>
  </si>
  <si>
    <t>13. Breakdown by type</t>
  </si>
  <si>
    <t>M.7A.13.1</t>
  </si>
  <si>
    <t>Owner occupied</t>
  </si>
  <si>
    <t>M.7A.13.2</t>
  </si>
  <si>
    <t>Second home/Holiday houses</t>
  </si>
  <si>
    <t>M.7A.13.3</t>
  </si>
  <si>
    <t>Buy-to-let/Non-owner occupied</t>
  </si>
  <si>
    <t>M.7A.13.4</t>
  </si>
  <si>
    <t>OM.7A.13.1</t>
  </si>
  <si>
    <t>OM.7A.13.2</t>
  </si>
  <si>
    <t>o/w Private rental</t>
  </si>
  <si>
    <t>OM.7A.13.3</t>
  </si>
  <si>
    <t xml:space="preserve">o/w Multi-family housing </t>
  </si>
  <si>
    <t>OM.7A.13.4</t>
  </si>
  <si>
    <t xml:space="preserve">o/w Buildings under construction </t>
  </si>
  <si>
    <t>OM.7A.13.5</t>
  </si>
  <si>
    <t>o/w Buildings land</t>
  </si>
  <si>
    <t>OM.7A.13.6</t>
  </si>
  <si>
    <t>OM.7A.13.7</t>
  </si>
  <si>
    <t>OM.7A.13.8</t>
  </si>
  <si>
    <t>OM.7A.13.9</t>
  </si>
  <si>
    <t>OM.7A.13.10</t>
  </si>
  <si>
    <t>14. Loan by Ranking</t>
  </si>
  <si>
    <t>M.7A.14.2</t>
  </si>
  <si>
    <t>Guaranteed</t>
  </si>
  <si>
    <t>M.7A.14.3</t>
  </si>
  <si>
    <t>OM.7A.14.1</t>
  </si>
  <si>
    <t>OM.7A.14.2</t>
  </si>
  <si>
    <t>OM.7A.14.3</t>
  </si>
  <si>
    <t>OM.7A.14.4</t>
  </si>
  <si>
    <t>OM.7A.14.5</t>
  </si>
  <si>
    <t>OM.7A.14.6</t>
  </si>
  <si>
    <t>7B Commercial Cover Pool</t>
  </si>
  <si>
    <t>% Commercial loans</t>
  </si>
  <si>
    <t>Retail</t>
  </si>
  <si>
    <t>Office</t>
  </si>
  <si>
    <t>Hotel/Tourism</t>
  </si>
  <si>
    <t>Shopping malls</t>
  </si>
  <si>
    <t>Industry</t>
  </si>
  <si>
    <t>Agriculture</t>
  </si>
  <si>
    <t>Other commercially used</t>
  </si>
  <si>
    <t>Land</t>
  </si>
  <si>
    <t>Property developers / Bulding under construction</t>
  </si>
  <si>
    <t>B2. Harmonised Transparency Template - Public Sector Assets</t>
  </si>
  <si>
    <t>CONTENT OF TAB B2</t>
  </si>
  <si>
    <t>8. Public Sector Assets</t>
  </si>
  <si>
    <t>1. General Information</t>
  </si>
  <si>
    <t>PS.8.1.1</t>
  </si>
  <si>
    <t>Number of public sector exposures</t>
  </si>
  <si>
    <t>OPS.8.1.1</t>
  </si>
  <si>
    <t>OPS.8.1.2</t>
  </si>
  <si>
    <t>OPS.8.1.3</t>
  </si>
  <si>
    <t>OPS.8.1.4</t>
  </si>
  <si>
    <t>OPS.8.1.5</t>
  </si>
  <si>
    <t>OPS.8.1.6</t>
  </si>
  <si>
    <t>OPS.8.1.7</t>
  </si>
  <si>
    <t>2. Size Information</t>
  </si>
  <si>
    <t>Number of Exposures</t>
  </si>
  <si>
    <t>% Public Sector Assets</t>
  </si>
  <si>
    <t>% No. of Exposures</t>
  </si>
  <si>
    <t>PS.8.2.1</t>
  </si>
  <si>
    <t>Average exposure size (000s)</t>
  </si>
  <si>
    <t>PS.8.2.2</t>
  </si>
  <si>
    <t>PS.8.2.3</t>
  </si>
  <si>
    <t>PS.8.2.4</t>
  </si>
  <si>
    <t>PS.8.2.5</t>
  </si>
  <si>
    <t>PS.8.2.6</t>
  </si>
  <si>
    <t>PS.8.2.7</t>
  </si>
  <si>
    <t>PS.8.2.8</t>
  </si>
  <si>
    <t>PS.8.2.9</t>
  </si>
  <si>
    <t>PS.8.2.10</t>
  </si>
  <si>
    <t>PS.8.2.11</t>
  </si>
  <si>
    <t>PS.8.2.12</t>
  </si>
  <si>
    <t>PS.8.2.13</t>
  </si>
  <si>
    <t>PS.8.2.14</t>
  </si>
  <si>
    <t>PS.8.2.15</t>
  </si>
  <si>
    <t>PS.8.2.16</t>
  </si>
  <si>
    <t>PS.8.2.17</t>
  </si>
  <si>
    <t>3. Breakdown by Asset Type</t>
  </si>
  <si>
    <t>PS.8.3.1</t>
  </si>
  <si>
    <t>Loans</t>
  </si>
  <si>
    <t>PS.8.3.2</t>
  </si>
  <si>
    <t>Bonds</t>
  </si>
  <si>
    <t>PS.8.3.3</t>
  </si>
  <si>
    <t>PS.8.3.4</t>
  </si>
  <si>
    <t>OPS.8.3.1</t>
  </si>
  <si>
    <t>OPS.8.3.2</t>
  </si>
  <si>
    <t>OPS.8.3.3</t>
  </si>
  <si>
    <t>OPS.8.3.4</t>
  </si>
  <si>
    <t>OPS.8.3.5</t>
  </si>
  <si>
    <t>PS.8.4.1</t>
  </si>
  <si>
    <t>PS.8.4.2</t>
  </si>
  <si>
    <t>PS.8.4.3</t>
  </si>
  <si>
    <t>PS.8.4.4</t>
  </si>
  <si>
    <t>PS.8.4.5</t>
  </si>
  <si>
    <t>PS.8.4.6</t>
  </si>
  <si>
    <t>PS.8.4.7</t>
  </si>
  <si>
    <t>PS.8.4.8</t>
  </si>
  <si>
    <t>PS.8.4.9</t>
  </si>
  <si>
    <t>PS.8.4.10</t>
  </si>
  <si>
    <t>PS.8.4.11</t>
  </si>
  <si>
    <t>PS.8.4.12</t>
  </si>
  <si>
    <t>PS.8.4.13</t>
  </si>
  <si>
    <t>PS.8.4.14</t>
  </si>
  <si>
    <t>PS.8.4.15</t>
  </si>
  <si>
    <t>PS.8.4.16</t>
  </si>
  <si>
    <t>PS.8.4.17</t>
  </si>
  <si>
    <t>PS.8.4.18</t>
  </si>
  <si>
    <t>PS.8.4.19</t>
  </si>
  <si>
    <t>PS.8.4.20</t>
  </si>
  <si>
    <t>PS.8.4.21</t>
  </si>
  <si>
    <t>PS.8.4.22</t>
  </si>
  <si>
    <t>PS.8.4.23</t>
  </si>
  <si>
    <t>PS.8.4.24</t>
  </si>
  <si>
    <t>PS.8.4.25</t>
  </si>
  <si>
    <t>PS.8.4.26</t>
  </si>
  <si>
    <t>PS.8.4.27</t>
  </si>
  <si>
    <t>PS.8.4.28</t>
  </si>
  <si>
    <t>PS.8.4.29</t>
  </si>
  <si>
    <t>PS.8.4.30</t>
  </si>
  <si>
    <t>PS.8.4.31</t>
  </si>
  <si>
    <t>PS.8.4.32</t>
  </si>
  <si>
    <t>PS.8.4.33</t>
  </si>
  <si>
    <t>PS.8.4.34</t>
  </si>
  <si>
    <t>PS.8.4.35</t>
  </si>
  <si>
    <t>PS.8.4.36</t>
  </si>
  <si>
    <t>PS.8.4.37</t>
  </si>
  <si>
    <t>PS.8.4.38</t>
  </si>
  <si>
    <t>PS.8.4.39</t>
  </si>
  <si>
    <t>PS.8.4.40</t>
  </si>
  <si>
    <t>PS.8.4.41</t>
  </si>
  <si>
    <t>PS.8.4.42</t>
  </si>
  <si>
    <t>PS.8.4.43</t>
  </si>
  <si>
    <t>PS.8.4.44</t>
  </si>
  <si>
    <t>OPS.8.4.1</t>
  </si>
  <si>
    <t>OPS.8.4.2</t>
  </si>
  <si>
    <t>OPS.8.4.3</t>
  </si>
  <si>
    <t>OPS.8.4.4</t>
  </si>
  <si>
    <t>OPS.8.4.5</t>
  </si>
  <si>
    <t>OPS.8.4.6</t>
  </si>
  <si>
    <t>OPS.8.4.7</t>
  </si>
  <si>
    <t>OPS.8.4.8</t>
  </si>
  <si>
    <t>OPS.8.4.9</t>
  </si>
  <si>
    <t>OPS.8.4.10</t>
  </si>
  <si>
    <t>PS.8.5.1</t>
  </si>
  <si>
    <t>PS.8.5.2</t>
  </si>
  <si>
    <t>PS.8.5.3</t>
  </si>
  <si>
    <t>PS.8.5.4</t>
  </si>
  <si>
    <t>PS.8.5.5</t>
  </si>
  <si>
    <t>PS.8.5.6</t>
  </si>
  <si>
    <t>PS.8.5.7</t>
  </si>
  <si>
    <t>PS.8.5.8</t>
  </si>
  <si>
    <t>PS.8.5.9</t>
  </si>
  <si>
    <t>PS.8.5.10</t>
  </si>
  <si>
    <t>PS.8.5.11</t>
  </si>
  <si>
    <t>PS.8.5.12</t>
  </si>
  <si>
    <t>PS.8.5.13</t>
  </si>
  <si>
    <t>PS.8.5.14</t>
  </si>
  <si>
    <t>PS.8.5.15</t>
  </si>
  <si>
    <t>PS.8.5.16</t>
  </si>
  <si>
    <t>PS.8.5.17</t>
  </si>
  <si>
    <t>PS.8.5.18</t>
  </si>
  <si>
    <t>PS.8.5.19</t>
  </si>
  <si>
    <t>PS.8.5.20</t>
  </si>
  <si>
    <t>PS.8.5.21</t>
  </si>
  <si>
    <t>PS.8.5.22</t>
  </si>
  <si>
    <t>PS.8.5.23</t>
  </si>
  <si>
    <t>PS.8.5.24</t>
  </si>
  <si>
    <t>PS.8.5.25</t>
  </si>
  <si>
    <t>PS.8.6.1</t>
  </si>
  <si>
    <t>PS.8.6.2</t>
  </si>
  <si>
    <t>PS.8.6.3</t>
  </si>
  <si>
    <t>OPS.8.6.1</t>
  </si>
  <si>
    <t>OPS.8.6.2</t>
  </si>
  <si>
    <t>OPS.8.6.3</t>
  </si>
  <si>
    <t>OPS.8.6.4</t>
  </si>
  <si>
    <t>PS.8.7.1</t>
  </si>
  <si>
    <t>PS.8.7.2</t>
  </si>
  <si>
    <t>PS.8.7.3</t>
  </si>
  <si>
    <t>OPS.8.7.1</t>
  </si>
  <si>
    <t>OPS.8.7.2</t>
  </si>
  <si>
    <t>OPS.8.7.3</t>
  </si>
  <si>
    <t>OPS.8.7.4</t>
  </si>
  <si>
    <t>OPS.8.7.5</t>
  </si>
  <si>
    <t>OPS.8.7.6</t>
  </si>
  <si>
    <t>8. Breakdown by Type of Debtor</t>
  </si>
  <si>
    <t>PS.8.8.1</t>
  </si>
  <si>
    <t>Sovereigns</t>
  </si>
  <si>
    <t>PS.8.8.2</t>
  </si>
  <si>
    <t>Regional/federal authorities</t>
  </si>
  <si>
    <t>PS.8.8.3</t>
  </si>
  <si>
    <t xml:space="preserve">Local/municipal authorities </t>
  </si>
  <si>
    <t>PS.8.8.4</t>
  </si>
  <si>
    <t>Others</t>
  </si>
  <si>
    <t>PS.8.8.5</t>
  </si>
  <si>
    <t>OPS.8.8.1</t>
  </si>
  <si>
    <t>o/w Claim against supranational</t>
  </si>
  <si>
    <t>OPS.8.8.2</t>
  </si>
  <si>
    <t>o/w Claim against sovereigns</t>
  </si>
  <si>
    <t>OPS.8.8.3</t>
  </si>
  <si>
    <t>o/w Claim guaranteed by sovereigns</t>
  </si>
  <si>
    <t>OPS.8.8.4</t>
  </si>
  <si>
    <t>o/w Claim against regional/federal authorities</t>
  </si>
  <si>
    <t>OPS.8.8.5</t>
  </si>
  <si>
    <t>o/w Claim guaranteed by regional/federal authorities</t>
  </si>
  <si>
    <t>OPS.8.8.6</t>
  </si>
  <si>
    <t xml:space="preserve">o/w Claim against local/municipal authorities </t>
  </si>
  <si>
    <t>OPS.8.8.7</t>
  </si>
  <si>
    <t xml:space="preserve">o/w Claimguaranteed by local/municipal authorities </t>
  </si>
  <si>
    <t>OPS.8.8.8</t>
  </si>
  <si>
    <t>OPS.8.8.9</t>
  </si>
  <si>
    <t>OPS.8.8.10</t>
  </si>
  <si>
    <t>OPS.8.8.11</t>
  </si>
  <si>
    <t>OPS.8.8.12</t>
  </si>
  <si>
    <t>OPS.8.8.13</t>
  </si>
  <si>
    <t>9. Non-Performing Loans</t>
  </si>
  <si>
    <t>PS.8.9.1</t>
  </si>
  <si>
    <t>OPS.8.9.1</t>
  </si>
  <si>
    <t>OPS.8.9.2</t>
  </si>
  <si>
    <t>OPS.8.9.3</t>
  </si>
  <si>
    <t>OPS.8.9.4</t>
  </si>
  <si>
    <t>10. Concentration Risks</t>
  </si>
  <si>
    <t>PS.8.10.1</t>
  </si>
  <si>
    <t>10 largest exposures</t>
  </si>
  <si>
    <t>OPS.8.10.1</t>
  </si>
  <si>
    <t>OPS.8.10.2</t>
  </si>
  <si>
    <t>OPS.8.10.3</t>
  </si>
  <si>
    <t>OPS.8.10.4</t>
  </si>
  <si>
    <t>OPS.8.10.5</t>
  </si>
  <si>
    <t>OPS.8.10.6</t>
  </si>
  <si>
    <t>B3. Harmonised Transparency Template - Shipping Assets</t>
  </si>
  <si>
    <t>CONTENT OF TAB B3</t>
  </si>
  <si>
    <t>9. Shipping Assets</t>
  </si>
  <si>
    <t>Shipping Loans</t>
  </si>
  <si>
    <t>S.9.1.1</t>
  </si>
  <si>
    <t>Number of shipping loans</t>
  </si>
  <si>
    <t>OS.9.1.1</t>
  </si>
  <si>
    <t>OS.9.1.2</t>
  </si>
  <si>
    <t>OS.9.1.3</t>
  </si>
  <si>
    <t>OS.9.1.4</t>
  </si>
  <si>
    <t>OS.9.1.5</t>
  </si>
  <si>
    <t>OS.9.1.6</t>
  </si>
  <si>
    <t>2. Concentration Risks</t>
  </si>
  <si>
    <t>% Shipping Loans</t>
  </si>
  <si>
    <t>S.9.2.1</t>
  </si>
  <si>
    <t>OS.9.2.1</t>
  </si>
  <si>
    <t>OS.9.2.2</t>
  </si>
  <si>
    <t>OS.9.2.3</t>
  </si>
  <si>
    <t>OS.9.2.4</t>
  </si>
  <si>
    <t>OS.9.2.5</t>
  </si>
  <si>
    <t>OS.9.2.6</t>
  </si>
  <si>
    <t xml:space="preserve">3. Breakdown by Geography / Country of Registration </t>
  </si>
  <si>
    <t>S.9.3.1</t>
  </si>
  <si>
    <t>S.9.3.2</t>
  </si>
  <si>
    <t>S.9.3.3</t>
  </si>
  <si>
    <t>S.9.3.4</t>
  </si>
  <si>
    <t>S.9.3.5</t>
  </si>
  <si>
    <t>S.9.3.6</t>
  </si>
  <si>
    <t>S.9.3.7</t>
  </si>
  <si>
    <t>S.9.3.8</t>
  </si>
  <si>
    <t>S.9.3.9</t>
  </si>
  <si>
    <t>S.9.3.10</t>
  </si>
  <si>
    <t>S.9.3.11</t>
  </si>
  <si>
    <t>S.9.3.12</t>
  </si>
  <si>
    <t>S.9.3.13</t>
  </si>
  <si>
    <t>S.9.3.14</t>
  </si>
  <si>
    <t>S.9.3.15</t>
  </si>
  <si>
    <t>S.9.3.16</t>
  </si>
  <si>
    <t>S.9.3.17</t>
  </si>
  <si>
    <t>S.9.3.18</t>
  </si>
  <si>
    <t>S.9.3.19</t>
  </si>
  <si>
    <t>S.9.3.20</t>
  </si>
  <si>
    <t>S.9.3.21</t>
  </si>
  <si>
    <t>S.9.3.22</t>
  </si>
  <si>
    <t>S.9.3.23</t>
  </si>
  <si>
    <t>S.9.3.24</t>
  </si>
  <si>
    <t>S.9.3.25</t>
  </si>
  <si>
    <t>S.9.3.26</t>
  </si>
  <si>
    <t>S.9.3.27</t>
  </si>
  <si>
    <t>S.9.3.28</t>
  </si>
  <si>
    <t>S.9.3.29</t>
  </si>
  <si>
    <t>S.9.3.30</t>
  </si>
  <si>
    <t>S.9.3.31</t>
  </si>
  <si>
    <t>S.9.3.32</t>
  </si>
  <si>
    <t>S.9.3.33</t>
  </si>
  <si>
    <t>S.9.3.34</t>
  </si>
  <si>
    <t>S.9.3.35</t>
  </si>
  <si>
    <t>S.9.3.36</t>
  </si>
  <si>
    <t>S.9.3.37</t>
  </si>
  <si>
    <t>S.9.3.38</t>
  </si>
  <si>
    <t>S.9.3.39</t>
  </si>
  <si>
    <t>S.9.3.40</t>
  </si>
  <si>
    <t>S.9.3.41</t>
  </si>
  <si>
    <t>S.9.3.42</t>
  </si>
  <si>
    <t>S.9.3.43</t>
  </si>
  <si>
    <t>S.9.3.44</t>
  </si>
  <si>
    <t>OS.9.3.1</t>
  </si>
  <si>
    <t>OS.9.3.2</t>
  </si>
  <si>
    <t>OS.9.3.3</t>
  </si>
  <si>
    <t>OS.9.3.4</t>
  </si>
  <si>
    <t>OS.9.3.5</t>
  </si>
  <si>
    <t>OS.9.3.6</t>
  </si>
  <si>
    <t>OS.9.3.7</t>
  </si>
  <si>
    <t>OS.9.3.8</t>
  </si>
  <si>
    <t>OS.9.3.9</t>
  </si>
  <si>
    <t>OS.9.3.10</t>
  </si>
  <si>
    <t>4. Breakdown by Interest Rate</t>
  </si>
  <si>
    <t>S.9.4.1</t>
  </si>
  <si>
    <t>S.9.4.2</t>
  </si>
  <si>
    <t>S.9.4.3</t>
  </si>
  <si>
    <t>OS.9.4.1</t>
  </si>
  <si>
    <t>OS.9.4.2</t>
  </si>
  <si>
    <t>OS.9.4.3</t>
  </si>
  <si>
    <t>OS.9.4.4</t>
  </si>
  <si>
    <t>OS.9.4.5</t>
  </si>
  <si>
    <t>OS.9.4.6</t>
  </si>
  <si>
    <t>5. Breakdown by Repayment Type</t>
  </si>
  <si>
    <t>S.9.5.1</t>
  </si>
  <si>
    <t>S.9.5.2</t>
  </si>
  <si>
    <t>S.9.5.3</t>
  </si>
  <si>
    <t>OS.9.5.1</t>
  </si>
  <si>
    <t>OS.9.5.2</t>
  </si>
  <si>
    <t>OS.9.5.3</t>
  </si>
  <si>
    <t>OS.9.5.4</t>
  </si>
  <si>
    <t>OS.9.5.5</t>
  </si>
  <si>
    <t>OS.9.5.6</t>
  </si>
  <si>
    <t xml:space="preserve">6. Loan Seasoning </t>
  </si>
  <si>
    <t>S.9.6.1</t>
  </si>
  <si>
    <t>S.9.6.2</t>
  </si>
  <si>
    <t>S.9.6.3</t>
  </si>
  <si>
    <t>S.9.6.4</t>
  </si>
  <si>
    <t>S.9.6.5</t>
  </si>
  <si>
    <t>OS.9.6.1</t>
  </si>
  <si>
    <t>OS.9.6.2</t>
  </si>
  <si>
    <t>OS.9.6.3</t>
  </si>
  <si>
    <t>OS.9.6.4</t>
  </si>
  <si>
    <t>7. Non-Performing Loans (NPLs)</t>
  </si>
  <si>
    <t>S.9.7.1</t>
  </si>
  <si>
    <t>OS.9.7.1</t>
  </si>
  <si>
    <t>OS.9.7.2</t>
  </si>
  <si>
    <t>OS.9.7.3</t>
  </si>
  <si>
    <t>OS.9.7.4</t>
  </si>
  <si>
    <t>8. Loan Size Information</t>
  </si>
  <si>
    <t>S.9.8.1</t>
  </si>
  <si>
    <t>S.9.8.2</t>
  </si>
  <si>
    <t>S.9.8.3</t>
  </si>
  <si>
    <t>S.9.8.4</t>
  </si>
  <si>
    <t>S.9.8.5</t>
  </si>
  <si>
    <t>S.9.8.6</t>
  </si>
  <si>
    <t>S.9.8.7</t>
  </si>
  <si>
    <t>S.9.8.8</t>
  </si>
  <si>
    <t>S.9.8.9</t>
  </si>
  <si>
    <t>S.9.8.10</t>
  </si>
  <si>
    <t>S.9.8.11</t>
  </si>
  <si>
    <t>S.9.8.12</t>
  </si>
  <si>
    <t>S.9.8.13</t>
  </si>
  <si>
    <t>S.9.8.14</t>
  </si>
  <si>
    <t>S.9.8.15</t>
  </si>
  <si>
    <t>S.9.8.16</t>
  </si>
  <si>
    <t>S.9.8.17</t>
  </si>
  <si>
    <t>S.9.8.18</t>
  </si>
  <si>
    <t>S.9.8.19</t>
  </si>
  <si>
    <t>S.9.8.20</t>
  </si>
  <si>
    <t>S.9.8.21</t>
  </si>
  <si>
    <t>S.9.8.22</t>
  </si>
  <si>
    <t>S.9.8.23</t>
  </si>
  <si>
    <t>S.9.8.24</t>
  </si>
  <si>
    <t>S.9.8.25</t>
  </si>
  <si>
    <t>S.9.8.26</t>
  </si>
  <si>
    <t>9. Loan to Value (LTV) Information - UNINDEXED</t>
  </si>
  <si>
    <t>S.9.9.1</t>
  </si>
  <si>
    <t>S.9.9.2</t>
  </si>
  <si>
    <t>S.9.9.3</t>
  </si>
  <si>
    <t>S.9.9.4</t>
  </si>
  <si>
    <t>S.9.9.5</t>
  </si>
  <si>
    <t>S.9.9.6</t>
  </si>
  <si>
    <t>S.9.9.7</t>
  </si>
  <si>
    <t>S.9.9.8</t>
  </si>
  <si>
    <t>S.9.9.9</t>
  </si>
  <si>
    <t>S.9.9.10</t>
  </si>
  <si>
    <t>OS.9.9.1</t>
  </si>
  <si>
    <t>OS.9.9.2</t>
  </si>
  <si>
    <t>OS.9.9.3</t>
  </si>
  <si>
    <t>OS.9.9.4</t>
  </si>
  <si>
    <t>OS.9.9.5</t>
  </si>
  <si>
    <t>OS.9.9.6</t>
  </si>
  <si>
    <t>OS.9.9.7</t>
  </si>
  <si>
    <t>OS.9.9.8</t>
  </si>
  <si>
    <t>OS.9.9.9</t>
  </si>
  <si>
    <t xml:space="preserve">10. Loan to Value (LTV) Information - INDEXED </t>
  </si>
  <si>
    <t>S.9.10.1</t>
  </si>
  <si>
    <t>S.9.10.2</t>
  </si>
  <si>
    <t>S.9.10.3</t>
  </si>
  <si>
    <t>S.9.10.4</t>
  </si>
  <si>
    <t>S.9.10.5</t>
  </si>
  <si>
    <t>S.9.10.6</t>
  </si>
  <si>
    <t>S.9.10.7</t>
  </si>
  <si>
    <t>S.9.10.8</t>
  </si>
  <si>
    <t>S.9.10.9</t>
  </si>
  <si>
    <t>S.9.10.10</t>
  </si>
  <si>
    <t>OS.9.10.1</t>
  </si>
  <si>
    <t>OS.9.10.2</t>
  </si>
  <si>
    <t>OS.9.10.3</t>
  </si>
  <si>
    <t>OS.9.10.4</t>
  </si>
  <si>
    <t>OS.9.10.5</t>
  </si>
  <si>
    <t>OS.9.10.6</t>
  </si>
  <si>
    <t>OS.9.10.7</t>
  </si>
  <si>
    <t>OS.9.10.8</t>
  </si>
  <si>
    <t>OS.9.10.9</t>
  </si>
  <si>
    <t>11. Breakdown by type of ship</t>
  </si>
  <si>
    <t>S.9.11.1</t>
  </si>
  <si>
    <t>S.9.11.2</t>
  </si>
  <si>
    <t>S.9.11.3</t>
  </si>
  <si>
    <t>S.9.11.4</t>
  </si>
  <si>
    <t>S.9.11.5</t>
  </si>
  <si>
    <t>S.9.11.6</t>
  </si>
  <si>
    <t>S.9.11.7</t>
  </si>
  <si>
    <t>S.9.11.8</t>
  </si>
  <si>
    <t>S.9.11.9</t>
  </si>
  <si>
    <t>S.9.11.10</t>
  </si>
  <si>
    <t>S.9.11.11</t>
  </si>
  <si>
    <t>S.9.11.12</t>
  </si>
  <si>
    <t>S.9.11.13</t>
  </si>
  <si>
    <t>S.9.11.14</t>
  </si>
  <si>
    <t>S.9.11.15</t>
  </si>
  <si>
    <t>S.9.11.16</t>
  </si>
  <si>
    <t>S.9.11.17</t>
  </si>
  <si>
    <t>OS.9.11.1</t>
  </si>
  <si>
    <t>OS.9.11.2</t>
  </si>
  <si>
    <t>OS.9.11.3</t>
  </si>
  <si>
    <t>OS.9.11.4</t>
  </si>
  <si>
    <t>OS.9.11.5</t>
  </si>
  <si>
    <t>C. Harmonised Transparency Template - Glossary</t>
  </si>
  <si>
    <t>The definitions below reflect the national specificities</t>
  </si>
  <si>
    <t>1. Glossary - Standard Harmonised Items</t>
  </si>
  <si>
    <t>HG.1.1</t>
  </si>
  <si>
    <t>HG.1.2</t>
  </si>
  <si>
    <t>HG.1.3</t>
  </si>
  <si>
    <t>HG.1.4</t>
  </si>
  <si>
    <t>Interest Rate Types</t>
  </si>
  <si>
    <t>HG.1.5</t>
  </si>
  <si>
    <t>HG.1.6</t>
  </si>
  <si>
    <t xml:space="preserve">Maturity Buckets of Covered Bonds [i.e. how is the contractual and/or expected maturity defined? What maturity structure (hard bullet, soft bullet, conditional pass through)? Under what conditions/circumstances? Etc.] </t>
  </si>
  <si>
    <t>HG.1.7</t>
  </si>
  <si>
    <t>LTVs: Definition</t>
  </si>
  <si>
    <t>HG.1.8</t>
  </si>
  <si>
    <t>LTVs: Calculation of property/shipping value</t>
  </si>
  <si>
    <t>HG.1.9</t>
  </si>
  <si>
    <t>LTVs: Applied property/shipping valuation techniques, including whether use of index, Automated Valuation Model (AVM) or on-site audits</t>
  </si>
  <si>
    <t>HG.1.10</t>
  </si>
  <si>
    <t>LTVs: Frequency and time of last valuation</t>
  </si>
  <si>
    <t>HG.1.11</t>
  </si>
  <si>
    <t>Explain how mortgage types are defined whether for residential housing, multi-family housing, commercial real estate, etc. Same for shipping where relecvant</t>
  </si>
  <si>
    <t>HG.1.12</t>
  </si>
  <si>
    <t>Hedging Strategy (please explain how you address interest rate and currency risk)</t>
  </si>
  <si>
    <t>HG.1.13</t>
  </si>
  <si>
    <t>Non-performing loans</t>
  </si>
  <si>
    <t>OHG.1.1</t>
  </si>
  <si>
    <t>NPV assumptions (when stated)</t>
  </si>
  <si>
    <t>OHG.1.2</t>
  </si>
  <si>
    <t>OHG.1.3</t>
  </si>
  <si>
    <t>OHG.1.4</t>
  </si>
  <si>
    <t>OHG.1.5</t>
  </si>
  <si>
    <t>Value</t>
  </si>
  <si>
    <t>HG.2.1</t>
  </si>
  <si>
    <t xml:space="preserve">Not applicable for the jurisdiction </t>
  </si>
  <si>
    <t>ND1</t>
  </si>
  <si>
    <t>HG.2.2</t>
  </si>
  <si>
    <t>Not relevant for the issuer and/or CB programme at the present time</t>
  </si>
  <si>
    <t>ND2</t>
  </si>
  <si>
    <t>HG.2.3</t>
  </si>
  <si>
    <t>Not available at the present time</t>
  </si>
  <si>
    <t>ND3</t>
  </si>
  <si>
    <t>OHG.2.1</t>
  </si>
  <si>
    <t>OHG.2.2</t>
  </si>
  <si>
    <t>HG.3.1</t>
  </si>
  <si>
    <t>Other definitions deemed relevant</t>
  </si>
  <si>
    <t>OHG.3.1</t>
  </si>
  <si>
    <t>OHG.3.2</t>
  </si>
  <si>
    <t>OHG.3.3</t>
  </si>
  <si>
    <t xml:space="preserve">Disclaimer - Important notices </t>
  </si>
  <si>
    <t>(i) The Product Information displayed on this Site has been uploaded by the Issuers of the relevant Products. None of the information displayed on this Site shall form the basis of any contract. Any User of this Site will be required to acknowledge that it has not relied on, or been induced to enter into any contract by, any representation or warranty.</t>
  </si>
  <si>
    <t>(ii) The Covered Bond Label Foundation has not independently verified the Product Information displayed on this Site. Accordingly, no representation, warranty or undertaking, express or implied, is made, and no responsibility is accepted, by the Covered Bond Label Foundation as to or in relation to the accuracy or completeness or otherwise of such Product Information."</t>
  </si>
  <si>
    <t>(iii) The information provided on or accessible through the Site is not intended for distribution to, or use by, any person or entity in any jurisdiction where such distribution or use would be contrary to local law, or which would subject us or any Issuer, to any authorisation, registration or other requirement within such jurisdiction. You agree not to use or export the information or materials available on or through this Site in violation of laws in your jurisdiction.</t>
  </si>
  <si>
    <t>TERMS OF USE</t>
  </si>
  <si>
    <r>
      <t>The Site is intended for use as a directory of information relating to certain covered bond products ("</t>
    </r>
    <r>
      <rPr>
        <b/>
        <sz val="13"/>
        <color rgb="FF1E1B1D"/>
        <rFont val="Calibri"/>
        <family val="2"/>
        <scheme val="minor"/>
      </rPr>
      <t>Products</t>
    </r>
    <r>
      <rPr>
        <sz val="13"/>
        <color rgb="FF1E1B1D"/>
        <rFont val="Calibri"/>
        <family val="2"/>
        <scheme val="minor"/>
      </rPr>
      <t>") (the "</t>
    </r>
    <r>
      <rPr>
        <b/>
        <sz val="13"/>
        <color rgb="FF1E1B1D"/>
        <rFont val="Calibri"/>
        <family val="2"/>
        <scheme val="minor"/>
      </rPr>
      <t>Product Information</t>
    </r>
    <r>
      <rPr>
        <sz val="13"/>
        <color rgb="FF1E1B1D"/>
        <rFont val="Calibri"/>
        <family val="2"/>
        <scheme val="minor"/>
      </rPr>
      <t>") by an issuer of ("</t>
    </r>
    <r>
      <rPr>
        <b/>
        <sz val="13"/>
        <color rgb="FF1E1B1D"/>
        <rFont val="Calibri"/>
        <family val="2"/>
        <scheme val="minor"/>
      </rPr>
      <t>Issuer</t>
    </r>
    <r>
      <rPr>
        <sz val="13"/>
        <color rgb="FF1E1B1D"/>
        <rFont val="Calibri"/>
        <family val="2"/>
        <scheme val="minor"/>
      </rPr>
      <t>"), or potential investor in ("</t>
    </r>
    <r>
      <rPr>
        <b/>
        <sz val="13"/>
        <color rgb="FF1E1B1D"/>
        <rFont val="Calibri"/>
        <family val="2"/>
        <scheme val="minor"/>
      </rPr>
      <t>Investor</t>
    </r>
    <r>
      <rPr>
        <sz val="13"/>
        <color rgb="FF1E1B1D"/>
        <rFont val="Calibri"/>
        <family val="2"/>
        <scheme val="minor"/>
      </rPr>
      <t>"), such Products (an Issuer, Investor, or any other person accessing this Site, each a "</t>
    </r>
    <r>
      <rPr>
        <b/>
        <sz val="13"/>
        <color rgb="FF1E1B1D"/>
        <rFont val="Calibri"/>
        <family val="2"/>
        <scheme val="minor"/>
      </rPr>
      <t>User</t>
    </r>
    <r>
      <rPr>
        <sz val="13"/>
        <color rgb="FF1E1B1D"/>
        <rFont val="Calibri"/>
        <family val="2"/>
        <scheme val="minor"/>
      </rPr>
      <t>" or "</t>
    </r>
    <r>
      <rPr>
        <b/>
        <sz val="13"/>
        <color rgb="FF1E1B1D"/>
        <rFont val="Calibri"/>
        <family val="2"/>
        <scheme val="minor"/>
      </rPr>
      <t>you</t>
    </r>
    <r>
      <rPr>
        <sz val="13"/>
        <color rgb="FF1E1B1D"/>
        <rFont val="Calibri"/>
        <family val="2"/>
        <scheme val="minor"/>
      </rPr>
      <t>"). The Product Information is provided by each relevant Issuer, and remains at all times the sole responsibility of the relevant Issuer. We have not independently verified any Product Information, nor reviewed whether any Product for which information is available on the Site actually is a covered bond product. This Site or any label made available through it does not constitute, nor contain, any form of credit rating, any offer to sell (or the solicitation of an offer to purchase) any Product, nor does it constitute a recommendation, or investment advice (or any other type of advice) upon which reliance should be placed.</t>
    </r>
  </si>
  <si>
    <r>
      <t xml:space="preserve"> These terms and conditions together with the documents referred to in them set out the terms of use ("</t>
    </r>
    <r>
      <rPr>
        <b/>
        <sz val="13"/>
        <color rgb="FF1E1B1D"/>
        <rFont val="Calibri"/>
        <family val="2"/>
        <scheme val="minor"/>
      </rPr>
      <t>T&amp;Cs</t>
    </r>
    <r>
      <rPr>
        <sz val="13"/>
        <color rgb="FF1E1B1D"/>
        <rFont val="Calibri"/>
        <family val="2"/>
        <scheme val="minor"/>
      </rPr>
      <t>") on which (a) an Issuer; (b) Investor; or (c) any other User, may make use of the Site. Section A applies primarily to Investors, and Section B applies primarily to Issuers. The General T&amp;Cs in Section C apply to all Users.</t>
    </r>
  </si>
  <si>
    <r>
      <rPr>
        <b/>
        <sz val="13"/>
        <color rgb="FF1E1B1D"/>
        <rFont val="Calibri"/>
        <family val="2"/>
        <scheme val="minor"/>
      </rPr>
      <t>Our Acceptable Use Policy</t>
    </r>
    <r>
      <rPr>
        <sz val="13"/>
        <color rgb="FF1E1B1D"/>
        <rFont val="Calibri"/>
        <family val="2"/>
        <scheme val="minor"/>
      </rPr>
      <t> and </t>
    </r>
    <r>
      <rPr>
        <b/>
        <sz val="13"/>
        <color rgb="FF1E1B1D"/>
        <rFont val="Calibri"/>
        <family val="2"/>
        <scheme val="minor"/>
      </rPr>
      <t>Privacy Policy</t>
    </r>
    <r>
      <rPr>
        <sz val="13"/>
        <color rgb="FF1E1B1D"/>
        <rFont val="Calibri"/>
        <family val="2"/>
        <scheme val="minor"/>
      </rPr>
      <t> are incorporated into these T&amp;Cs.</t>
    </r>
  </si>
  <si>
    <r>
      <t xml:space="preserve"> Please read the T&amp;Cs carefully before you start to use the Site. By clicking </t>
    </r>
    <r>
      <rPr>
        <b/>
        <sz val="13"/>
        <color rgb="FF1E1B1D"/>
        <rFont val="Calibri"/>
        <family val="2"/>
        <scheme val="minor"/>
      </rPr>
      <t>'Accept'</t>
    </r>
    <r>
      <rPr>
        <sz val="13"/>
        <color rgb="FF1E1B1D"/>
        <rFont val="Calibri"/>
        <family val="2"/>
        <scheme val="minor"/>
      </rPr>
      <t> you indicate that you accept these T&amp;Cs and that you agree to abide by them.</t>
    </r>
  </si>
  <si>
    <t>If any provision of these T&amp;Cs shall be deemed unlawful, void or for any reason unenforceable, then that provision shall be deemed severable from these terms and shall not affect the validity and enforceability of any remaining provisions.</t>
  </si>
  <si>
    <t>SECTION A. INVESTOR T&amp;Cs</t>
  </si>
  <si>
    <t>1. DIRECTORY SERVICES</t>
  </si>
  <si>
    <t>The Site is intended to provide you with certain information from Issuers regarding the self-certification of their Products as labelled covered bonds. The requirements of the Covered Bond Label Convention are intended to increase transparency, improve investor access to information, and improve liquidity in covered bonds, but they are not a substitute in any way for each User's independent investment and credit evaluation.</t>
  </si>
  <si>
    <t>The Product Information on this Site is provided for your convenience only, and does not constitute any form of credit rating, an offer to sell (or the solicitation of an offer to purchase) any Product, nor does it constitute a recommendation, or investment advice (or any other type of advice) upon which reliance should be placed.</t>
  </si>
  <si>
    <t>Users shall exercise independent judgment when viewing the Site and its contents, to make their own investigations and evaluations of the information contained on this Site or accessible through it, and to consult their own attorney, business adviser, tax adviser, and/or any other professional necessary, as to legal, business, tax and investment-related matters concerning the Products and Product Information contained on this Site. No information contained on the Site should be construed as legal, tax, investment, or accounting advice.</t>
  </si>
  <si>
    <r>
      <t xml:space="preserve"> Product Information is incorporated into the directory on the Site following the completion of an automated process conducted by the relevant Issuer. The proper conduct of that process and the accuracy and completeness of the Product Information supplied during that process remain at all times the responsibility of the relevant Issuer. While the Product Information contained on the Site is displayed by us in good faith, no representation is made by us as to its completeness or accuracy. </t>
    </r>
    <r>
      <rPr>
        <b/>
        <sz val="13"/>
        <rFont val="Calibri"/>
        <family val="2"/>
        <scheme val="minor"/>
      </rPr>
      <t>PRODUCT INFORMATION IS DISPLAYED ON THE SITE "AS IS" AND HAS NOT BEEN INDEPENDENTLY VERIFIED BY US. BY YOUR USE OF THE SITE, YOU AGREE THAT WE HAVE NO LIABILITY WHATSOEVER REGARDING THE ACCURACY OF COMPLETENESS OF THE PRODUCT INFORMATION ON THIS SITE.</t>
    </r>
    <r>
      <rPr>
        <sz val="13"/>
        <rFont val="Calibri"/>
        <family val="2"/>
        <scheme val="minor"/>
      </rPr>
      <t> Inclusion of Product Information in the directory on the Site does not constitute a warranty or representation by us that the Product is a covered bond product or complies with any particular criteria or regulations.</t>
    </r>
  </si>
  <si>
    <t xml:space="preserve"> Completion of the relevant self-certification automated process by the Issuer will lead to the grant of the Covered Bond Label. The grant of such label is entirely within the control of the relevant Issuer, and we do not independently verify whether such Issuer complies with the relevant criteria. The existence of a Covered Bond Label does not represent any opinion by us about the creditworthiness of a Product, the value or price of a Product, the appropriateness of a Product's terms, or the Product's future investment performance. Nothing contained on this Site is intended to predict or project future performance.</t>
  </si>
  <si>
    <t xml:space="preserve"> We make no representation that the Products which are featured on the Site are suitable for you and we disclaim all liability and responsibility arising from any reliance placed on any Product Information or on the Covered Bond Label by any visitor to the Site, or by anyone who may be informed of any of its contents.</t>
  </si>
  <si>
    <t>From time to time we may make changes to the Site that we feel are appropriate (see Section C, para 3 below).</t>
  </si>
  <si>
    <t>2. USE OF MATERIALS</t>
  </si>
  <si>
    <t>Subject to any prohibitions or restrictions stated in third party websites accessible via hyperlinks in the Site over which we have no control, you may view the content published on this Site, and you are welcome to print hard copies of, and/or download, material on it for your personal use or internal business purposes (in which case you are required to preserve in your copies any copyright materials displayed in the original materials and otherwise to acknowledge the Site as the source of the material). All downloading of material from the Site must be in accordance with ourAcceptable Use Policy. All other copying is strictly prohibited.</t>
  </si>
  <si>
    <t>The use of material printed or downloaded from our Site must be in accordance with our Acceptable Use Policy.</t>
  </si>
  <si>
    <t>3. LINKS FROM AND TO OUR SITE</t>
  </si>
  <si>
    <t>Where the Site contains hyperlinks to other websites and resources provided by third parties, these links are provided for your information only. We have no control over the contents of those websites or resources, and accept no responsibility for them or for any loss or damage that may arise from your use of them. Users follow links on this Site to external websites at their sole risk.</t>
  </si>
  <si>
    <t>We accept no liability for and do not endorse any statements, advertisements, information, products or services that are published on or may be accessible through any websites owned or operated by third parties or for any action you may take as a result of using the website.</t>
  </si>
  <si>
    <t>Those third party websites may also be subject to separate legal terms and conditions, and Issuers may be subject to separate regulation and are solely responsible for satisfying such regulatory requirements. We do not represent or warrant that any Issuer you deal with is fully authorised under or compliant with any law or regulation in any jurisdiction.</t>
  </si>
  <si>
    <t>You agree not to link any websites to this Site without our express prior written consent. We reserve the right, at any time and for any reason not prohibited by law, to deny permission to anyone to link a website from or to this Site, as well as the right to remove any link currently appearing on our Site.</t>
  </si>
  <si>
    <t>SECTION B. ISSUER T&amp;Cs</t>
  </si>
  <si>
    <t>1. DIRECTORY SERVICES AND LABEL</t>
  </si>
  <si>
    <t>The Issuer is responsible for all Product Information uploaded to and/or validated on the Site by the Issuer or on its behalf, and warrants and represents that all such Product Information is and shall continue to be (and the Issuer shall regularly check the Site in order to ensure that it remains) accurate, complete and up-to-date.</t>
  </si>
  <si>
    <t>The Issuer understands that we do not limit access to the Site based on the nationality of a User. The Issuer shall be solely responsible for compliance with all laws and regulations applicable to the offer and sale of a Product in all jurisdictions in which such Products are offered.</t>
  </si>
  <si>
    <t>The Issuer shall indemnify us against, and hold us harmless from, any losses, liabilities or costs (including reasonable administrative and legal costs) suffered by us (including our officers and employees) or by third parties (including Investors and regulatory authorities), in relation to the Product Information and/or the Issuer's use of, and statements regarding, a Covered Bond Label.</t>
  </si>
  <si>
    <t>We accept no liability in relation to any lack of availability of the Site or any omission of, or any display of incorrect, Product Information on the Site for any reason whatsoever including negligence.</t>
  </si>
  <si>
    <t>The Issuer shall not make any statement that its receipt of a Covered Bond Label constitutes a recommendation by us to buy, sell or hold any Product, or that it reflects our views on the suitability of any Product for a particular Investor.</t>
  </si>
  <si>
    <t>2. PRODUCTS</t>
  </si>
  <si>
    <t>By uploading and/or validating Product Information on our Site, the Issuer warrants and represents that the Product complies with the relevant criteria established by the Label Convention as detailed at </t>
  </si>
  <si>
    <t>www.coveredbondlabel.com/pdf/Covered_Bond_Label_Convention_2015.pdf</t>
  </si>
  <si>
    <t>3. UPLOADING INFORMATION TO OUR SITE</t>
  </si>
  <si>
    <t>Whenever you upload and/or validate Product Information on the Site, you warrant and represent that any such contribution complies with the content standards set out in our Acceptable Use Policy, and you shall indemnify us against, and hold us harmless from, any losses, liabilities and costs arising in respect of any breach of that warranty.</t>
  </si>
  <si>
    <t>You shall promptly notify us in the event that Product Information published on the Site, any representation made to us in connection with obtaining a Covered Product Label, or any other information communicated to us in connection with the Site, becomes false, inaccurate, incomplete, or misleading.</t>
  </si>
  <si>
    <t>Any information you upload to and/or validate on the Site shall be considered non-confidential and non-proprietary, and we have the right to use, copy, distribute and disclose to third parties such information for any purpose. We also have the right to disclose your identity to any third party who is claiming that any information posted or uploaded by you to the Site constitutes a violation of their intellectual property, privacy or other rights or is otherwise unlawful.</t>
  </si>
  <si>
    <t>We shall not be responsible, or liable to any third party, for the content or accuracy of any Product Information posted by you or any other user of the Site.</t>
  </si>
  <si>
    <t>We have the right to remove any information or posting you make on the Site if, in our opinion, such information does not comply with the content standards set out in our Acceptable Use Policy, or for any other reason.</t>
  </si>
  <si>
    <t>4. LINKING TO OUR SITE</t>
  </si>
  <si>
    <t>You may link to our home page (www.coveredbondlabel.com), provided you do so in a way that is fair and legal and does not damage our reputation or take advantage of it, but you must not establish a link in such a way as to suggest any form of association, approval or endorsement on our part.</t>
  </si>
  <si>
    <t xml:space="preserve"> You must not establish a link from any website that is not owned by you.</t>
  </si>
  <si>
    <t>The Site must not be framed on any other website, nor may you create a link to any part of the Site other than the home page. We reserve the right to withdraw linking permission without notice. The website from which you are linking must comply in all respects with the content standards set out in our Acceptable Use Policy.</t>
  </si>
  <si>
    <t>5. SECURITY</t>
  </si>
  <si>
    <t>Issuers are required to register with us in order to use the Site by completing the followingRegistration Form.</t>
  </si>
  <si>
    <r>
      <t>Issuers will be provided with a unique user identification code and password (the "</t>
    </r>
    <r>
      <rPr>
        <b/>
        <sz val="13"/>
        <rFont val="Calibri"/>
        <family val="2"/>
        <scheme val="minor"/>
      </rPr>
      <t>User Details</t>
    </r>
    <r>
      <rPr>
        <sz val="13"/>
        <rFont val="Calibri"/>
        <family val="2"/>
        <scheme val="minor"/>
      </rPr>
      <t>") in order to access the Site for the sole purpose of uploading and/or validating Product Information on the Site. Such User Details are granted by us for the sole and exclusive use of the Issuer.</t>
    </r>
  </si>
  <si>
    <t>We reserve the right to alter or cancel User Details and revoke access to the site at any time.</t>
  </si>
  <si>
    <t>If we need to contact you in relation to your use of the Site, we may contact you by email, telephone or post. The most recent details you have given us will be used. You must promptly inform us of any change in your contact details.</t>
  </si>
  <si>
    <t>6. DOWNLOADING OF ISSUER PROFILES FROM OUR SITE</t>
  </si>
  <si>
    <t>An Issuer may download its own profile from our Site in any of the ways expressly permitted by the Site, but Issuers may not download the profiles of any other Issuers or attempt to download profiles from the Site by any other means.</t>
  </si>
  <si>
    <t>SECTION C. GENERAL T&amp;Cs</t>
  </si>
  <si>
    <t>1. SITE ACCESS</t>
  </si>
  <si>
    <t>Access to the Site is permitted on a temporary basis, and we reserve the right to withdraw or amend the service we provide on the Site without notice. We shall not be liable if for any reason the Site is unavailable at any time or for any period of time.</t>
  </si>
  <si>
    <t>From time to time, we may restrict access to the Site (either partially or in its entirety).</t>
  </si>
  <si>
    <t>If you are provided with a user identification code, password or any other piece of information as part of our security procedures you must treat such information as confidential, and you must not disclose it to any third party. We have the right to disable any user identification code or password, whether chosen by you or allocated by us, at any time, if in our opinion you have failed to comply with any of the provisions of these T&amp;Cs, or for any other reason.</t>
  </si>
  <si>
    <r>
      <t>When using the Site, you must comply with the provisions of our </t>
    </r>
    <r>
      <rPr>
        <b/>
        <sz val="13"/>
        <color rgb="FF1E1B1D"/>
        <rFont val="Calibri"/>
        <family val="2"/>
        <scheme val="minor"/>
      </rPr>
      <t>Acceptable Use Policy</t>
    </r>
    <r>
      <rPr>
        <sz val="13"/>
        <color rgb="FF1E1B1D"/>
        <rFont val="Calibri"/>
        <family val="2"/>
        <scheme val="minor"/>
      </rPr>
      <t>. You shall indemnify us against, and hold us harmless from, any losses, liabilities or costs (including reasonable administrative and legal costs) suffered by us (including our officers and employees) or by third parties (including Investors and regulatory authorities) as a result of any breaches of our</t>
    </r>
    <r>
      <rPr>
        <b/>
        <sz val="13"/>
        <color rgb="FF1E1B1D"/>
        <rFont val="Calibri"/>
        <family val="2"/>
        <scheme val="minor"/>
      </rPr>
      <t>Acceptable Use Policy</t>
    </r>
    <r>
      <rPr>
        <sz val="13"/>
        <color rgb="FF1E1B1D"/>
        <rFont val="Calibri"/>
        <family val="2"/>
        <scheme val="minor"/>
      </rPr>
      <t> that you commit.</t>
    </r>
  </si>
  <si>
    <t>You are responsible for making all arrangements necessary for you to have access to the Site. You are also responsible for ensuring that all persons who access the Site through your internet connection are aware of these T&amp;Cs and that they comply with them.</t>
  </si>
  <si>
    <t>2. INTELLECTUAL PROPERTY</t>
  </si>
  <si>
    <t>All rights in this Site unless otherwise indicated, are owned by us. This Site and all content published on this Site, unless otherwise indicated, are protected by copyright in Belgium and other jurisdictions across the world. All trademarks and devices displayed on this Site, unless otherwise indicated, are owned by us and may be registered in many jurisdictions across the world. Save as provided in these T&amp;Cs, any use or reproduction of these trademarks and/or devices is prohibited.</t>
  </si>
  <si>
    <t>You must not use any part of the materials on the Site for commercial purposes without our consent.</t>
  </si>
  <si>
    <t>3. SITE CHANGES</t>
  </si>
  <si>
    <t>We aim to update the Site on a regular basis, and may change the content at any time. If the need arises, we reserve the right to suspend access to the Site, or close it indefinitely.</t>
  </si>
  <si>
    <t>4. OUR LIABILITY</t>
  </si>
  <si>
    <t>The Product Information displayed on the Site is provided by the Issuer, and the granting of any label made available through the website is under the sole control of the Issuer, in each case without any guarantees, conditions, warranties or representations from us as to its accuracy or completeness. To the extent permitted by law, we, and any third parties connected to us, hereby expressly exclude:</t>
  </si>
  <si>
    <t>· all conditions, warranties and other terms which might otherwise be implied by any applicable law or regulation; and</t>
  </si>
  <si>
    <t>· any liability for any direct, indirect or consequential loss or damage incurred by any User in connection with the Site or in connection with the use, inability to use or results of the use of the Site, any websites linked to it and any materials posted on it (including, without limitation, the omission of, or the display of incorrect, Product Information on the Site) or in connection with any Product, including loss of: income, revenue, business, profits, contracts, anticipated savings, information, or goodwill, regardless of how any such loss or damage is caused.</t>
  </si>
  <si>
    <t>5. INFORMATION ABOUT YOU AND VISITS TO OUR SITE</t>
  </si>
  <si>
    <t>We process information about you in accordance with our Privacy Policy. By using the Site, you consent to such processing and you warrant that all information provided by you is accurate.</t>
  </si>
  <si>
    <t>6. VIRUSES, HACKING, OTHER OFFENCES</t>
  </si>
  <si>
    <t>You must not misuse the Site by knowingly introducing viruses, 'trojan horses', worms, logic bombs or other material which is maliciously or technologically harmful. You must not attempt to gain unauthorised access to the Site, the server on which the Site is stored, or any server, computer or database connected to the Site. You must not attack the Site via a denial-of-service attack or a distributed denial-of-service attack.</t>
  </si>
  <si>
    <t>By breaching this provision, you would commit a criminal offence under the law of 28 November 2000 on computer crime. We shall report any such breach to the relevant law enforcement authorities and we shall co-operate with those authorities by disclosing your identity to them. In the event of such breach, your right to use the Site will cease immediately.</t>
  </si>
  <si>
    <t>We will not be liable for any loss or damage caused by a distributed denial-of-service attack, viruses or other technologically harmful material that may infect your computer equipment, computer programs, information or other proprietary material due to your use of the Site or to your downloading of any information posted on it or on any website linked to it.</t>
  </si>
  <si>
    <t>We do not warrant that this Site or any software or material of whatsoever nature available on or downloaded from it will be free from viruses or defects, compatible with your equipment or fit for any purpose. It is your responsibility to use suitable anti-virus software on any software or other material that you may download from this Site and to ensure the compatibility of such software or material with your equipment and software.</t>
  </si>
  <si>
    <t>We reserve the right to prohibit any activities of any nature or description that, in our sole discretion, might tend to damage or injure our commercial reputation or goodwill or the reputations or goodwill of any of the providers or subscribers to this Site.</t>
  </si>
  <si>
    <t>7. JURISDICTION AND APPLICABLE LAW</t>
  </si>
  <si>
    <t>The courts of Brussels, Belgium shall have exclusive jurisdiction over any claim arising from, or related to, a visit to the Site or these T&amp;Cs.</t>
  </si>
  <si>
    <t>These T&amp;Cs and any dispute or claim arising out of or in connection with them or their subject matter or formation (including non-contractual disputes or claims) shall be governed by and construed in accordance with the laws of Belgium.</t>
  </si>
  <si>
    <t>8. VARIATIONS</t>
  </si>
  <si>
    <t>We may revise these T&amp;Cs at any time by amending this page. You are expected to check this page from time to time to take notice of any changes we have made, as they are binding on you. Certain of the provisions contained in these T&amp;Cs may also be superseded by provisions or notices published elsewhere on the Site.</t>
  </si>
  <si>
    <t>9. CONTACTS</t>
  </si>
  <si>
    <t>Details of how to contact us are available by clicking on Contact Us.</t>
  </si>
  <si>
    <t>We shall inform you if any of our contact details change by posting a notice on the Site.</t>
  </si>
  <si>
    <t>SECTION D. CBFL ACCEPTABLE USE POLICY</t>
  </si>
  <si>
    <t>This acceptable use policy (the "Policy") sets out the terms agreed between a user of the website ("you") and the Covered Bond Label Foundation ("we" or "us") on which you may use the websitewww.coveredbondlabel.com (the "Site"). The Policy shall apply to all users of, and visitors to, the Site.</t>
  </si>
  <si>
    <t>Your use of the Site means that you accept, and agree to abide by, all the terms of the Policy, which supplement our Terms of Use.</t>
  </si>
  <si>
    <t>1. PROHIBITED USES</t>
  </si>
  <si>
    <t>You may use the Site for lawful purposes only. You may not use the Site:</t>
  </si>
  <si>
    <t>· in any way that breaches any applicable local, national or international law or regulation;</t>
  </si>
  <si>
    <t>· in any way which breaches or contravenes our content standards (see para 2 below);</t>
  </si>
  <si>
    <t>· in any way that is unlawful or fraudulent, or has any unlawful or fraudulent purpose or effect;</t>
  </si>
  <si>
    <t>· to transmit, or procure the sending of, any unsolicited or unauthorised advertising or promotional material or any other form of similar solicitation (spam); or</t>
  </si>
  <si>
    <t>· to knowingly transmit any information, send or upload any material that contains viruses, Trojan horses, worms, time-bombs, keystroke loggers, spyware, adware or any other harmful programs or similar computer code designed to adversely affect the operation of any computer software or hardware.</t>
  </si>
  <si>
    <t>You also agree:</t>
  </si>
  <si>
    <t>· not to reproduce, duplicate, copy or re-sell any part of the Site in contravention of the provisions of our Terms of Use; and</t>
  </si>
  <si>
    <t>· not to access without authority, interfere with, damage or disrupt:</t>
  </si>
  <si>
    <t>· any part of the Site;</t>
  </si>
  <si>
    <t>· any equipment or network on which the Site is stored;</t>
  </si>
  <si>
    <t>· any software used in the provision of the Site; or</t>
  </si>
  <si>
    <t>· any equipment or network or software owned or used by any third party.</t>
  </si>
  <si>
    <t>2. CONTENT STANDARDS</t>
  </si>
  <si>
    <t>These content standards apply to any and all information (the "Information") which you contribute to the Site.</t>
  </si>
  <si>
    <t>Information must:</t>
  </si>
  <si>
    <t>·  be accurate; and</t>
  </si>
  <si>
    <t>· comply with applicable law in Belgium and in any country from which it is posted.</t>
  </si>
  <si>
    <t>Information must not:</t>
  </si>
  <si>
    <t>· infringe any copyright, database right, trade mark or other proprietary right of any other person;</t>
  </si>
  <si>
    <t>· be likely to deceive any person; or</t>
  </si>
  <si>
    <t>· be provided in breach of any legal duty owed to any person, such as a contractual duty or a duty of confidence;</t>
  </si>
  <si>
    <t>3. SUSPENSION AND TERMINATION</t>
  </si>
  <si>
    <t>We will determine, at our sole discretion, whether your use of the Site has caused a breach of the Policy. When a breach of the Policy has occurred, we may take such action as we deem reasonable.</t>
  </si>
  <si>
    <t>Failure to comply with the Policy will constitute a material breach of our Terms of Use upon which you are permitted to use the Site, and may result in us taking any of the following actions:</t>
  </si>
  <si>
    <t>· immediate, temporary or permanent withdrawal of your right to use the Site;</t>
  </si>
  <si>
    <t>· immediate, temporary or permanent removal of any Information uploaded by you to the Site;</t>
  </si>
  <si>
    <t>· legal proceedings against you for reimbursement of all costs on an indemnity basis (including, but not limited to, reasonable administrative and legal costs) resulting from the breach;</t>
  </si>
  <si>
    <t>· disclosure of information to law enforcement authorities as requested by law or as we reasonably feel is necessary; or</t>
  </si>
  <si>
    <t>· any other action we deem to be appropriate;</t>
  </si>
  <si>
    <t>4. DOWNLOADING AND USE OF INFORMATION FROM OUR SITE</t>
  </si>
  <si>
    <t xml:space="preserve"> You may download information from our Site in any of the ways expressly permitted by the Site. Where indicated by the Site, you shall supply all the details requested and accept all the applicable terms and conditions before attempting to download any information from the Site. You shall not attempt to download profiles from the Site by any other means.</t>
  </si>
  <si>
    <t>You may use information that has been downloaded from our Site in accordance with our permitted procedures and/or hard copies of information printed from our Site for your personal use or internal business purposes only (in which case you are required to preserve in your copies any copyright materials displayed in the original materials and otherwise to acknowledge the Site as the source of the material). You may not distribute or show any materials downloaded or printed from our Site to any third parties or quote or refer to any such materials in communications with third parties without obtaining our prior written permission. Any such permission would only be granted by us on terms that the third party in question, prior to viewing any material from our Site, accepts and agrees to comply with these T&amp;Cs as if the third party were a User of the Site.</t>
  </si>
  <si>
    <t>Regardless of any permission that may be granted by us for you to distribute or show materials downloaded or printed from our Site to third parties, you must not use or export the information or materials available on or through this Site in violation of laws in your, or any other applicable, jurisdiction. It remains your responsibility at all times to ensure that such laws are not violated.</t>
  </si>
  <si>
    <t>5. CHANGES TO THE POLICY</t>
  </si>
  <si>
    <t>We may revise the Policy at any time by amending this page. You are expected to check this page from time to time to take notice of any changes we make, as they are legally binding on you. Some of the provisions contained in the Policy may also be superseded by provisions or notices published elsewhere on the Site.</t>
  </si>
  <si>
    <t>SECTION E. CBFL PRIVACY POLICY</t>
  </si>
  <si>
    <r>
      <t>The Covered Bond Label Foundation ("</t>
    </r>
    <r>
      <rPr>
        <b/>
        <sz val="13"/>
        <color rgb="FF1E1B1D"/>
        <rFont val="Calibri"/>
        <family val="2"/>
        <scheme val="minor"/>
      </rPr>
      <t>we</t>
    </r>
    <r>
      <rPr>
        <sz val="13"/>
        <color rgb="FF1E1B1D"/>
        <rFont val="Calibri"/>
        <family val="2"/>
        <scheme val="minor"/>
      </rPr>
      <t>" or "</t>
    </r>
    <r>
      <rPr>
        <b/>
        <sz val="13"/>
        <color rgb="FF1E1B1D"/>
        <rFont val="Calibri"/>
        <family val="2"/>
        <scheme val="minor"/>
      </rPr>
      <t>us</t>
    </r>
    <r>
      <rPr>
        <sz val="13"/>
        <color rgb="FF1E1B1D"/>
        <rFont val="Calibri"/>
        <family val="2"/>
        <scheme val="minor"/>
      </rPr>
      <t>") is committed to protecting and respecting the privacy of our users.</t>
    </r>
  </si>
  <si>
    <r>
      <t>This policy (together with our Terms of Use and any other documents referred to on it) sets out the basis on which any personal information we collect from, or that is provided to us by, a user (including from any individual who represents, and/or acts on behalf of, a user) ("</t>
    </r>
    <r>
      <rPr>
        <b/>
        <sz val="13"/>
        <rFont val="Calibri"/>
        <family val="2"/>
        <scheme val="minor"/>
      </rPr>
      <t>you</t>
    </r>
    <r>
      <rPr>
        <sz val="13"/>
        <rFont val="Calibri"/>
        <family val="2"/>
        <scheme val="minor"/>
      </rPr>
      <t>") will be processed by us or by third parties. Please read the following carefully to understand our views and practices regarding your personal information and how we will treat it.</t>
    </r>
  </si>
  <si>
    <r>
      <t>For the purpose of the Law of 8 December 1992 on the protection of privacy in relation to processing of personal information (</t>
    </r>
    <r>
      <rPr>
        <i/>
        <sz val="13"/>
        <rFont val="Calibri"/>
        <family val="2"/>
        <scheme val="minor"/>
      </rPr>
      <t>loi relative à la protection de la vie privée à l'égard des traitements de données à caractère personnel / wet tot bescherming van de persoonlijke levensfeer ten opzichte van de verwerking van persoonsgegevens</t>
    </r>
    <r>
      <rPr>
        <sz val="13"/>
        <rFont val="Calibri"/>
        <family val="2"/>
        <scheme val="minor"/>
      </rPr>
      <t>) (the "</t>
    </r>
    <r>
      <rPr>
        <b/>
        <sz val="13"/>
        <rFont val="Calibri"/>
        <family val="2"/>
        <scheme val="minor"/>
      </rPr>
      <t>Belgian DPL</t>
    </r>
    <r>
      <rPr>
        <sz val="13"/>
        <rFont val="Calibri"/>
        <family val="2"/>
        <scheme val="minor"/>
      </rPr>
      <t>"), we (the Covered Bond Label Foundation) are the data controller.</t>
    </r>
  </si>
  <si>
    <t>1. INFORMATION COLLECTION AND PROCESSING</t>
  </si>
  <si>
    <t>We may collect and process the following information about you:</t>
  </si>
  <si>
    <t>· information that you provide by completing any form on our website (www.coveredbondlabel.com) (the "Site"). This includes information provided at the time of registering to use the Site, subscribing to our service, posting material or requesting further services;</t>
  </si>
  <si>
    <t>· if you contact us, we may keep a record of that correspondence; and</t>
  </si>
  <si>
    <t>· details of your visits to the Site and the resources that you access.</t>
  </si>
  <si>
    <t>This information may include personal information (such as your name or title) and we will only process such personal information for the purposes set out in paragraph 2 below in accordance with the Belgian DPL</t>
  </si>
  <si>
    <t>2. INFORMATION USE</t>
  </si>
  <si>
    <t>We may collect and process your personal information for the following purposes:</t>
  </si>
  <si>
    <t>· to ensure that content from the Site is presented in the most effective manner for your computer;</t>
  </si>
  <si>
    <t>· to provide you with information, products or services that you request from us or which we feel may interest you; and</t>
  </si>
  <si>
    <t>· to notify you about changes to our service.</t>
  </si>
  <si>
    <t>If you do not want us to use your information in this way, or to pass your details on to third parties for marketing purposes, you can refuse consent to such processing by ticking the relevant box situated on the form on which we collect your information.</t>
  </si>
  <si>
    <t>3. TRANSFER AND STORAGE OF PERSONAL INFORMATION</t>
  </si>
  <si>
    <t>You agree that your personal information may be communicated to third parties:</t>
  </si>
  <si>
    <t>· if we are under a duty to disclose or share your personal information in order to comply with any legal obligation, or in order to enforce or apply our Terms of Use and other agreements;</t>
  </si>
  <si>
    <t>· in the case of any legitimate interest; and</t>
  </si>
  <si>
    <t>· for direct marketing purposes (unless you object to such processing in accordance with paragraph 2 above).</t>
  </si>
  <si>
    <r>
      <t>· By submitting your personal information, you also agree that such information may be transferred to, and stored at, a destination outside the European Economic Area ("</t>
    </r>
    <r>
      <rPr>
        <b/>
        <sz val="13"/>
        <rFont val="Calibri"/>
        <family val="2"/>
        <scheme val="minor"/>
      </rPr>
      <t>EEA</t>
    </r>
    <r>
      <rPr>
        <sz val="13"/>
        <rFont val="Calibri"/>
        <family val="2"/>
        <scheme val="minor"/>
      </rPr>
      <t>"), whether or not an adequate level of protection in ensured for personal information in the country of reception.</t>
    </r>
  </si>
  <si>
    <t>· Your personal information may also be processed by staff operating outside the EEA who work for us or for one of our processors for the same purposes as listed in paragraph 2 above. Such staff may be engaged in, among other things, the provision of support services.</t>
  </si>
  <si>
    <t>4. SECURITY</t>
  </si>
  <si>
    <t>We will take all steps reasonably necessary to ensure that your information is treated securely and in accordance with this privacy policy, and to prevent personal information being accessible to and processed by unauthorised parties, or being accidentally changed or deleted. There are internal security measures in place to protect the premises, servers, network, data transfers, and the information itself.</t>
  </si>
  <si>
    <t>You acknowledge however that the transmission of information via the internet is not completely secure. While we will use reasonable endeavours to protect your personal information, we cannot fully guarantee the security of your information transmitted to the Site.</t>
  </si>
  <si>
    <t>Where we have given you a password which enables you to access certain parts of the Site, you are responsible for keeping this password confidential. We ask you not to share your password with anyone.</t>
  </si>
  <si>
    <t>5. YOUR RIGHTS</t>
  </si>
  <si>
    <t>You also have the right to ask us not to process your personal information for marketing purposes. You can exercise your right to prevent such processing by checking certain boxes on the forms we use to collect your information or by contacting us by email or by letter in accordance with the above.</t>
  </si>
  <si>
    <t>6. CHANGES TO OUR PRIVACY POLICY</t>
  </si>
  <si>
    <t>Any changes we may make to our privacy policy in the future will be posted on this page.</t>
  </si>
  <si>
    <t>7. CONTACT</t>
  </si>
  <si>
    <t>If you have any questions about this policy, the collection and use of your personal information or other privacy-specific concerns please contact us by clicking on Contact Us .</t>
  </si>
  <si>
    <t>Total Cover Assets</t>
  </si>
  <si>
    <t>Exposures to/guaranteed by Supranational, Sovereign, Agency (SSA)</t>
  </si>
  <si>
    <t>Agricultural</t>
  </si>
  <si>
    <t>1st lien / No prior ranks</t>
  </si>
  <si>
    <t>Derivatives in the register / cover pool [notional] (mn)</t>
  </si>
  <si>
    <t>Residual Life (mn)</t>
  </si>
  <si>
    <t>Maturity (mn)</t>
  </si>
  <si>
    <t>This website www.coveredbondlabel.com (the "Site") is owned and operated by the Covered Bond Label Foundation (the Covered Bond Label Foundation together with its affiliates, "we" or "us") a Private Foundation (fondation privée / private stichting) registered in Belgium; whose registered office is at Rue de la Science 14 - 1040 Brussels - Belgium and registered under number 500.950.659 (RPR/RPM Brussels).</t>
  </si>
  <si>
    <t>The Belgian DPL gives you the right to access or, where incorrect, amend or delete (at your request and free of charge) personal information pertaining to you. You can exercise these rights at any time by contacting us by email by clicking on Contact Us or by letter addressed to Covered Bond Label Foundation Rue de la Science 14 - 1040 Brussels - Belgium.</t>
  </si>
  <si>
    <t>o/w Forest &amp; Agriculture</t>
  </si>
  <si>
    <t>M.7A.13.5</t>
  </si>
  <si>
    <t xml:space="preserve">Contractual </t>
  </si>
  <si>
    <t xml:space="preserve">Expected Upon Prepayments </t>
  </si>
  <si>
    <t xml:space="preserve">Initial Maturity  </t>
  </si>
  <si>
    <t xml:space="preserve">Extended Maturity </t>
  </si>
  <si>
    <t>Residual Life Buckets of Cover assets [i.e. how is the contractual and/or expected residual life defined? What assumptions eg, in terms of prepayments? etc.]</t>
  </si>
  <si>
    <t>Sponsor (if applicable)</t>
  </si>
  <si>
    <t>Back-up servicer</t>
  </si>
  <si>
    <t>BUS facilitator</t>
  </si>
  <si>
    <t xml:space="preserve">Cash manager </t>
  </si>
  <si>
    <t>Back-up cash manager</t>
  </si>
  <si>
    <t>Account bank</t>
  </si>
  <si>
    <t>Standby account bank</t>
  </si>
  <si>
    <t>Account bank guarantor</t>
  </si>
  <si>
    <t>Swap Counterparties</t>
  </si>
  <si>
    <t>Type of Swap</t>
  </si>
  <si>
    <t>CONTENT OF TAB E</t>
  </si>
  <si>
    <t>E.1.1.1</t>
  </si>
  <si>
    <t>E.1.1.2</t>
  </si>
  <si>
    <t>E.1.1.3</t>
  </si>
  <si>
    <t>E.1.1.4</t>
  </si>
  <si>
    <t>E.1.1.5</t>
  </si>
  <si>
    <t>E.1.1.6</t>
  </si>
  <si>
    <t>E.1.1.7</t>
  </si>
  <si>
    <t>E.1.1.8</t>
  </si>
  <si>
    <t>E.1.1.9</t>
  </si>
  <si>
    <t>E.1.1.10</t>
  </si>
  <si>
    <t>OE.1.1.1</t>
  </si>
  <si>
    <t>Transaction Counterparties</t>
  </si>
  <si>
    <t>2.  Additional information on the swaps</t>
  </si>
  <si>
    <t>OE.1.1.2</t>
  </si>
  <si>
    <t>OE.1.1.3</t>
  </si>
  <si>
    <t>OE.1.1.4</t>
  </si>
  <si>
    <t>OE.1.1.5</t>
  </si>
  <si>
    <t>OE.1.1.6</t>
  </si>
  <si>
    <t>OE.1.1.7</t>
  </si>
  <si>
    <t>OE.1.1.8</t>
  </si>
  <si>
    <t>OE.2.1.1</t>
  </si>
  <si>
    <t>OE.2.1.2</t>
  </si>
  <si>
    <t>OE.2.1.3</t>
  </si>
  <si>
    <t>OE.2.1.4</t>
  </si>
  <si>
    <t>OE.2.1.5</t>
  </si>
  <si>
    <t>OE.2.1.6</t>
  </si>
  <si>
    <t>OE.2.1.7</t>
  </si>
  <si>
    <t>OE.2.1.8</t>
  </si>
  <si>
    <t>OE.2.1.9</t>
  </si>
  <si>
    <t>OE.2.1.10</t>
  </si>
  <si>
    <t>OE.2.1.11</t>
  </si>
  <si>
    <t>OE.2.1.12</t>
  </si>
  <si>
    <t>OE.2.1.13</t>
  </si>
  <si>
    <t>Weighted Average Life (in years)</t>
  </si>
  <si>
    <t>3.  Additional information on the asset distribution</t>
  </si>
  <si>
    <t>E.2.1.1</t>
  </si>
  <si>
    <t>E.2.1.2</t>
  </si>
  <si>
    <t>E.2.1.3</t>
  </si>
  <si>
    <t>E.2.1.4</t>
  </si>
  <si>
    <t>E.2.1.5</t>
  </si>
  <si>
    <t>E.2.1.6</t>
  </si>
  <si>
    <t>E.2.1.7</t>
  </si>
  <si>
    <t>E.2.1.8</t>
  </si>
  <si>
    <t>E.2.1.9</t>
  </si>
  <si>
    <t>E.2.1.10</t>
  </si>
  <si>
    <t>E.2.1.11</t>
  </si>
  <si>
    <t>E.2.1.12</t>
  </si>
  <si>
    <t>E.2.1.13</t>
  </si>
  <si>
    <t>E.2.1.14</t>
  </si>
  <si>
    <t>E.2.1.15</t>
  </si>
  <si>
    <t>E.2.1.16</t>
  </si>
  <si>
    <t>E.2.1.17</t>
  </si>
  <si>
    <t>E.2.1.18</t>
  </si>
  <si>
    <t>E.2.1.19</t>
  </si>
  <si>
    <t>E.2.1.20</t>
  </si>
  <si>
    <t>E.2.1.21</t>
  </si>
  <si>
    <t>E.2.1.22</t>
  </si>
  <si>
    <t>E.2.1.23</t>
  </si>
  <si>
    <t>E.2.1.24</t>
  </si>
  <si>
    <t>E.2.1.25</t>
  </si>
  <si>
    <t>E.3.1.1</t>
  </si>
  <si>
    <t>E.3.1.2</t>
  </si>
  <si>
    <t>OE.3.1.1</t>
  </si>
  <si>
    <t>OE.3.1.2</t>
  </si>
  <si>
    <t>OE.3.1.3</t>
  </si>
  <si>
    <t>OE.3.1.4</t>
  </si>
  <si>
    <t>2. Arrears</t>
  </si>
  <si>
    <t>E.3.2.1</t>
  </si>
  <si>
    <t>E.3.2.2</t>
  </si>
  <si>
    <t>E.3.2.3</t>
  </si>
  <si>
    <t>E.3.2.4</t>
  </si>
  <si>
    <t>OE.3.2.1</t>
  </si>
  <si>
    <t>OE.3.2.2</t>
  </si>
  <si>
    <t>OE.3.2.3</t>
  </si>
  <si>
    <t>OE.3.2.4</t>
  </si>
  <si>
    <t>Trustee</t>
  </si>
  <si>
    <t>Cover Pool Monitor</t>
  </si>
  <si>
    <t>E.1.1.11</t>
  </si>
  <si>
    <t>Weighted Average Seasoning (months)</t>
  </si>
  <si>
    <t>Name</t>
  </si>
  <si>
    <t>1.  Additional information on the programme</t>
  </si>
  <si>
    <t>60-&lt;90 days</t>
  </si>
  <si>
    <t>90-&lt;180 days</t>
  </si>
  <si>
    <t>30-&lt;60 days</t>
  </si>
  <si>
    <t>&gt;= 180 days</t>
  </si>
  <si>
    <t>E.3.2.5</t>
  </si>
  <si>
    <t>% Total Loans</t>
  </si>
  <si>
    <t>Guarantor (if applicable)</t>
  </si>
  <si>
    <t>Confidential</t>
  </si>
  <si>
    <t>ND4</t>
  </si>
  <si>
    <t xml:space="preserve"> Reason for No Data in Worksheet E. </t>
  </si>
  <si>
    <t>Legal Entity Identifier (LEI)*</t>
  </si>
  <si>
    <t>* Legal Entity Identifier (LEI) finder: http://www.lei-lookup.com/#!search</t>
  </si>
  <si>
    <t>Weighted Average Maturity (months)**</t>
  </si>
  <si>
    <t>** Weighted Average Maturity = Remaining Term to Maturity</t>
  </si>
  <si>
    <t>Total Assets</t>
  </si>
  <si>
    <t>1. Additional information on the programme</t>
  </si>
  <si>
    <t>E. Harmonised Transparency Template - Optional ECB - ECAIs Data Disclosure</t>
  </si>
  <si>
    <t>This addendum is optional</t>
  </si>
  <si>
    <t>Worksheet E: Optional ECB-ECAIs data</t>
  </si>
  <si>
    <t xml:space="preserve">A. Harmonised Transparency Template - General Information </t>
  </si>
  <si>
    <t>M.7.5.32</t>
  </si>
  <si>
    <t>M.7.5.33</t>
  </si>
  <si>
    <t>M.7.5.34</t>
  </si>
  <si>
    <t>M.7.5.35</t>
  </si>
  <si>
    <t>M.7.5.36</t>
  </si>
  <si>
    <t>M.7.5.37</t>
  </si>
  <si>
    <t>M.7.5.38</t>
  </si>
  <si>
    <t>M.7.5.39</t>
  </si>
  <si>
    <t>M.7.5.40</t>
  </si>
  <si>
    <t>M.7.5.41</t>
  </si>
  <si>
    <t>M.7.5.42</t>
  </si>
  <si>
    <t>M.7.5.43</t>
  </si>
  <si>
    <t>M.7.5.44</t>
  </si>
  <si>
    <t>M.7.5.45</t>
  </si>
  <si>
    <t>M.7.5.46</t>
  </si>
  <si>
    <t>M.7.5.47</t>
  </si>
  <si>
    <t>M.7.5.48</t>
  </si>
  <si>
    <t>M.7.5.49</t>
  </si>
  <si>
    <t>M.7.5.50</t>
  </si>
  <si>
    <t>0 - 1 Y</t>
  </si>
  <si>
    <t>1 - 2 Y</t>
  </si>
  <si>
    <t>2 - 3 Y</t>
  </si>
  <si>
    <t>3 - 4 Y</t>
  </si>
  <si>
    <t>4 - 5 Y</t>
  </si>
  <si>
    <t>5 - 10 Y</t>
  </si>
  <si>
    <t>10+ Y</t>
  </si>
  <si>
    <t>M.7.4.33</t>
  </si>
  <si>
    <t>OHG.2.3</t>
  </si>
  <si>
    <t>curre</t>
  </si>
  <si>
    <t>AUD</t>
  </si>
  <si>
    <t>CAD</t>
  </si>
  <si>
    <t>CHF</t>
  </si>
  <si>
    <t>GBP</t>
  </si>
  <si>
    <t>USD</t>
  </si>
  <si>
    <t>PLN</t>
  </si>
  <si>
    <t>G.3.6.17</t>
  </si>
  <si>
    <t>G.3.7.17</t>
  </si>
  <si>
    <t>5. Breakdown by regions of main country of origin</t>
  </si>
  <si>
    <t>G.3.6.18</t>
  </si>
  <si>
    <t>JPY</t>
  </si>
  <si>
    <t>G.3.7.18</t>
  </si>
  <si>
    <t>Definition</t>
  </si>
  <si>
    <t xml:space="preserve">The HTT is compulsory in order to be considered Covered Bond Label compliant. The NTT can be added in order to provide further information at national discretion. </t>
  </si>
  <si>
    <t>Response 12</t>
  </si>
  <si>
    <t>Question 13: How should the covered bonds distribution by interest rate be populated in section 3.8 in Tab A. HTT General?</t>
  </si>
  <si>
    <t>Question 12: How should the cover assets and covered bonds distribution by currency be populated in section 3.6 and 3.7 in Tab A. HTT General?</t>
  </si>
  <si>
    <t>Response 13</t>
  </si>
  <si>
    <t xml:space="preserve">In the columns titled "Nominal [after hedging]", all amounts must be inserted in the line for the interest rate type they have been swapped into. For example, if all outstanding amounts have been swapped into floating rate, only this line should be filled. Total amounts should show the same figures both before and after hedging. </t>
  </si>
  <si>
    <t>Question 10: How should the "expected" and "contractual" columns of the "Cover pool amortisation profile" be understood?</t>
  </si>
  <si>
    <t>Question 14: How should arrears be populated in Tab E. Optional ECB-ECAIs data?</t>
  </si>
  <si>
    <t>6. Cover Assets - Currency</t>
  </si>
  <si>
    <t>1-&lt;30 days</t>
  </si>
  <si>
    <t xml:space="preserve">Performing loans should be excluded from the "1-&lt;30 days" bucket. If a loan is in arrears, please report the entire principal amount for the loan, not just the instalment that is in arrears. </t>
  </si>
  <si>
    <t>Response 14</t>
  </si>
  <si>
    <t>1. Every pool has one separate HTT. Issuers with more than one cover pool have to present as many separate HTTs as the number of pools.</t>
  </si>
  <si>
    <r>
      <rPr>
        <sz val="11"/>
        <color rgb="FF000000"/>
        <rFont val="Calibri"/>
        <family val="2"/>
        <scheme val="minor"/>
      </rPr>
      <t>2.  All cells that include “[For completion]” and “[Mark as ND if not relevant]” needs to be completed</t>
    </r>
  </si>
  <si>
    <t>3. The  "[For completion]" or "[Mark as ND if not relevant]" cells could be filled with:</t>
  </si>
  <si>
    <t>3.A Numbers: Please insert the appropriate data</t>
  </si>
  <si>
    <t>3.B Letters: Please insert either No Data (ND)</t>
  </si>
  <si>
    <t>4. Please note that the percentage cells will be automatically completed by the spreadsheet.</t>
  </si>
  <si>
    <t>5. The wording of the tabs referring to the HTT (the ones with an orange tab colour) are not to be changed.</t>
  </si>
  <si>
    <t xml:space="preserve">6. Should you wish to insert your National Transparency Template worksheet(s) in the HTT, please follow our instructions in the box below. </t>
  </si>
  <si>
    <t>7. Please delete tab D (Insert National Transparency Template) and the example tabs if unused.</t>
  </si>
  <si>
    <t>8. Should you make references to external documents or cells in this document, please insert the hyperlink.</t>
  </si>
  <si>
    <t>10. Since the loan bucket size of the loan size information (Tab. B1 HTT mortgage Assets - section 7.10 and 7.15, Tab. B2 HTT Public Sector Assets - section 8.2, Tab B3. HTT Shipping Assets - section 9.8) is decided at national level, please follow the agreed dispositions which can be found in the HTT Completion Guideline</t>
  </si>
  <si>
    <t>9. Since HTT 2018 various fields as well as the amount of rows and columns are blocked in order to guarantee the uniformity of the HTT architecture which enables to run automated reporting programs. In order to guarantee this uniformity the Secretariat will not provide 'unprotected' HTTs to the issuers</t>
  </si>
  <si>
    <t>11. Since the regional breakdown denomination (Tab. B1 HTT Mortgage Assets - section 7.5., Tab B2 HTT Public Sector Assets - section 8.5) is decided at national level, please follow the agreed dispositions which can be found in the HTT Completion Guideline</t>
  </si>
  <si>
    <t>(i) the HTT Completion Guideline</t>
  </si>
  <si>
    <t>(ii)  the relevant National Coordinator</t>
  </si>
  <si>
    <t>(iii) the Covered Bond Label Secretariat</t>
  </si>
  <si>
    <t>12. For any further questions on how to complete the HTT please consult in the following order:</t>
  </si>
  <si>
    <t>OG.3.1.4</t>
  </si>
  <si>
    <t>OM.7.2.5</t>
  </si>
  <si>
    <t>OM.7.2.6</t>
  </si>
  <si>
    <t>G.3.14.1</t>
  </si>
  <si>
    <t>link to the committed objective criteria</t>
  </si>
  <si>
    <t>G.3.14.2</t>
  </si>
  <si>
    <t>OG.3.14.3</t>
  </si>
  <si>
    <t xml:space="preserve">specific criteria </t>
  </si>
  <si>
    <t>OG.3.14.1</t>
  </si>
  <si>
    <t>OG.3.14.2</t>
  </si>
  <si>
    <t>OG.3.14.4</t>
  </si>
  <si>
    <t>OG.3.14.5</t>
  </si>
  <si>
    <t>OG.3.14.6</t>
  </si>
  <si>
    <t>OG.3.14.7</t>
  </si>
  <si>
    <t>OG.3.14.8</t>
  </si>
  <si>
    <t>OG.3.14.9</t>
  </si>
  <si>
    <t>OG.3.14.10</t>
  </si>
  <si>
    <t>OG.3.14.11</t>
  </si>
  <si>
    <t>OG.3.14.12</t>
  </si>
  <si>
    <t>OG.3.14.13</t>
  </si>
  <si>
    <t>OG.3.14.14</t>
  </si>
  <si>
    <t>OG.3.14.15</t>
  </si>
  <si>
    <t>OG.3.14.16</t>
  </si>
  <si>
    <t>OG.3.14.17</t>
  </si>
  <si>
    <t>OG.3.14.18</t>
  </si>
  <si>
    <t>OG.3.14.19</t>
  </si>
  <si>
    <t>OG.3.14.20</t>
  </si>
  <si>
    <t>OG.3.14.21</t>
  </si>
  <si>
    <t>OG.3.14.22</t>
  </si>
  <si>
    <t>OG.3.14.23</t>
  </si>
  <si>
    <t>OG.3.14.24</t>
  </si>
  <si>
    <t>OG.3.14.25</t>
  </si>
  <si>
    <t>OG.3.14.26</t>
  </si>
  <si>
    <t>OG.3.14.27</t>
  </si>
  <si>
    <t>OG.3.14.28</t>
  </si>
  <si>
    <t>OG.3.14.29</t>
  </si>
  <si>
    <t>OG.3.14.30</t>
  </si>
  <si>
    <t>OG.3.14.31</t>
  </si>
  <si>
    <t>OG.3.14.32</t>
  </si>
  <si>
    <t>OG.3.14.33</t>
  </si>
  <si>
    <t>OG.3.14.34</t>
  </si>
  <si>
    <t>OG.3.14.35</t>
  </si>
  <si>
    <t>OG.3.14.36</t>
  </si>
  <si>
    <t>OG.3.14.37</t>
  </si>
  <si>
    <t>OG.3.14.38</t>
  </si>
  <si>
    <t>OG.3.14.39</t>
  </si>
  <si>
    <t>OG.3.14.40</t>
  </si>
  <si>
    <t>OG.3.14.41</t>
  </si>
  <si>
    <t>A. Residential Cover Pool</t>
  </si>
  <si>
    <t>older than 1919</t>
  </si>
  <si>
    <t>1919 - 1945</t>
  </si>
  <si>
    <t>1961 - 1970</t>
  </si>
  <si>
    <t>1971 - 1980</t>
  </si>
  <si>
    <t>1981 - 1990</t>
  </si>
  <si>
    <t>1991 - 2000</t>
  </si>
  <si>
    <t>2001 - 2005</t>
  </si>
  <si>
    <t>Number of dwellings</t>
  </si>
  <si>
    <t>other</t>
  </si>
  <si>
    <t>Number of CRE</t>
  </si>
  <si>
    <t>1.  Share of sustainable loans in the total mortgage program</t>
  </si>
  <si>
    <t>2. Additional information on the sustainable section of the mortgage stock</t>
  </si>
  <si>
    <t>2A. Sustainable Residential Cover Pool</t>
  </si>
  <si>
    <t>2B. Sustainable Commercial Cover Pool</t>
  </si>
  <si>
    <t xml:space="preserve">1. Amount of sustainable loans </t>
  </si>
  <si>
    <t>Number of loans</t>
  </si>
  <si>
    <t>% Nominal (mn) to total mortgage program</t>
  </si>
  <si>
    <t>% No. of Loans to total mortgage program</t>
  </si>
  <si>
    <t>SM.1.1.1</t>
  </si>
  <si>
    <t>EE mortgage loans</t>
  </si>
  <si>
    <t/>
  </si>
  <si>
    <t>SM.1.1.2</t>
  </si>
  <si>
    <t>SM.1.1.3</t>
  </si>
  <si>
    <t>SM.1.1.4</t>
  </si>
  <si>
    <t xml:space="preserve">other </t>
  </si>
  <si>
    <t>1. Sustainable Property Type Information</t>
  </si>
  <si>
    <t>% Total sustainable Mortgages</t>
  </si>
  <si>
    <t>SM.2.1.1</t>
  </si>
  <si>
    <t>SM.2.1.2</t>
  </si>
  <si>
    <t>SM.2.1.3</t>
  </si>
  <si>
    <t>SM.2.1.4</t>
  </si>
  <si>
    <t>OSM.2.1.1</t>
  </si>
  <si>
    <t>OSM.2.1.2</t>
  </si>
  <si>
    <t>OSM.2.1.3</t>
  </si>
  <si>
    <t>OSM.2.1.4</t>
  </si>
  <si>
    <t>OSM.2.1.5</t>
  </si>
  <si>
    <t>OSM.2.1.6</t>
  </si>
  <si>
    <t>OSM.2.1.7</t>
  </si>
  <si>
    <t>OSM.2.1.8</t>
  </si>
  <si>
    <t>OSM.2.1.9</t>
  </si>
  <si>
    <t>OSM.2.1.10</t>
  </si>
  <si>
    <t>OSM.2.1.11</t>
  </si>
  <si>
    <t>OSM.2.1.12</t>
  </si>
  <si>
    <t>OSM.2.1.13</t>
  </si>
  <si>
    <t>OSM.2.1.14</t>
  </si>
  <si>
    <t>OSM.2.1.15</t>
  </si>
  <si>
    <t>OSM.2.1.16</t>
  </si>
  <si>
    <t>OSM.2.1.17</t>
  </si>
  <si>
    <t>OSM.2.1.18</t>
  </si>
  <si>
    <t>SM.2.2.1</t>
  </si>
  <si>
    <t>OSM.2.2.1</t>
  </si>
  <si>
    <t>OSM.2.2.2</t>
  </si>
  <si>
    <t>OSM.2.2.3</t>
  </si>
  <si>
    <t>OSM.2.2.4</t>
  </si>
  <si>
    <t>OSM.2.2.5</t>
  </si>
  <si>
    <t>OSM.2.2.6</t>
  </si>
  <si>
    <t>SM.2.3.1</t>
  </si>
  <si>
    <t>OSM.2.3.1</t>
  </si>
  <si>
    <t>OSM.2.3.2</t>
  </si>
  <si>
    <t>OSM.2.3.3</t>
  </si>
  <si>
    <t>OSM.2.3.4</t>
  </si>
  <si>
    <t>OSM.2.3.5</t>
  </si>
  <si>
    <t>OSM.2.3.6</t>
  </si>
  <si>
    <t>SM.2.4.1</t>
  </si>
  <si>
    <t>SM.2.4.2</t>
  </si>
  <si>
    <t>SM.2.4.3</t>
  </si>
  <si>
    <t>SM.2.4.4</t>
  </si>
  <si>
    <t>SM.2.4.5</t>
  </si>
  <si>
    <t>SM.2.4.6</t>
  </si>
  <si>
    <t>SM.2.4.7</t>
  </si>
  <si>
    <t>SM.2.4.8</t>
  </si>
  <si>
    <t>SM.2.4.9</t>
  </si>
  <si>
    <t>SM.2.4.10</t>
  </si>
  <si>
    <t>SM.2.4.11</t>
  </si>
  <si>
    <t>SM.2.4.12</t>
  </si>
  <si>
    <t>SM.2.4.13</t>
  </si>
  <si>
    <t>SM.2.4.14</t>
  </si>
  <si>
    <t>SM.2.4.15</t>
  </si>
  <si>
    <t>SM.2.4.16</t>
  </si>
  <si>
    <t>SM.2.4.17</t>
  </si>
  <si>
    <t>SM.2.4.18</t>
  </si>
  <si>
    <t>SM.2.4.19</t>
  </si>
  <si>
    <t>SM.2.4.20</t>
  </si>
  <si>
    <t>SM.2.4.21</t>
  </si>
  <si>
    <t>SM.2.4.22</t>
  </si>
  <si>
    <t>SM.2.4.23</t>
  </si>
  <si>
    <t>SM.2.4.24</t>
  </si>
  <si>
    <t>SM.2.4.25</t>
  </si>
  <si>
    <t>SM.2.4.26</t>
  </si>
  <si>
    <t>SM.2.4.27</t>
  </si>
  <si>
    <t>SM.2.4.28</t>
  </si>
  <si>
    <t>SM.2.4.29</t>
  </si>
  <si>
    <t>SM.2.4.30</t>
  </si>
  <si>
    <t>SM.2.4.31</t>
  </si>
  <si>
    <t>SM.2.4.32</t>
  </si>
  <si>
    <t>SM.2.4.33</t>
  </si>
  <si>
    <t>SM.2.4.34</t>
  </si>
  <si>
    <t>SM.2.4.35</t>
  </si>
  <si>
    <t>SM.2.4.36</t>
  </si>
  <si>
    <t>SM.2.4.37</t>
  </si>
  <si>
    <t>SM.2.4.38</t>
  </si>
  <si>
    <t>SM.2.4.39</t>
  </si>
  <si>
    <t>SM.2.4.40</t>
  </si>
  <si>
    <t>SM.2.4.41</t>
  </si>
  <si>
    <t>SM.2.4.42</t>
  </si>
  <si>
    <t>SM.2.4.43</t>
  </si>
  <si>
    <t>SM.2.4.44</t>
  </si>
  <si>
    <t>SM.2.5.1</t>
  </si>
  <si>
    <t>SM.2.5.2</t>
  </si>
  <si>
    <t>SM.2.5.3</t>
  </si>
  <si>
    <t>SM.2.5.4</t>
  </si>
  <si>
    <t>SM.2.5.5</t>
  </si>
  <si>
    <t>SM.2.5.6</t>
  </si>
  <si>
    <t>SM.2.5.7</t>
  </si>
  <si>
    <t>SM.2.5.8</t>
  </si>
  <si>
    <t>SM.2.5.9</t>
  </si>
  <si>
    <t>SM.2.5.10</t>
  </si>
  <si>
    <t>SM.2.5.11</t>
  </si>
  <si>
    <t>SM.2.5.12</t>
  </si>
  <si>
    <t>SM.2.5.13</t>
  </si>
  <si>
    <t>SM.2.5.14</t>
  </si>
  <si>
    <t>SM.2.5.15</t>
  </si>
  <si>
    <t>SM.2.5.16</t>
  </si>
  <si>
    <t>SM.2.5.17</t>
  </si>
  <si>
    <t>SM.2.5.18</t>
  </si>
  <si>
    <t>SM.2.5.19</t>
  </si>
  <si>
    <t>SM.2.5.20</t>
  </si>
  <si>
    <t>SM.2.5.21</t>
  </si>
  <si>
    <t>SM.2.5.22</t>
  </si>
  <si>
    <t>SM.2.5.23</t>
  </si>
  <si>
    <t>SM.2.5.24</t>
  </si>
  <si>
    <t>SM.2.5.25</t>
  </si>
  <si>
    <t>SM.2.5.26</t>
  </si>
  <si>
    <t>SM.2.5.27</t>
  </si>
  <si>
    <t>SM.2.5.28</t>
  </si>
  <si>
    <t>SM.2.5.29</t>
  </si>
  <si>
    <t>SM.2.5.30</t>
  </si>
  <si>
    <t>SM.2.5.31</t>
  </si>
  <si>
    <t>SM.2.5.32</t>
  </si>
  <si>
    <t>SM.2.5.33</t>
  </si>
  <si>
    <t>SM.2.5.34</t>
  </si>
  <si>
    <t>SM.2.5.35</t>
  </si>
  <si>
    <t>SM.2.5.36</t>
  </si>
  <si>
    <t>SM.2.5.37</t>
  </si>
  <si>
    <t>SM.2.5.38</t>
  </si>
  <si>
    <t>SM.2.5.39</t>
  </si>
  <si>
    <t>SM.2.5.40</t>
  </si>
  <si>
    <t>SM.2.5.41</t>
  </si>
  <si>
    <t>SM.2.5.42</t>
  </si>
  <si>
    <t>SM.2.5.43</t>
  </si>
  <si>
    <t>SM.2.5.44</t>
  </si>
  <si>
    <t>SM.2.5.45</t>
  </si>
  <si>
    <t>SM.2.5.46</t>
  </si>
  <si>
    <t>SM.2.5.47</t>
  </si>
  <si>
    <t>SM.2.5.48</t>
  </si>
  <si>
    <t>SM.2.5.49</t>
  </si>
  <si>
    <t>SM.2.5.50</t>
  </si>
  <si>
    <t>SM.2.6.1</t>
  </si>
  <si>
    <t>SM.2.6.2</t>
  </si>
  <si>
    <t>SM.2.6.3</t>
  </si>
  <si>
    <t>OSM.2.6.1</t>
  </si>
  <si>
    <t>OSM.2.6.2</t>
  </si>
  <si>
    <t>OSM.2.6.3</t>
  </si>
  <si>
    <t>OSM.2.6.4</t>
  </si>
  <si>
    <t>OSM.2.6.5</t>
  </si>
  <si>
    <t>OSM.2.6.6</t>
  </si>
  <si>
    <t>SM.2.7.1</t>
  </si>
  <si>
    <t>SM.2.7.2</t>
  </si>
  <si>
    <t>SM.2.7.3</t>
  </si>
  <si>
    <t>OSM.2.7.1</t>
  </si>
  <si>
    <t>OSM.2.7.2</t>
  </si>
  <si>
    <t>OSM.2.7.3</t>
  </si>
  <si>
    <t>OSM.2.7.4</t>
  </si>
  <si>
    <t>OSM.2.7.5</t>
  </si>
  <si>
    <t>OSM.2.7.6</t>
  </si>
  <si>
    <t>SM.2.8.1</t>
  </si>
  <si>
    <t>SM.2.8.2</t>
  </si>
  <si>
    <t>SM.2.8.3</t>
  </si>
  <si>
    <t>SM.2.8.4</t>
  </si>
  <si>
    <t>SM.2.8.5</t>
  </si>
  <si>
    <t>SM.2.9.1</t>
  </si>
  <si>
    <t>SM.2A.10.1</t>
  </si>
  <si>
    <t>SM.2A.10.2</t>
  </si>
  <si>
    <t>SM.2A.10.3</t>
  </si>
  <si>
    <t>SM.2A.10.4</t>
  </si>
  <si>
    <t>SM.2A.10.5</t>
  </si>
  <si>
    <t>SM.2A.10.6</t>
  </si>
  <si>
    <t>SM.2A.10.7</t>
  </si>
  <si>
    <t>SM.2A.10.8</t>
  </si>
  <si>
    <t>SM.2A.10.9</t>
  </si>
  <si>
    <t>SM.2A.10.10</t>
  </si>
  <si>
    <t>SM.2A.10.11</t>
  </si>
  <si>
    <t>SM.2A.10.12</t>
  </si>
  <si>
    <t>SM.2A.10.13</t>
  </si>
  <si>
    <t>SM.2A.10.14</t>
  </si>
  <si>
    <t>SM.2A.10.15</t>
  </si>
  <si>
    <t>SM.2A.10.16</t>
  </si>
  <si>
    <t>SM.2A.10.17</t>
  </si>
  <si>
    <t>SM.2A.10.18</t>
  </si>
  <si>
    <t>SM.2A.10.19</t>
  </si>
  <si>
    <t>SM.2A.10.20</t>
  </si>
  <si>
    <t>SM.2A.10.21</t>
  </si>
  <si>
    <t>SM.2A.10.22</t>
  </si>
  <si>
    <t>SM.2A.10.23</t>
  </si>
  <si>
    <t>SM.2A.10.24</t>
  </si>
  <si>
    <t>SM.2A.10.25</t>
  </si>
  <si>
    <t>SM.2A.10.26</t>
  </si>
  <si>
    <t>SM.2A.11.1</t>
  </si>
  <si>
    <t>SM.2A.11.2</t>
  </si>
  <si>
    <t>SM.2A.11.3</t>
  </si>
  <si>
    <t>SM.2A.11.4</t>
  </si>
  <si>
    <t>SM.2A.11.5</t>
  </si>
  <si>
    <t>SM.2A.11.6</t>
  </si>
  <si>
    <t>SM.2A.11.7</t>
  </si>
  <si>
    <t>SM.2A.11.8</t>
  </si>
  <si>
    <t>SM.2A.11.9</t>
  </si>
  <si>
    <t>SM.2A.11.10</t>
  </si>
  <si>
    <t>OSM.2A.11.1</t>
  </si>
  <si>
    <t>OSM.2A.11.2</t>
  </si>
  <si>
    <t>OSM.2A.11.3</t>
  </si>
  <si>
    <t>OSM.2A.11.4</t>
  </si>
  <si>
    <t>OSM.2A.11.5</t>
  </si>
  <si>
    <t>OSM.2A.11.6</t>
  </si>
  <si>
    <t>OSM.2A.11.7</t>
  </si>
  <si>
    <t>OSM.2A.11.8</t>
  </si>
  <si>
    <t>OSM.2A.11.9</t>
  </si>
  <si>
    <t>SM.2A.12.1</t>
  </si>
  <si>
    <t>SM.2A.12.2</t>
  </si>
  <si>
    <t>SM.2A.12.3</t>
  </si>
  <si>
    <t>SM.2A.12.4</t>
  </si>
  <si>
    <t>SM.2A.12.5</t>
  </si>
  <si>
    <t>SM.2A.12.6</t>
  </si>
  <si>
    <t>SM.2A.12.7</t>
  </si>
  <si>
    <t>SM.2A.12.8</t>
  </si>
  <si>
    <t>SM.2A.12.9</t>
  </si>
  <si>
    <t>SM.2A.12.10</t>
  </si>
  <si>
    <t>OSM.2A.12.1</t>
  </si>
  <si>
    <t>OSM.2A.12.2</t>
  </si>
  <si>
    <t>OSM.2A.12.3</t>
  </si>
  <si>
    <t>OSM.2A.12.4</t>
  </si>
  <si>
    <t>OSM.2A.12.5</t>
  </si>
  <si>
    <t>OSM.2A.12.6</t>
  </si>
  <si>
    <t>OSM.2A.12.7</t>
  </si>
  <si>
    <t>OSM.2A.12.8</t>
  </si>
  <si>
    <t>OSM.2A.12.9</t>
  </si>
  <si>
    <t>SM.2A.13.1</t>
  </si>
  <si>
    <t>SM.2A.13.2</t>
  </si>
  <si>
    <t>SM.2A.13.3</t>
  </si>
  <si>
    <t>SM.2A.13.4</t>
  </si>
  <si>
    <t>SM.2A.13.5</t>
  </si>
  <si>
    <t>OSM.2A.13.1</t>
  </si>
  <si>
    <t>OSM.2A.13.2</t>
  </si>
  <si>
    <t>OSM.2A.13.3</t>
  </si>
  <si>
    <t>OSM.2A.13.4</t>
  </si>
  <si>
    <t>OSM.2A.13.5</t>
  </si>
  <si>
    <t>OSM.2A.13.6</t>
  </si>
  <si>
    <t>OSM.2A.13.7</t>
  </si>
  <si>
    <t>OSM.2A.13.8</t>
  </si>
  <si>
    <t>OSM.2A.13.9</t>
  </si>
  <si>
    <t>OSM.2A.13.10</t>
  </si>
  <si>
    <t>SM.2A.14.1</t>
  </si>
  <si>
    <t>SM.2A.14.2</t>
  </si>
  <si>
    <t>SM.2A.14.3</t>
  </si>
  <si>
    <t>OSM.2A.14.1</t>
  </si>
  <si>
    <t>OSM.2A.14.2</t>
  </si>
  <si>
    <t>OSM.2A.14.3</t>
  </si>
  <si>
    <t>% No. of Dwellings</t>
  </si>
  <si>
    <t>SM.2A.15.1</t>
  </si>
  <si>
    <t>SM.2A.15.2</t>
  </si>
  <si>
    <t>SM.2A.15.3</t>
  </si>
  <si>
    <t>SM.2A.15.4</t>
  </si>
  <si>
    <t>SM.2A.15.5</t>
  </si>
  <si>
    <t>SM.2A.15.6</t>
  </si>
  <si>
    <t>SM.2A.15.7</t>
  </si>
  <si>
    <t>SM.2A.15.8</t>
  </si>
  <si>
    <t>SM.2A.15.9</t>
  </si>
  <si>
    <t>SM.2A.15.10</t>
  </si>
  <si>
    <t>SM.2A.15.11</t>
  </si>
  <si>
    <t>SM.2A.15.12</t>
  </si>
  <si>
    <t>SM.2A.15.13</t>
  </si>
  <si>
    <t>SM.2A.15.14</t>
  </si>
  <si>
    <t>SM.2A.15.15</t>
  </si>
  <si>
    <t>SM.2A.15.16</t>
  </si>
  <si>
    <t>SM.2A.15.17</t>
  </si>
  <si>
    <t>SM.2A.15.18</t>
  </si>
  <si>
    <t>SM.2A.15.19</t>
  </si>
  <si>
    <t>OSM.2A.15.1</t>
  </si>
  <si>
    <t>OSM.2A.15.2</t>
  </si>
  <si>
    <t>OSM.2A.15.3</t>
  </si>
  <si>
    <t>SM.2A.16.1</t>
  </si>
  <si>
    <t>SM.2A.16.2</t>
  </si>
  <si>
    <t>SM.2A.16.3</t>
  </si>
  <si>
    <t>SM.2A.16.4</t>
  </si>
  <si>
    <t>SM.2A.16.5</t>
  </si>
  <si>
    <t>SM.2A.16.6</t>
  </si>
  <si>
    <t>SM.2A.16.7</t>
  </si>
  <si>
    <t>SM.2A.16.8</t>
  </si>
  <si>
    <t>SM.2A.16.9</t>
  </si>
  <si>
    <t>SM.2A.16.10</t>
  </si>
  <si>
    <t>OSM.2A.16.1</t>
  </si>
  <si>
    <t>SM.2A.17.1</t>
  </si>
  <si>
    <t>SM.2A.17.2</t>
  </si>
  <si>
    <t>SM.2A.17.3</t>
  </si>
  <si>
    <t>SM.2A.17.4</t>
  </si>
  <si>
    <t>SM.2A.17.5</t>
  </si>
  <si>
    <t>SM.2A.17.6</t>
  </si>
  <si>
    <t>OSM.2A.17.1</t>
  </si>
  <si>
    <t>B. Sustainable Commercial Cover Pool</t>
  </si>
  <si>
    <t>SM.2B.21.1</t>
  </si>
  <si>
    <t>SM.2B.21.2</t>
  </si>
  <si>
    <t>SM.2B.21.3</t>
  </si>
  <si>
    <t>SM.2B.21.4</t>
  </si>
  <si>
    <t>SM.2B.21.5</t>
  </si>
  <si>
    <t>SM.2B.21.6</t>
  </si>
  <si>
    <t>SM.2B.21.7</t>
  </si>
  <si>
    <t>SM.2B.21.8</t>
  </si>
  <si>
    <t>SM.2B.21.9</t>
  </si>
  <si>
    <t>SM.2B.21.10</t>
  </si>
  <si>
    <t>% No. of CRE</t>
  </si>
  <si>
    <t>SM.2B.22.1</t>
  </si>
  <si>
    <t>SM.2B.22.2</t>
  </si>
  <si>
    <t>SM.2B.22.3</t>
  </si>
  <si>
    <t>SM.2B.22.4</t>
  </si>
  <si>
    <t>SM.2B.22.5</t>
  </si>
  <si>
    <t>SM.2B.22.6</t>
  </si>
  <si>
    <t>SM.2B.22.7</t>
  </si>
  <si>
    <t>SM.2B.22.8</t>
  </si>
  <si>
    <t>SM.2B.22.9</t>
  </si>
  <si>
    <t>SM.2B.22.10</t>
  </si>
  <si>
    <t>OSM.2B.22.1</t>
  </si>
  <si>
    <t>OSM.2B.22.2</t>
  </si>
  <si>
    <t>OSM.2B.22.3</t>
  </si>
  <si>
    <t>SM.2B.23.1</t>
  </si>
  <si>
    <t>SM.2B.23.2</t>
  </si>
  <si>
    <t>SM.2B.23.3</t>
  </si>
  <si>
    <t>SM.2B.23.4</t>
  </si>
  <si>
    <t>SM.2B.23.5</t>
  </si>
  <si>
    <t>SM.2B.23.6</t>
  </si>
  <si>
    <t>SM.2B.23.7</t>
  </si>
  <si>
    <t>SM.2B.23.8</t>
  </si>
  <si>
    <t>SM.2B.23.9</t>
  </si>
  <si>
    <t>SM.2B.23.10</t>
  </si>
  <si>
    <t>Total sustainable mortgage loans</t>
  </si>
  <si>
    <t>EE total</t>
  </si>
  <si>
    <t>social tot</t>
  </si>
  <si>
    <t>Number of sustainable mortgage loans</t>
  </si>
  <si>
    <t>M.7A.15.1</t>
  </si>
  <si>
    <t>M.7A.15.2</t>
  </si>
  <si>
    <t>M.7A.15.3</t>
  </si>
  <si>
    <t>M.7A.15.4</t>
  </si>
  <si>
    <t>M.7A.15.5</t>
  </si>
  <si>
    <t>M.7A.15.6</t>
  </si>
  <si>
    <t>M.7A.15.7</t>
  </si>
  <si>
    <t>M.7A.15.8</t>
  </si>
  <si>
    <t>M.7A.15.9</t>
  </si>
  <si>
    <t>M.7A.15.10</t>
  </si>
  <si>
    <t>M.7A.15.11</t>
  </si>
  <si>
    <t>M.7A.15.12</t>
  </si>
  <si>
    <t>M.7A.15.13</t>
  </si>
  <si>
    <t>M.7A.15.14</t>
  </si>
  <si>
    <t>M.7A.15.15</t>
  </si>
  <si>
    <t>M.7A.15.16</t>
  </si>
  <si>
    <t>M.7A.15.17</t>
  </si>
  <si>
    <t>M.7A.15.18</t>
  </si>
  <si>
    <t>M.7A.15.19</t>
  </si>
  <si>
    <t>OM.7A.15.1</t>
  </si>
  <si>
    <t>OM.7A.15.2</t>
  </si>
  <si>
    <t>OM.7A.15.3</t>
  </si>
  <si>
    <t>M.7A.16.1</t>
  </si>
  <si>
    <t>M.7A.16.2</t>
  </si>
  <si>
    <t>M.7A.16.3</t>
  </si>
  <si>
    <t>M.7A.16.4</t>
  </si>
  <si>
    <t>M.7A.16.5</t>
  </si>
  <si>
    <t>M.7A.16.6</t>
  </si>
  <si>
    <t>M.7A.16.7</t>
  </si>
  <si>
    <t>M.7A.16.8</t>
  </si>
  <si>
    <t>M.7A.16.9</t>
  </si>
  <si>
    <t>M.7A.16.10</t>
  </si>
  <si>
    <t>OM.7A.16.1</t>
  </si>
  <si>
    <t>SM.2.4.45</t>
  </si>
  <si>
    <t>SM.2.4.46</t>
  </si>
  <si>
    <t>SM.2.4.47</t>
  </si>
  <si>
    <t>SM.2.4.48</t>
  </si>
  <si>
    <t>SM.2.4.49</t>
  </si>
  <si>
    <t>SM.2.4.50</t>
  </si>
  <si>
    <t>SM.2.4.51</t>
  </si>
  <si>
    <t>SM.2.4.52</t>
  </si>
  <si>
    <t>SM.2.4.53</t>
  </si>
  <si>
    <t>SM.2.4.54</t>
  </si>
  <si>
    <t>House, detached or semi-detached</t>
  </si>
  <si>
    <t>Flat or Apartment</t>
  </si>
  <si>
    <t>Bungalow</t>
  </si>
  <si>
    <t>Terraced House</t>
  </si>
  <si>
    <t>Multifamily House</t>
  </si>
  <si>
    <t>Land Only</t>
  </si>
  <si>
    <t>SM.2A.17.7</t>
  </si>
  <si>
    <t>SM.2A.17.8</t>
  </si>
  <si>
    <t>SM.2A.18.1</t>
  </si>
  <si>
    <t>SM.2A.18.2</t>
  </si>
  <si>
    <t>SM.2A.18.3</t>
  </si>
  <si>
    <t>SM.2A.18.4</t>
  </si>
  <si>
    <t>no data</t>
  </si>
  <si>
    <t>SM.2A.18.5</t>
  </si>
  <si>
    <t>OSM.2A.18.1</t>
  </si>
  <si>
    <t>OSM.2B.22.4</t>
  </si>
  <si>
    <t>OSM.2B.22.5</t>
  </si>
  <si>
    <t>OSM.2B.22.6</t>
  </si>
  <si>
    <t>OSM.2B.22.7</t>
  </si>
  <si>
    <t>OSM.2B.22.8</t>
  </si>
  <si>
    <t>OSM.2B.22.9</t>
  </si>
  <si>
    <t>OSM.2B.23.1</t>
  </si>
  <si>
    <t>OSM.2B.23.2</t>
  </si>
  <si>
    <t>OSM.2B.23.3</t>
  </si>
  <si>
    <t>SM.2B.24.1</t>
  </si>
  <si>
    <t>SM.2B.24.2</t>
  </si>
  <si>
    <t>SM.2B.24.3</t>
  </si>
  <si>
    <t>SM.2B.24.4</t>
  </si>
  <si>
    <t>SM.2B.24.5</t>
  </si>
  <si>
    <t>SM.2B.24.6</t>
  </si>
  <si>
    <t>SM.2B.24.7</t>
  </si>
  <si>
    <t>SM.2B.24.8</t>
  </si>
  <si>
    <t>SM.2B.24.9</t>
  </si>
  <si>
    <t>SM.2B.24.10</t>
  </si>
  <si>
    <t>M.7B.21.1</t>
  </si>
  <si>
    <t>M.7B.21.2</t>
  </si>
  <si>
    <t>M.7B.21.3</t>
  </si>
  <si>
    <t>M.7B.21.4</t>
  </si>
  <si>
    <t>M.7B.21.5</t>
  </si>
  <si>
    <t>M.7B.21.6</t>
  </si>
  <si>
    <t>M.7B.21.7</t>
  </si>
  <si>
    <t>M.7B.21.8</t>
  </si>
  <si>
    <t>M.7B.21.9</t>
  </si>
  <si>
    <t>M.7B.21.10</t>
  </si>
  <si>
    <t>M.7B.22.1</t>
  </si>
  <si>
    <t>M.7B.22.2</t>
  </si>
  <si>
    <t>M.7B.22.3</t>
  </si>
  <si>
    <t>M.7B.22.4</t>
  </si>
  <si>
    <t>M.7B.22.5</t>
  </si>
  <si>
    <t>M.7B.22.6</t>
  </si>
  <si>
    <t>M.7B.22.7</t>
  </si>
  <si>
    <t>M.7B.22.8</t>
  </si>
  <si>
    <t>M.7B.22.9</t>
  </si>
  <si>
    <t>M.7B.22.10</t>
  </si>
  <si>
    <t>OM.7B.22.1</t>
  </si>
  <si>
    <t>OM.7B.22.2</t>
  </si>
  <si>
    <t>OM.7B.22.3</t>
  </si>
  <si>
    <t>OM.7B.22.4</t>
  </si>
  <si>
    <t>OM.7B.22.5</t>
  </si>
  <si>
    <t>OM.7B.22.6</t>
  </si>
  <si>
    <t>OM.7B.22.7</t>
  </si>
  <si>
    <t>OM.7B.22.8</t>
  </si>
  <si>
    <t>OM.7B.22.9</t>
  </si>
  <si>
    <t>1.  Share of assets affected by payment holidays caused by COVID 19</t>
  </si>
  <si>
    <t>1. Breakdown of payment holiday</t>
  </si>
  <si>
    <t xml:space="preserve">% Nominal (mn) to total cover pool </t>
  </si>
  <si>
    <t>% No. of Loans to total cover pool</t>
  </si>
  <si>
    <t>2. Additional information on the cover pool section affected by payment holidays</t>
  </si>
  <si>
    <t>Total payment holiday</t>
  </si>
  <si>
    <t>COVID-19: EMF-ECBC Response</t>
  </si>
  <si>
    <t>For further information concerning the nation-specific dispositions regarging the impact of the Covid 19 outbreak on cover pools, please refer to the:</t>
  </si>
  <si>
    <t>COV.1.1.1</t>
  </si>
  <si>
    <t>payment holiday granted</t>
  </si>
  <si>
    <t>1 month</t>
  </si>
  <si>
    <t>2 months</t>
  </si>
  <si>
    <t>3 months</t>
  </si>
  <si>
    <t>over 6 months</t>
  </si>
  <si>
    <t>total</t>
  </si>
  <si>
    <t>COV.2.1.1</t>
  </si>
  <si>
    <t>COV.2.1.2</t>
  </si>
  <si>
    <t>COV.2.1.3</t>
  </si>
  <si>
    <t>COV.2.1.4</t>
  </si>
  <si>
    <t>OCOV.2.1.5</t>
  </si>
  <si>
    <t>OCOV.2.1.6</t>
  </si>
  <si>
    <t>OCOV.2.1.7</t>
  </si>
  <si>
    <t>OCOV.2.1.8</t>
  </si>
  <si>
    <t>Optional further information at issuer/country level</t>
  </si>
  <si>
    <t>principal deferred</t>
  </si>
  <si>
    <t xml:space="preserve">principal &amp; interest deferred </t>
  </si>
  <si>
    <t>M.7A.16.11</t>
  </si>
  <si>
    <t>SM.2A.16.11</t>
  </si>
  <si>
    <t>SM.2B.24.11</t>
  </si>
  <si>
    <t>SM.2B.25.1</t>
  </si>
  <si>
    <t>SM.2B.25.2</t>
  </si>
  <si>
    <t>SM.2B.25.3</t>
  </si>
  <si>
    <t>SM.2B.25.4</t>
  </si>
  <si>
    <t>SM.2B.25.5</t>
  </si>
  <si>
    <t>CONTENT OF Temporary Tab</t>
  </si>
  <si>
    <t xml:space="preserve">Can the COVID-19 related payment holiday loans remain part of the cover pool?     </t>
  </si>
  <si>
    <t>[YES/NO] (cancel what is not relevant)</t>
  </si>
  <si>
    <t>1.  Share of cover assets affected at the time of reporting by payment holidays caused exclusively by COVID 19</t>
  </si>
  <si>
    <t>OCOV.1.1.2</t>
  </si>
  <si>
    <t>OCOV.1.1.3</t>
  </si>
  <si>
    <t>1. types of granted payment holiday (original duration)</t>
  </si>
  <si>
    <t>4 to 6 months</t>
  </si>
  <si>
    <t>in % nominal (mn) of affected notional amount to total cover pool</t>
  </si>
  <si>
    <t xml:space="preserve">Liquid assets are defined as central bank eligible assets, substitute and other marketable assets. This total is calculated over both outstanding covered bonds and outstanding cover assets. </t>
  </si>
  <si>
    <t>In the columns titled "Nominal [before hedging]" and "Nominal [after hedging]" if there is no hedging activity also the amounts for the single currencies should be the same in the two columns. Should there be hedging activity then the currency into which the outstanding has been swapped will receive the respective amount. For example, if all outstanding have been swapped into one currency, only this currency will see a positive amount in the after hedging section. The sum of the columns must match the figures reported under "Total Cover Assets", respectively "Outstanding Covered Bonds" in Section 3.1 of Tab A. HTT General.</t>
  </si>
  <si>
    <t>SM.2A.19.1</t>
  </si>
  <si>
    <t>SM.2A.19.2</t>
  </si>
  <si>
    <t>SM.2A.19.3</t>
  </si>
  <si>
    <t>SM.2A.19.4</t>
  </si>
  <si>
    <t>SM.2A.19.5</t>
  </si>
  <si>
    <t>OSM.2A.19.1</t>
  </si>
  <si>
    <t>15. Energy Performance information of the financed RRE</t>
  </si>
  <si>
    <t>SM.2A.16.12</t>
  </si>
  <si>
    <t>SM.2A.16.13</t>
  </si>
  <si>
    <t>SM.2A.16.14</t>
  </si>
  <si>
    <t>SM.2A.16.15</t>
  </si>
  <si>
    <t>SM.2A.16.16</t>
  </si>
  <si>
    <t>SM.2A.16.17</t>
  </si>
  <si>
    <t>SM.2A.16.18</t>
  </si>
  <si>
    <t>SM.2A.16.19</t>
  </si>
  <si>
    <t>OSM.2A.16.2</t>
  </si>
  <si>
    <t>18. Dwelling type</t>
  </si>
  <si>
    <t>SM.2A.18.6</t>
  </si>
  <si>
    <t>SM.2A.18.7</t>
  </si>
  <si>
    <t>SM.2A.18.8</t>
  </si>
  <si>
    <t>SM.2A.17.9</t>
  </si>
  <si>
    <t>SM.2A.17.10</t>
  </si>
  <si>
    <t>SM.2A.17.11</t>
  </si>
  <si>
    <t>M.7A.16.12</t>
  </si>
  <si>
    <t>M.7A.16.13</t>
  </si>
  <si>
    <t>M.7A.16.14</t>
  </si>
  <si>
    <t>M.7A.16.15</t>
  </si>
  <si>
    <t>M.7A.16.16</t>
  </si>
  <si>
    <t>M.7A.16.17</t>
  </si>
  <si>
    <t>M.7A.16.18</t>
  </si>
  <si>
    <t>M.7A.16.19</t>
  </si>
  <si>
    <t>OM.7A.16.2</t>
  </si>
  <si>
    <t>OM.7A.16.3</t>
  </si>
  <si>
    <t>M.7A.17.1</t>
  </si>
  <si>
    <t>M.7A.17.2</t>
  </si>
  <si>
    <t>M.7A.17.3</t>
  </si>
  <si>
    <t>M.7A.17.4</t>
  </si>
  <si>
    <t>M.7A.17.5</t>
  </si>
  <si>
    <t>M.7A.17.6</t>
  </si>
  <si>
    <t>M.7A.17.7</t>
  </si>
  <si>
    <t>M.7A.17.8</t>
  </si>
  <si>
    <t>M.7A.17.9</t>
  </si>
  <si>
    <t>M.7A.17.10</t>
  </si>
  <si>
    <t>M.7A.17.11</t>
  </si>
  <si>
    <t>OM.7A.17.1</t>
  </si>
  <si>
    <t>OM.7A.18.1</t>
  </si>
  <si>
    <t>M.7B.23.1</t>
  </si>
  <si>
    <t>M.7B.23.2</t>
  </si>
  <si>
    <t>M.7B.23.3</t>
  </si>
  <si>
    <t>M.7B.23.4</t>
  </si>
  <si>
    <t>M.7B.23.5</t>
  </si>
  <si>
    <t>M.7B.23.6</t>
  </si>
  <si>
    <t>M.7B.23.7</t>
  </si>
  <si>
    <t>M.7B.23.8</t>
  </si>
  <si>
    <t>M.7B.23.9</t>
  </si>
  <si>
    <t>M.7B.23.10</t>
  </si>
  <si>
    <t>OM.7B.23.1</t>
  </si>
  <si>
    <t>OM.7B.23.2</t>
  </si>
  <si>
    <t>OM.7B.23.3</t>
  </si>
  <si>
    <t>OM.7B.23.4</t>
  </si>
  <si>
    <t>OM.7B.23.5</t>
  </si>
  <si>
    <t>OM.7B.23.6</t>
  </si>
  <si>
    <t>OM.7B.23.7</t>
  </si>
  <si>
    <t>OM.7B.23.8</t>
  </si>
  <si>
    <t>OM.7B.23.9</t>
  </si>
  <si>
    <t>Social impact mortgage loans</t>
  </si>
  <si>
    <t>OSM.1.1.1</t>
  </si>
  <si>
    <t>OSM.1.1.2</t>
  </si>
  <si>
    <t>OSM.1.1.3</t>
  </si>
  <si>
    <t>OSM.1.1.4</t>
  </si>
  <si>
    <t>OSM.1.1.5</t>
  </si>
  <si>
    <t>o/w EE residential</t>
  </si>
  <si>
    <t>o/w EE commercial</t>
  </si>
  <si>
    <t>o/w EE other</t>
  </si>
  <si>
    <t xml:space="preserve">o/w Social residential </t>
  </si>
  <si>
    <t xml:space="preserve">o/wSocial Commercial </t>
  </si>
  <si>
    <t>o/w social other</t>
  </si>
  <si>
    <t>Subsidised housing</t>
  </si>
  <si>
    <t>M.7A.13.6</t>
  </si>
  <si>
    <t xml:space="preserve">Hospital </t>
  </si>
  <si>
    <t xml:space="preserve">School </t>
  </si>
  <si>
    <t>other RE with a social relevant purpose</t>
  </si>
  <si>
    <t>o/w Cultural purposes</t>
  </si>
  <si>
    <t xml:space="preserve">Subsidised housing </t>
  </si>
  <si>
    <t>SM.2A.13.6</t>
  </si>
  <si>
    <t>CONTENT OF TAB F1</t>
  </si>
  <si>
    <t>New Property</t>
  </si>
  <si>
    <t>Existing Property</t>
  </si>
  <si>
    <t>G.3.14.3</t>
  </si>
  <si>
    <t>G.3.14.4</t>
  </si>
  <si>
    <t>Cover pool involved in a sustainable/special purpose strategy? (Y/N)</t>
  </si>
  <si>
    <t>OSM.2B.23.4</t>
  </si>
  <si>
    <t>OSM.2B.23.5</t>
  </si>
  <si>
    <t>OSM.2B.23.6</t>
  </si>
  <si>
    <t>OSM.2B.23.7</t>
  </si>
  <si>
    <t>OSM.2B.23.8</t>
  </si>
  <si>
    <t>OSM.2B.23.9</t>
  </si>
  <si>
    <t>SM.2B.24.12</t>
  </si>
  <si>
    <t>SM.2B.24.13</t>
  </si>
  <si>
    <t>OSM.2B.24.1</t>
  </si>
  <si>
    <t>OSM.2B.24.2</t>
  </si>
  <si>
    <t>OSM.2B.24.3</t>
  </si>
  <si>
    <t>SM.2B.25.6</t>
  </si>
  <si>
    <t>SM.2B.25.7</t>
  </si>
  <si>
    <t>SM.2B.25.8</t>
  </si>
  <si>
    <t>SM.2B.25.9</t>
  </si>
  <si>
    <t>SM.2B.25.10</t>
  </si>
  <si>
    <t>SM.2B.25.11</t>
  </si>
  <si>
    <t>SM.2B.25.12</t>
  </si>
  <si>
    <t>SM.2B.25.13</t>
  </si>
  <si>
    <t>SM.2B.25.14</t>
  </si>
  <si>
    <t>SM.2B.25.15</t>
  </si>
  <si>
    <t>SM.2B.25.16</t>
  </si>
  <si>
    <t>SM.2B.25.17</t>
  </si>
  <si>
    <t>SM.2B.25.18</t>
  </si>
  <si>
    <t>SM.2B.25.19</t>
  </si>
  <si>
    <t>SM.2B.26.1</t>
  </si>
  <si>
    <t>SM.2B.26.2</t>
  </si>
  <si>
    <t>SM.2B.26.3</t>
  </si>
  <si>
    <t>SM.2B.26.4</t>
  </si>
  <si>
    <t>SM.2B.26.5</t>
  </si>
  <si>
    <t>SM.2B.26.6</t>
  </si>
  <si>
    <t>SM.2B.26.7</t>
  </si>
  <si>
    <t>SM.2B.26.8</t>
  </si>
  <si>
    <t>SM.2B.26.9</t>
  </si>
  <si>
    <t>SM.2B.26.10</t>
  </si>
  <si>
    <t>SM.2B.26.11</t>
  </si>
  <si>
    <t>SM.2B.27.1</t>
  </si>
  <si>
    <t>SM.2B.27.2</t>
  </si>
  <si>
    <t>SM.2B.27.3</t>
  </si>
  <si>
    <t>SM.2B.27.4</t>
  </si>
  <si>
    <t>SM.2B.27.5</t>
  </si>
  <si>
    <t>If yes to G.3.14.1 is there a commitment (1) or are already sustainable components present (2)?</t>
  </si>
  <si>
    <t>Existing property</t>
  </si>
  <si>
    <t>New property</t>
  </si>
  <si>
    <t xml:space="preserve">New Property and Existing Property </t>
  </si>
  <si>
    <t xml:space="preserve">Sustainability - strategy pursued in the cover pool </t>
  </si>
  <si>
    <t>Subsidised Housing  (definitions of affordable, social housing)</t>
  </si>
  <si>
    <t>2. Glossary - ESG items (optional)</t>
  </si>
  <si>
    <t>3. Reason for No Data</t>
  </si>
  <si>
    <t>4. Glossary - Extra national and/or Issuer Items</t>
  </si>
  <si>
    <t>HG.3.2</t>
  </si>
  <si>
    <t>HG.3.3</t>
  </si>
  <si>
    <t>HG.4.1</t>
  </si>
  <si>
    <t>OHG.4.1</t>
  </si>
  <si>
    <t>OHG.4.2</t>
  </si>
  <si>
    <t>OHG.4.3</t>
  </si>
  <si>
    <t>OHG.4.4</t>
  </si>
  <si>
    <t>OHG.4.5</t>
  </si>
  <si>
    <t>OHG.2.4</t>
  </si>
  <si>
    <t>OHG.2.5</t>
  </si>
  <si>
    <t>OHG.2.6</t>
  </si>
  <si>
    <t>OHG.2.7</t>
  </si>
  <si>
    <t>OHG.2.8</t>
  </si>
  <si>
    <t>OHG.2.9</t>
  </si>
  <si>
    <t>OHG.2.10</t>
  </si>
  <si>
    <t>OHG.2.11</t>
  </si>
  <si>
    <t>OHG.2.12</t>
  </si>
  <si>
    <t>17. Property Age Structure</t>
  </si>
  <si>
    <t>19. New Residential Property</t>
  </si>
  <si>
    <t>New Proprety</t>
  </si>
  <si>
    <t>% No. of dwellings</t>
  </si>
  <si>
    <t>% No. of  CRE</t>
  </si>
  <si>
    <t>% Total Sustainable Mortgages</t>
  </si>
  <si>
    <t>Czechia</t>
  </si>
  <si>
    <t>14. Sustainable or other special purpose strategy - optional</t>
  </si>
  <si>
    <t>15. EPC  Information of the financed RRE - optional</t>
  </si>
  <si>
    <t>17. Property Age Structure - optional</t>
  </si>
  <si>
    <t>18. Dwelling type - optional</t>
  </si>
  <si>
    <t>19. New Residential Property - optional</t>
  </si>
  <si>
    <t>whether or not exposures in the form of covered bonds are eligible to preferential treatment under Regulation (EU) 575/2013 is ultimately a matter to be determined by a relevant investor institution and its relevant supervisory authority and the issuer does not accept any responsibility in this regard.</t>
  </si>
  <si>
    <t>OSM.2.8.1</t>
  </si>
  <si>
    <t>OSM.2.8.2</t>
  </si>
  <si>
    <t>OSM.2.8.3</t>
  </si>
  <si>
    <t>OSM.2.8.4</t>
  </si>
  <si>
    <t>OSM.2.9.1</t>
  </si>
  <si>
    <t>OSM.2.9.2</t>
  </si>
  <si>
    <t>OSM.2.9.3</t>
  </si>
  <si>
    <t>OSM.2.9.4</t>
  </si>
  <si>
    <t>OSM.2.9.5</t>
  </si>
  <si>
    <t>OSM.2.9.6</t>
  </si>
  <si>
    <t>OSM.2.9.7</t>
  </si>
  <si>
    <t>OCOV.2.1.9</t>
  </si>
  <si>
    <t>OCOV.2.1.10</t>
  </si>
  <si>
    <t>[please insert here mortgages with extended moratoria]</t>
  </si>
  <si>
    <t>1946 - 1960</t>
  </si>
  <si>
    <t>21. Loan Size Information</t>
  </si>
  <si>
    <t>M.7B.21.11</t>
  </si>
  <si>
    <t>M.7B.21.12</t>
  </si>
  <si>
    <t>M.7B.21.13</t>
  </si>
  <si>
    <t>M.7B.21.14</t>
  </si>
  <si>
    <t>M.7B.21.15</t>
  </si>
  <si>
    <t>M.7B.21.16</t>
  </si>
  <si>
    <t>M.7B.21.17</t>
  </si>
  <si>
    <t>M.7B.21.18</t>
  </si>
  <si>
    <t>M.7B.21.19</t>
  </si>
  <si>
    <t>M.7B.21.20</t>
  </si>
  <si>
    <t>M.7B.21.21</t>
  </si>
  <si>
    <t>M.7B.21.22</t>
  </si>
  <si>
    <t>M.7B.21.23</t>
  </si>
  <si>
    <t>M.7B.21.24</t>
  </si>
  <si>
    <t>M.7B.21.25</t>
  </si>
  <si>
    <t>M.7B.21.26</t>
  </si>
  <si>
    <t xml:space="preserve">22. Loan to Value (LTV) Information - UNINDEXED </t>
  </si>
  <si>
    <t>16. Average energy use intensity (kWh/m2 per year) - optional</t>
  </si>
  <si>
    <t>OHG.1.6</t>
  </si>
  <si>
    <t>OHG.1.7</t>
  </si>
  <si>
    <t>SM.2A.20.1</t>
  </si>
  <si>
    <t>SM.2A.20.2</t>
  </si>
  <si>
    <t>SM.2A.20.3</t>
  </si>
  <si>
    <t>SM.2A.20.4</t>
  </si>
  <si>
    <t>SM.2A.20.5</t>
  </si>
  <si>
    <t>SM.2A.20.6</t>
  </si>
  <si>
    <t>SM.2A.20.7</t>
  </si>
  <si>
    <t>SM.2A.20.8</t>
  </si>
  <si>
    <t>SM.2A.20.9</t>
  </si>
  <si>
    <t>SM.2A.20.10</t>
  </si>
  <si>
    <t>SM.2A.20.11</t>
  </si>
  <si>
    <t>SM.2A.20.12</t>
  </si>
  <si>
    <t>SM.2A.20.13</t>
  </si>
  <si>
    <t>SM.2A.20.14</t>
  </si>
  <si>
    <t>SM.2A.20.15</t>
  </si>
  <si>
    <t>SM.2A.20.16</t>
  </si>
  <si>
    <t>SM.2A.20.17</t>
  </si>
  <si>
    <t>SM.2A.20.18</t>
  </si>
  <si>
    <t>SM.2A.20.19</t>
  </si>
  <si>
    <t>SM.2A.20.20</t>
  </si>
  <si>
    <t>SM.2A.20.21</t>
  </si>
  <si>
    <t>SM.2A.20.22</t>
  </si>
  <si>
    <t>SM.2A.20.23</t>
  </si>
  <si>
    <t>SM.2A.20.24</t>
  </si>
  <si>
    <t>SM.2A.20.25</t>
  </si>
  <si>
    <t>SM.2A.20.26</t>
  </si>
  <si>
    <t>SM.2A.20.27</t>
  </si>
  <si>
    <t>SM.2A.20.28</t>
  </si>
  <si>
    <t>SM.2A.20.29</t>
  </si>
  <si>
    <t>SM.2A.20.30</t>
  </si>
  <si>
    <t>SM.2A.20.31</t>
  </si>
  <si>
    <t>SM.2A.20.32</t>
  </si>
  <si>
    <t>SM.2A.20.33</t>
  </si>
  <si>
    <t>SM.2A.20.34</t>
  </si>
  <si>
    <t>SM.2A.20.35</t>
  </si>
  <si>
    <t>SM.2A.20.36</t>
  </si>
  <si>
    <t>SM.2A.20.37</t>
  </si>
  <si>
    <t>SM.2A.20.38</t>
  </si>
  <si>
    <t>SM.2A.20.39</t>
  </si>
  <si>
    <t>SM.2A.20.40</t>
  </si>
  <si>
    <t>SM.2A.20.41</t>
  </si>
  <si>
    <t>SM.2A.20.42</t>
  </si>
  <si>
    <t>SM.2A.20.43</t>
  </si>
  <si>
    <t>SM.2A.20.44</t>
  </si>
  <si>
    <t>SM.2A.20.45</t>
  </si>
  <si>
    <t>SM.2A.20.46</t>
  </si>
  <si>
    <t>SM.2A.20.47</t>
  </si>
  <si>
    <t>SM.2A.20.48</t>
  </si>
  <si>
    <t>SM.2B.21.11</t>
  </si>
  <si>
    <t>SM.2B.21.12</t>
  </si>
  <si>
    <t>SM.2B.21.13</t>
  </si>
  <si>
    <t>SM.2B.21.14</t>
  </si>
  <si>
    <t>SM.2B.21.15</t>
  </si>
  <si>
    <t>SM.2B.21.16</t>
  </si>
  <si>
    <t>SM.2B.21.17</t>
  </si>
  <si>
    <t>SM.2B.21.18</t>
  </si>
  <si>
    <t>SM.2B.21.19</t>
  </si>
  <si>
    <t>SM.2B.21.20</t>
  </si>
  <si>
    <t>SM.2B.21.21</t>
  </si>
  <si>
    <t>SM.2B.21.22</t>
  </si>
  <si>
    <t>SM.2B.21.23</t>
  </si>
  <si>
    <t>SM.2B.21.24</t>
  </si>
  <si>
    <t>SM.2B.21.25</t>
  </si>
  <si>
    <t>SM.2B.21.26</t>
  </si>
  <si>
    <t>23. Loan to Value (LTV) Information - INDEXED</t>
  </si>
  <si>
    <t>24. Breakdown by Type</t>
  </si>
  <si>
    <t>OSM.2B.24.4</t>
  </si>
  <si>
    <t>OSM.2B.24.5</t>
  </si>
  <si>
    <t>OSM.2B.24.6</t>
  </si>
  <si>
    <t>OSM.2B.24.7</t>
  </si>
  <si>
    <t>OSM.2B.24.8</t>
  </si>
  <si>
    <t>OSM.2B.24.9</t>
  </si>
  <si>
    <t>OSM.2B.24.10</t>
  </si>
  <si>
    <t>OSM.2B.24.11</t>
  </si>
  <si>
    <t>OSM.2B.24.12</t>
  </si>
  <si>
    <t>OSM.2B.24.13</t>
  </si>
  <si>
    <t>OSM.2B.24.14</t>
  </si>
  <si>
    <t>25. EPC  Information of the financed CRE</t>
  </si>
  <si>
    <t>OSM.2B.25.1</t>
  </si>
  <si>
    <t>OSM.2B.25.2</t>
  </si>
  <si>
    <t>OSM.2B.25.3</t>
  </si>
  <si>
    <t>26. Average energy use intensity (kWh/m2 per year)</t>
  </si>
  <si>
    <t>SM.2B.26.12</t>
  </si>
  <si>
    <t>SM.2B.26.13</t>
  </si>
  <si>
    <t>SM.2B.26.14</t>
  </si>
  <si>
    <t>SM.2B.26.15</t>
  </si>
  <si>
    <t>SM.2B.26.16</t>
  </si>
  <si>
    <t>SM.2B.26.17</t>
  </si>
  <si>
    <t>SM.2B.26.18</t>
  </si>
  <si>
    <t>SM.2B.26.19</t>
  </si>
  <si>
    <t>SM.2B.27.6</t>
  </si>
  <si>
    <t>SM.2B.27.7</t>
  </si>
  <si>
    <t>SM.2B.27.8</t>
  </si>
  <si>
    <t>SM.2B.27.9</t>
  </si>
  <si>
    <t>SM.2B.27.10</t>
  </si>
  <si>
    <t>SM.2B.27.11</t>
  </si>
  <si>
    <t>SM.2B.28.1</t>
  </si>
  <si>
    <t>SM.2B.28.2</t>
  </si>
  <si>
    <t>SM.2B.28.3</t>
  </si>
  <si>
    <t>SM.2B.28.4</t>
  </si>
  <si>
    <t>SM.2B.28.5</t>
  </si>
  <si>
    <t>28. New Commercial Property</t>
  </si>
  <si>
    <t>27. CRE Age Structure</t>
  </si>
  <si>
    <t>SM.2B.29.1</t>
  </si>
  <si>
    <t>SM.2B.29.2</t>
  </si>
  <si>
    <t>SM.2B.29.3</t>
  </si>
  <si>
    <t>SM.2B.29.4</t>
  </si>
  <si>
    <t>SM.2B.29.5</t>
  </si>
  <si>
    <t>SM.2B.29.6</t>
  </si>
  <si>
    <t>SM.2B.29.7</t>
  </si>
  <si>
    <t>SM.2B.29.8</t>
  </si>
  <si>
    <t>SM.2B.29.9</t>
  </si>
  <si>
    <t>SM.2B.29.10</t>
  </si>
  <si>
    <t>SM.2B.29.11</t>
  </si>
  <si>
    <t>SM.2B.29.12</t>
  </si>
  <si>
    <t>SM.2B.29.13</t>
  </si>
  <si>
    <t>SM.2B.29.14</t>
  </si>
  <si>
    <t>SM.2B.29.15</t>
  </si>
  <si>
    <t>SM.2B.29.16</t>
  </si>
  <si>
    <t>SM.2B.29.17</t>
  </si>
  <si>
    <t>SM.2B.29.18</t>
  </si>
  <si>
    <t>SM.2B.29.19</t>
  </si>
  <si>
    <t>Total sustainable Mortgages</t>
  </si>
  <si>
    <t>M.7B.24.1</t>
  </si>
  <si>
    <t>M.7B.24.2</t>
  </si>
  <si>
    <t>M.7B.24.3</t>
  </si>
  <si>
    <t>M.7B.24.4</t>
  </si>
  <si>
    <t>M.7B.24.5</t>
  </si>
  <si>
    <t>M.7B.24.6</t>
  </si>
  <si>
    <t>M.7B.24.7</t>
  </si>
  <si>
    <t>M.7B.24.8</t>
  </si>
  <si>
    <t>M.7B.24.9</t>
  </si>
  <si>
    <t>M.7B.24.10</t>
  </si>
  <si>
    <t>M.7B.24.11</t>
  </si>
  <si>
    <t>M.7B.24.12</t>
  </si>
  <si>
    <t>M.7B.24.13</t>
  </si>
  <si>
    <t>OM.7B.24.1</t>
  </si>
  <si>
    <t>OM.7B.24.2</t>
  </si>
  <si>
    <t>OM.7B.24.3</t>
  </si>
  <si>
    <t>OM.7B.24.4</t>
  </si>
  <si>
    <t>OM.7B.24.5</t>
  </si>
  <si>
    <t>OM.7B.24.6</t>
  </si>
  <si>
    <t>OM.7B.24.7</t>
  </si>
  <si>
    <t>OM.7B.24.8</t>
  </si>
  <si>
    <t>OM.7B.24.9</t>
  </si>
  <si>
    <t>OM.7B.24.10</t>
  </si>
  <si>
    <t>OM.7B.24.11</t>
  </si>
  <si>
    <t>OM.7B.24.12</t>
  </si>
  <si>
    <t>OM.7B.24.13</t>
  </si>
  <si>
    <t>OM.7B.24.14</t>
  </si>
  <si>
    <t>25. EPC  Information of the financed CRE - optional</t>
  </si>
  <si>
    <t>26. Average energy use intensity (kWh/m2 per year) - optional</t>
  </si>
  <si>
    <t>27. CRE Age Structure - optional</t>
  </si>
  <si>
    <t>28. New Commercial Property - optional</t>
  </si>
  <si>
    <t>M.7A.18.1</t>
  </si>
  <si>
    <t>M.7A.18.2</t>
  </si>
  <si>
    <t>M.7A.18.3</t>
  </si>
  <si>
    <t>M.7A.18.4</t>
  </si>
  <si>
    <t>M.7A.18.5</t>
  </si>
  <si>
    <t>M.7A.18.6</t>
  </si>
  <si>
    <t>M.7A.18.7</t>
  </si>
  <si>
    <t>M.7A.18.8</t>
  </si>
  <si>
    <t>M.7A.19.1</t>
  </si>
  <si>
    <t>M.7A.19.2</t>
  </si>
  <si>
    <t>M.7A.19.3</t>
  </si>
  <si>
    <t>M.7A.19.4</t>
  </si>
  <si>
    <t>M.7A.19.5</t>
  </si>
  <si>
    <t>M.7A.19.6</t>
  </si>
  <si>
    <t>M.7A.20.1</t>
  </si>
  <si>
    <t>M.7A.20.2</t>
  </si>
  <si>
    <t>M.7A.20.3</t>
  </si>
  <si>
    <t>M.7A.20.4</t>
  </si>
  <si>
    <t>M.7A.20.5</t>
  </si>
  <si>
    <t>M.7A.20.6</t>
  </si>
  <si>
    <t>M.7A.20.7</t>
  </si>
  <si>
    <t>M.7A.20.8</t>
  </si>
  <si>
    <t>M.7A.20.9</t>
  </si>
  <si>
    <t>M.7A.20.10</t>
  </si>
  <si>
    <t>M.7A.20.11</t>
  </si>
  <si>
    <t>M.7A.20.12</t>
  </si>
  <si>
    <t>M.7A.20.13</t>
  </si>
  <si>
    <t>M.7A.20.14</t>
  </si>
  <si>
    <t>M.7A.20.15</t>
  </si>
  <si>
    <t>M.7A.20.16</t>
  </si>
  <si>
    <t>M.7A.20.17</t>
  </si>
  <si>
    <t>M.7A.20.18</t>
  </si>
  <si>
    <t>M.7A.20.19</t>
  </si>
  <si>
    <t>M.7A.20.20</t>
  </si>
  <si>
    <t>M.7A.20.21</t>
  </si>
  <si>
    <t>M.7A.20.22</t>
  </si>
  <si>
    <t>M.7A.20.23</t>
  </si>
  <si>
    <t>M.7A.20.24</t>
  </si>
  <si>
    <t>M.7A.20.25</t>
  </si>
  <si>
    <t>M.7A.20.26</t>
  </si>
  <si>
    <t>M.7A.20.27</t>
  </si>
  <si>
    <t>M.7A.20.28</t>
  </si>
  <si>
    <t>M.7A.20.29</t>
  </si>
  <si>
    <t>M.7A.20.30</t>
  </si>
  <si>
    <t>M.7A.20.31</t>
  </si>
  <si>
    <t>M.7A.20.32</t>
  </si>
  <si>
    <t>M.7A.20.33</t>
  </si>
  <si>
    <t>M.7A.20.34</t>
  </si>
  <si>
    <t>M.7A.20.35</t>
  </si>
  <si>
    <t>M.7A.20.36</t>
  </si>
  <si>
    <t>M.7A.20.37</t>
  </si>
  <si>
    <t>M.7A.20.38</t>
  </si>
  <si>
    <t>M.7A.20.39</t>
  </si>
  <si>
    <t>M.7A.20.40</t>
  </si>
  <si>
    <t>M.7A.20.41</t>
  </si>
  <si>
    <t>M.7A.20.42</t>
  </si>
  <si>
    <t>M.7A.20.43</t>
  </si>
  <si>
    <t>M.7A.20.44</t>
  </si>
  <si>
    <t>M.7A.20.45</t>
  </si>
  <si>
    <t>M.7A.20.46</t>
  </si>
  <si>
    <t>M.7A.20.47</t>
  </si>
  <si>
    <t>M.7A.20.48</t>
  </si>
  <si>
    <t>M.7B.25.1</t>
  </si>
  <si>
    <t>M.7B.25.2</t>
  </si>
  <si>
    <t>M.7B.25.3</t>
  </si>
  <si>
    <t>M.7B.25.4</t>
  </si>
  <si>
    <t>M.7B.25.5</t>
  </si>
  <si>
    <t>M.7B.25.6</t>
  </si>
  <si>
    <t>M.7B.25.7</t>
  </si>
  <si>
    <t>M.7B.25.8</t>
  </si>
  <si>
    <t>M.7B.25.9</t>
  </si>
  <si>
    <t>M.7B.25.10</t>
  </si>
  <si>
    <t>M.7B.25.11</t>
  </si>
  <si>
    <t>M.7B.25.12</t>
  </si>
  <si>
    <t>M.7B.25.13</t>
  </si>
  <si>
    <t>M.7B.25.14</t>
  </si>
  <si>
    <t>M.7B.25.15</t>
  </si>
  <si>
    <t>M.7B.25.16</t>
  </si>
  <si>
    <t>M.7B.25.17</t>
  </si>
  <si>
    <t>M.7B.25.18</t>
  </si>
  <si>
    <t>M.7B.25.19</t>
  </si>
  <si>
    <t>OM.7B.25.1</t>
  </si>
  <si>
    <t>OM.7B.25.2</t>
  </si>
  <si>
    <t>OM.7B.25.3</t>
  </si>
  <si>
    <t>M.7B.26.1</t>
  </si>
  <si>
    <t>M.7B.26.2</t>
  </si>
  <si>
    <t>M.7B.26.3</t>
  </si>
  <si>
    <t>M.7B.26.4</t>
  </si>
  <si>
    <t>M.7B.26.5</t>
  </si>
  <si>
    <t>M.7B.26.6</t>
  </si>
  <si>
    <t>M.7B.26.7</t>
  </si>
  <si>
    <t>M.7B.26.8</t>
  </si>
  <si>
    <t>M.7B.26.9</t>
  </si>
  <si>
    <t>M.7B.26.10</t>
  </si>
  <si>
    <t>M.7B.26.11</t>
  </si>
  <si>
    <t>M.7B.26.12</t>
  </si>
  <si>
    <t>M.7B.26.13</t>
  </si>
  <si>
    <t>M.7B.26.14</t>
  </si>
  <si>
    <t>M.7B.26.15</t>
  </si>
  <si>
    <t>M.7B.26.16</t>
  </si>
  <si>
    <t>M.7B.26.17</t>
  </si>
  <si>
    <t>M.7B.26.18</t>
  </si>
  <si>
    <t>M.7B.26.19</t>
  </si>
  <si>
    <t>OM.7B.26.1</t>
  </si>
  <si>
    <t>OM.7B.26.2</t>
  </si>
  <si>
    <t>OM.7B.26.3</t>
  </si>
  <si>
    <t>M.7B.27.1</t>
  </si>
  <si>
    <t>M.7B.27.2</t>
  </si>
  <si>
    <t>M.7B.27.3</t>
  </si>
  <si>
    <t>M.7B.27.4</t>
  </si>
  <si>
    <t>M.7B.27.5</t>
  </si>
  <si>
    <t>M.7B.27.6</t>
  </si>
  <si>
    <t>M.7B.27.7</t>
  </si>
  <si>
    <t>M.7B.27.8</t>
  </si>
  <si>
    <t>M.7B.27.9</t>
  </si>
  <si>
    <t>M.7B.27.10</t>
  </si>
  <si>
    <t>M.7B.27.11</t>
  </si>
  <si>
    <t>OM.7B.27.1</t>
  </si>
  <si>
    <t>M.7B.28.1</t>
  </si>
  <si>
    <t>M.7B.28.2</t>
  </si>
  <si>
    <t>M.7B.28.3</t>
  </si>
  <si>
    <t>M.7B.28.4</t>
  </si>
  <si>
    <t>M.7B.28.5</t>
  </si>
  <si>
    <t>16. Primary Energy intensity (kWh/m2 per year)</t>
  </si>
  <si>
    <t>where applicable - paying agent</t>
  </si>
  <si>
    <t>M.7B.29.1</t>
  </si>
  <si>
    <t>M.7B.29.2</t>
  </si>
  <si>
    <t>M.7B.29.3</t>
  </si>
  <si>
    <t>M.7B.29.4</t>
  </si>
  <si>
    <t>M.7B.29.5</t>
  </si>
  <si>
    <t>M.7B.29.6</t>
  </si>
  <si>
    <t>M.7B.29.7</t>
  </si>
  <si>
    <t>M.7B.29.8</t>
  </si>
  <si>
    <t>M.7B.29.9</t>
  </si>
  <si>
    <t>M.7B.29.10</t>
  </si>
  <si>
    <t>M.7B.29.11</t>
  </si>
  <si>
    <t>M.7B.29.12</t>
  </si>
  <si>
    <t>M.7B.29.13</t>
  </si>
  <si>
    <t>M.7B.29.14</t>
  </si>
  <si>
    <t>M.7B.29.15</t>
  </si>
  <si>
    <t>M.7B.29.16</t>
  </si>
  <si>
    <t>M.7B.29.17</t>
  </si>
  <si>
    <t>M.7B.29.18</t>
  </si>
  <si>
    <t>M.7B.29.19</t>
  </si>
  <si>
    <r>
      <t>1. All worksheets:</t>
    </r>
    <r>
      <rPr>
        <sz val="9"/>
        <color theme="1"/>
        <rFont val="Verdana"/>
        <family val="2"/>
      </rPr>
      <t xml:space="preserve"> Update the year of the HTT template next to the title of each</t>
    </r>
  </si>
  <si>
    <t>4. Compliance Art 14 CBD Check Table</t>
  </si>
  <si>
    <t>4. Compliance Art 14 CBD Check table</t>
  </si>
  <si>
    <t>The issuer believes that, at the time of its issuance and based on transparency data made publicly available by the issuer, these covered bonds would satisfy the eligibility criteria for Article 14(2) of the Covered Bond Directive (EU) 2019/2162. It should be noted, however, that</t>
  </si>
  <si>
    <t xml:space="preserve">(a)         Value of the cover pool total assets: </t>
  </si>
  <si>
    <t xml:space="preserve">(a)         Value of outstanding covered bonds: </t>
  </si>
  <si>
    <t xml:space="preserve">(b)        List of ISIN of issued covered bonds: </t>
  </si>
  <si>
    <t xml:space="preserve">(c)        Geographical distribution: </t>
  </si>
  <si>
    <t>(c)        Type of cover assets:</t>
  </si>
  <si>
    <t xml:space="preserve">(c)        Loan size: </t>
  </si>
  <si>
    <t xml:space="preserve">(c)       Valuation Method: </t>
  </si>
  <si>
    <t xml:space="preserve">            (d)        Interest rate risk - cover pool:</t>
  </si>
  <si>
    <t>(d)        Currency risk - cover pool:</t>
  </si>
  <si>
    <t xml:space="preserve">          (d)         Interest rate risk - covered bond:</t>
  </si>
  <si>
    <t>(d)        Currency risk - covered bond:</t>
  </si>
  <si>
    <t xml:space="preserve">            (d)        Liquidity Risk - primary assets cover pool:</t>
  </si>
  <si>
    <t>(d)        Credit Risk:</t>
  </si>
  <si>
    <t>(d)        Market Risk:</t>
  </si>
  <si>
    <t>(e)        Maturity Structure - cover assets:</t>
  </si>
  <si>
    <t>(e)        Maturity Structure - covered bond:</t>
  </si>
  <si>
    <t>(e)        Overview maturity extension triggers:</t>
  </si>
  <si>
    <t>(d)        Hedging Strategy</t>
  </si>
  <si>
    <t>(f)        Levels of OC:</t>
  </si>
  <si>
    <t>liquidity buffer</t>
  </si>
  <si>
    <t>extendable maturity</t>
  </si>
  <si>
    <t>441 LTV Commercial Mortgage</t>
  </si>
  <si>
    <t>215 LTV Residential Mortgage</t>
  </si>
  <si>
    <t>230 Derivatives and Swaps</t>
  </si>
  <si>
    <t>Exposure to credit institute credit quality step 1</t>
  </si>
  <si>
    <t>Exposure to credit institute credit quality step 2</t>
  </si>
  <si>
    <t>Exposure to credit institute credit quality step 3</t>
  </si>
  <si>
    <t>Defaulted Loans pursuant Art 178 CRR</t>
  </si>
  <si>
    <t>M.7.9.2</t>
  </si>
  <si>
    <t>ISK</t>
  </si>
  <si>
    <t>G.3.6.19</t>
  </si>
  <si>
    <t>G.3.7.19</t>
  </si>
  <si>
    <t>Statutory</t>
  </si>
  <si>
    <t>Valuation Method</t>
  </si>
  <si>
    <t>HG.1.14</t>
  </si>
  <si>
    <t>Maturity Extention Triggers</t>
  </si>
  <si>
    <t>HG.1.15</t>
  </si>
  <si>
    <t>Weighted Average</t>
  </si>
  <si>
    <t>Ton CO2 (per year)</t>
  </si>
  <si>
    <t>Ton CO2 (per year) (LTV adjusted)</t>
  </si>
  <si>
    <t>kg CO2/m2 (per year)</t>
  </si>
  <si>
    <r>
      <t xml:space="preserve">20. CO2 emission - by dwelling type </t>
    </r>
    <r>
      <rPr>
        <b/>
        <sz val="10"/>
        <rFont val="Calibri"/>
        <family val="2"/>
        <scheme val="minor"/>
      </rPr>
      <t>- as per national availability</t>
    </r>
  </si>
  <si>
    <r>
      <t xml:space="preserve">29. CO2 emission related to CRE </t>
    </r>
    <r>
      <rPr>
        <b/>
        <i/>
        <sz val="10"/>
        <rFont val="Calibri"/>
        <family val="2"/>
        <scheme val="minor"/>
      </rPr>
      <t>- as per national availability</t>
    </r>
  </si>
  <si>
    <t>Ton CO2 (LTV adjusted) (per year)</t>
  </si>
  <si>
    <t>liquidity buffer &amp; extendable maturity</t>
  </si>
  <si>
    <t>(g)        Percentage of loans in default:</t>
  </si>
  <si>
    <t>link to Glossary HG 1.7</t>
  </si>
  <si>
    <t>M.7A.17.12</t>
  </si>
  <si>
    <t>M.7A.17.13</t>
  </si>
  <si>
    <t>M.7A.17.14</t>
  </si>
  <si>
    <t>2006 - 2010</t>
  </si>
  <si>
    <t>2016 - 2020</t>
  </si>
  <si>
    <t>2021 and onwards</t>
  </si>
  <si>
    <t>2011 - 2015</t>
  </si>
  <si>
    <t>OM.7A.17.2</t>
  </si>
  <si>
    <t>OM.7A.17.3</t>
  </si>
  <si>
    <t>OM.7A.17.4</t>
  </si>
  <si>
    <t>OM.7A.17.5</t>
  </si>
  <si>
    <t>OM.7A.17.6</t>
  </si>
  <si>
    <t>OM.7A.17.7</t>
  </si>
  <si>
    <t>OM.7A.17.8</t>
  </si>
  <si>
    <t>OM.7A.17.9</t>
  </si>
  <si>
    <t>M.7B.27.12</t>
  </si>
  <si>
    <t>M.7B.27.13</t>
  </si>
  <si>
    <t>M.7B.27.14</t>
  </si>
  <si>
    <t>OM.7B.27.2</t>
  </si>
  <si>
    <t>OM.7B.27.3</t>
  </si>
  <si>
    <t>OM.7B.27.4</t>
  </si>
  <si>
    <t>OM.7B.27.5</t>
  </si>
  <si>
    <t>OM.7B.27.6</t>
  </si>
  <si>
    <t>OM.7B.27.7</t>
  </si>
  <si>
    <t>OM.7B.27.8</t>
  </si>
  <si>
    <t>OM.7B.27.9</t>
  </si>
  <si>
    <t>o/w Renewable Energy and Renewable Energy Transmission</t>
  </si>
  <si>
    <t>SM.2A.17.12</t>
  </si>
  <si>
    <t>SM.2A.17.13</t>
  </si>
  <si>
    <t>SM.2A.17.14</t>
  </si>
  <si>
    <t>OM.7A.17.10</t>
  </si>
  <si>
    <t>OM.7B.27.10</t>
  </si>
  <si>
    <t>OSM.2A.17.2</t>
  </si>
  <si>
    <t>OSM.2A.17.3</t>
  </si>
  <si>
    <t>OSM.2A.17.4</t>
  </si>
  <si>
    <t>OSM.2A.17.5</t>
  </si>
  <si>
    <t>OSM.2A.17.6</t>
  </si>
  <si>
    <t>OSM.2A.17.7</t>
  </si>
  <si>
    <t>OSM.2A.17.8</t>
  </si>
  <si>
    <t>OSM.2A.17.9</t>
  </si>
  <si>
    <t>OSM.2A.17.10</t>
  </si>
  <si>
    <t>SM.2B.27.12</t>
  </si>
  <si>
    <t>SM.2B.27.13</t>
  </si>
  <si>
    <t>SM.2B.27.14</t>
  </si>
  <si>
    <t>OSM.2B.27.1</t>
  </si>
  <si>
    <t>OSM.2B.27.2</t>
  </si>
  <si>
    <t>OSM.2B.27.3</t>
  </si>
  <si>
    <t>OSM.2B.27.4</t>
  </si>
  <si>
    <t>OSM.2B.27.5</t>
  </si>
  <si>
    <t>OSM.2B.27.6</t>
  </si>
  <si>
    <t>OSM.2B.27.7</t>
  </si>
  <si>
    <t>OSM.2B.27.8</t>
  </si>
  <si>
    <t>OSM.2B.27.9</t>
  </si>
  <si>
    <t>OSM.2B.27.10</t>
  </si>
  <si>
    <t>Contractual</t>
  </si>
  <si>
    <t>Voluntary</t>
  </si>
  <si>
    <t xml:space="preserve">Statutory Overcollateralisation is the overcollateralisation percentage required to be provided by each Issuer and included/disclosed in the national covered bond framework. </t>
  </si>
  <si>
    <t>OC Calculation: Statutory</t>
  </si>
  <si>
    <t>OC Calculation: Voluntary</t>
  </si>
  <si>
    <t>OC Calculation: Contractual</t>
  </si>
  <si>
    <t xml:space="preserve">Contractual Overcollateralisation is the overcollateralisation percentage each Issuer has contractually agreed to maintain pursuant to the covered bond programme documents. </t>
  </si>
  <si>
    <t>Voluntary Overcollateralisation is the difference (if positive) between the actual overcollateralisation provided by an Issuer and the higher of the contractual and statutory overcollateralisation.</t>
  </si>
  <si>
    <r>
      <t>2. Worksheet “A. HTT General”:</t>
    </r>
    <r>
      <rPr>
        <sz val="9"/>
        <color theme="1"/>
        <rFont val="Verdana"/>
        <family val="2"/>
      </rPr>
      <t xml:space="preserve"> Section 2.2 Regulatory Summary cell C27 addition of reference to Basel Compliance and substitution UCITS compliance with CBD compliance</t>
    </r>
  </si>
  <si>
    <r>
      <t xml:space="preserve">3. Worksheet “A. HTT General”: </t>
    </r>
    <r>
      <rPr>
        <sz val="9"/>
        <color theme="1"/>
        <rFont val="Verdana"/>
        <family val="2"/>
      </rPr>
      <t>Section 3.2 update of OC definitions to be in line with Art 14.2f of the CBD (legal/regulatory --&gt; statutory, actual --&gt; voluntary, committed --&gt; contractual). Definitions are reported in the Glossary correction of numbering of the rows of sections starting from 7A.18 until 7B.29</t>
    </r>
  </si>
  <si>
    <r>
      <t xml:space="preserve">4. Worksheet “A. HTT General”: </t>
    </r>
    <r>
      <rPr>
        <sz val="9"/>
        <color theme="1"/>
        <rFont val="Verdana"/>
        <family val="2"/>
      </rPr>
      <t>Section 3.6 "Cover Assets Currency" and 3.7 "Covered Bond Currency", addition of ISK as new currenty</t>
    </r>
  </si>
  <si>
    <r>
      <t xml:space="preserve">5. Worksheet “A. HTT General”: </t>
    </r>
    <r>
      <rPr>
        <sz val="9"/>
        <color theme="1"/>
        <rFont val="Verdana"/>
        <family val="2"/>
      </rPr>
      <t>Section 4 substitution of the CRR Art 129.7 checklist with Covered Bond Directive Art 14 Checklist</t>
    </r>
  </si>
  <si>
    <t>G.5.1.2</t>
  </si>
  <si>
    <t>G.5.1.3</t>
  </si>
  <si>
    <t>G.4.1.14</t>
  </si>
  <si>
    <t>G.4.1.15</t>
  </si>
  <si>
    <t>G.4.1.16</t>
  </si>
  <si>
    <t>G.4.1.17</t>
  </si>
  <si>
    <t>G.4.1.18</t>
  </si>
  <si>
    <t>G.4.1.19</t>
  </si>
  <si>
    <t>G.4.1.20</t>
  </si>
  <si>
    <r>
      <t xml:space="preserve">6. Worksheet “A. HTT General”: </t>
    </r>
    <r>
      <rPr>
        <sz val="9"/>
        <color theme="1"/>
        <rFont val="Verdana"/>
        <family val="2"/>
      </rPr>
      <t>Section 5 amendment in the CRR Art 129.1 checklist</t>
    </r>
  </si>
  <si>
    <r>
      <t xml:space="preserve">8. Worksheet “B1. HTT Mortgage Assets”: </t>
    </r>
    <r>
      <rPr>
        <sz val="9"/>
        <color theme="1"/>
        <rFont val="Verdana"/>
        <family val="2"/>
      </rPr>
      <t xml:space="preserve">Sections 11 and 12 correction of the broken links in the title </t>
    </r>
  </si>
  <si>
    <r>
      <t xml:space="preserve">7. Worksheets “B1. HTT Mortgage Assets”, “B2. HTT Public Sector Assets", "B3. HTT Shipping Assets": </t>
    </r>
    <r>
      <rPr>
        <sz val="9"/>
        <color theme="1"/>
        <rFont val="Verdana"/>
        <family val="2"/>
      </rPr>
      <t>NPL section (B1, B2 - Section 9, B3 - Section 7) update</t>
    </r>
  </si>
  <si>
    <r>
      <t xml:space="preserve">9. Worksheets “B1. HTT Mortgage Assets", "F1. Optional Sustainable M data": </t>
    </r>
    <r>
      <rPr>
        <sz val="9"/>
        <color theme="1"/>
        <rFont val="Verdana"/>
        <family val="2"/>
      </rPr>
      <t>Sections 17 and 27 "House Age Structure" amended the brakedown and ADDED extra rows</t>
    </r>
  </si>
  <si>
    <r>
      <t xml:space="preserve">10. Worksheets “B1. HTT Mortgage Assets", "F1. Optional Sustainable M data": </t>
    </r>
    <r>
      <rPr>
        <sz val="9"/>
        <color theme="1"/>
        <rFont val="Verdana"/>
        <family val="2"/>
      </rPr>
      <t>Sections 20 and 29 "CO2 Emission" amended the structure of the section to align with the HDT</t>
    </r>
  </si>
  <si>
    <r>
      <t xml:space="preserve">11. Worksheet “C. HTT Harmonised Glossary”: </t>
    </r>
    <r>
      <rPr>
        <sz val="9"/>
        <color theme="1"/>
        <rFont val="Verdana"/>
        <family val="2"/>
      </rPr>
      <t>addition of a new line on the Maturity Extention Triggers (HG.1.7) and a new line on the Valuation Method (HG.1.15)</t>
    </r>
  </si>
  <si>
    <t>link to Glossary HG.1.15</t>
  </si>
  <si>
    <t>HTT 2023</t>
  </si>
  <si>
    <t>CBD Compliance</t>
  </si>
  <si>
    <t>Y</t>
  </si>
  <si>
    <t>N</t>
  </si>
  <si>
    <t>Non-EEA, Art 14 CBD compliant</t>
  </si>
  <si>
    <t>2023  Version</t>
  </si>
  <si>
    <t>Basel Compliance, subject to national jursdiction (Y/N)</t>
  </si>
  <si>
    <t>F1. Harmonised Transparency Template - Sustainable Mortgage Data</t>
  </si>
  <si>
    <t>G1. Crisis Mortgage Payment Holidays</t>
  </si>
  <si>
    <r>
      <t xml:space="preserve">12. Worksheet “F1. HTT – Sustainable Mortgage Data”: </t>
    </r>
    <r>
      <rPr>
        <sz val="9"/>
        <color theme="1"/>
        <rFont val="Verdana"/>
        <family val="2"/>
      </rPr>
      <t>section 2.1 addition of a new optional entry "o/w Renewable Energy and Renewable Energy Transmission"</t>
    </r>
  </si>
  <si>
    <t>13. Rename Worksheet into "F1. HTT - Sustainable Mortgage Data" taking out optional</t>
  </si>
  <si>
    <t>14. Rename Worksheet "Temp. Optional COVID-19" into "G1. Crisis M Payment Holidays"</t>
  </si>
  <si>
    <t>Updates for  HTT 2023</t>
  </si>
  <si>
    <t xml:space="preserve">Here below the list of updates of HTT 2023 with respect to HTT 2022 agreed during meeting of the Label Committee of 20 September 2022. </t>
  </si>
  <si>
    <t>Worksheet F1: Sustainable M data</t>
  </si>
  <si>
    <t>Worksheet G1. Crisis M Payment Holidays</t>
  </si>
  <si>
    <t xml:space="preserve">Issuer </t>
  </si>
  <si>
    <t>Issuer:</t>
  </si>
  <si>
    <t>Nordea Eiendomskreditt AS</t>
  </si>
  <si>
    <t>Compliant with CBD art 14, together with HTT</t>
  </si>
  <si>
    <t>Owner:</t>
  </si>
  <si>
    <t>Nordea Bank Abp</t>
  </si>
  <si>
    <t xml:space="preserve">Controlling authority: </t>
  </si>
  <si>
    <t>Norwegian Financial Supervisory Authority</t>
  </si>
  <si>
    <t>Long Rating</t>
  </si>
  <si>
    <t>S&amp;P</t>
  </si>
  <si>
    <t>Moody's</t>
  </si>
  <si>
    <t>Fitch</t>
  </si>
  <si>
    <t>Report date</t>
  </si>
  <si>
    <t>Covered bond</t>
  </si>
  <si>
    <t>Aaa</t>
  </si>
  <si>
    <t>Issuer</t>
  </si>
  <si>
    <t>Owner</t>
  </si>
  <si>
    <t>AA-</t>
  </si>
  <si>
    <t>Aa3</t>
  </si>
  <si>
    <t>Cover pool</t>
  </si>
  <si>
    <t>Included assets</t>
  </si>
  <si>
    <t>Volume, MNOK</t>
  </si>
  <si>
    <t>Eligible for liqudity buffer, MNOK</t>
  </si>
  <si>
    <t>Cover pool items</t>
  </si>
  <si>
    <t>Substitute assets</t>
  </si>
  <si>
    <t>Number of clients</t>
  </si>
  <si>
    <t>Number of properties</t>
  </si>
  <si>
    <t>Average loan size (MNOK)</t>
  </si>
  <si>
    <t>Type of collateral</t>
  </si>
  <si>
    <t>Loan volume, MNOK</t>
  </si>
  <si>
    <t>Loan volume, %</t>
  </si>
  <si>
    <t>Average loan size, NOK</t>
  </si>
  <si>
    <t>Regional distribution</t>
  </si>
  <si>
    <t>Single family houses</t>
  </si>
  <si>
    <t>Agder</t>
  </si>
  <si>
    <t>Tenant owner units</t>
  </si>
  <si>
    <t>Innlandet</t>
  </si>
  <si>
    <t>Summer houses</t>
  </si>
  <si>
    <t>Møre og Romsdal</t>
  </si>
  <si>
    <t>Tenant owner associations</t>
  </si>
  <si>
    <t>Nordland</t>
  </si>
  <si>
    <t>Forest &amp; agricultural</t>
  </si>
  <si>
    <t>Oslo</t>
  </si>
  <si>
    <t>Public</t>
  </si>
  <si>
    <t>Rogaland</t>
  </si>
  <si>
    <t>Trøndelag</t>
  </si>
  <si>
    <t>Sum</t>
  </si>
  <si>
    <t>Troms og Finnmark</t>
  </si>
  <si>
    <t>Vestfold og Telemark</t>
  </si>
  <si>
    <t>Vestland</t>
  </si>
  <si>
    <t>Viken</t>
  </si>
  <si>
    <t>Interest rate type</t>
  </si>
  <si>
    <t>Repayment type</t>
  </si>
  <si>
    <t>Floating</t>
  </si>
  <si>
    <t>Amortizing</t>
  </si>
  <si>
    <t>Fixed</t>
  </si>
  <si>
    <t>Interest only</t>
  </si>
  <si>
    <t xml:space="preserve">Average life </t>
  </si>
  <si>
    <t>LTV, %</t>
  </si>
  <si>
    <t>Maturity buckets</t>
  </si>
  <si>
    <t>Seasoning (per loan)</t>
  </si>
  <si>
    <t>0-12 M</t>
  </si>
  <si>
    <t>12-24 M</t>
  </si>
  <si>
    <t>24-36 M</t>
  </si>
  <si>
    <t>36-60 M</t>
  </si>
  <si>
    <t>60 M -</t>
  </si>
  <si>
    <t>Credit quality</t>
  </si>
  <si>
    <t>Past due</t>
  </si>
  <si>
    <t>1-30 d</t>
  </si>
  <si>
    <t>31-60 d</t>
  </si>
  <si>
    <t>61-90 d</t>
  </si>
  <si>
    <t>&gt;90 d</t>
  </si>
  <si>
    <t>Share of  loan volume, %</t>
  </si>
  <si>
    <t>Impaired loans, %</t>
  </si>
  <si>
    <t>Key ratios</t>
  </si>
  <si>
    <t>OC</t>
  </si>
  <si>
    <t>LTV</t>
  </si>
  <si>
    <t>Domestic benchmark in NOK</t>
  </si>
  <si>
    <t>ISIN</t>
  </si>
  <si>
    <t>Amount, MNOK</t>
  </si>
  <si>
    <t>Currency</t>
  </si>
  <si>
    <t>Issue date</t>
  </si>
  <si>
    <t>Coupon</t>
  </si>
  <si>
    <t>Maturity type</t>
  </si>
  <si>
    <t>Maturity</t>
  </si>
  <si>
    <t>Extended maturity</t>
  </si>
  <si>
    <t>Float</t>
  </si>
  <si>
    <t>Soft bullet</t>
  </si>
  <si>
    <t>NO0010843626</t>
  </si>
  <si>
    <t>NO0010852650</t>
  </si>
  <si>
    <t>NO0010873334</t>
  </si>
  <si>
    <t>NO0010893282</t>
  </si>
  <si>
    <t>NO0010981301</t>
  </si>
  <si>
    <t>NO0011151771</t>
  </si>
  <si>
    <t>NO0012513532</t>
  </si>
  <si>
    <t>Other benchmark</t>
  </si>
  <si>
    <t>Amount, M</t>
  </si>
  <si>
    <t>Other bonds</t>
  </si>
  <si>
    <t>NO0010593064</t>
  </si>
  <si>
    <t>NO0010766827</t>
  </si>
  <si>
    <t>NO0010812084</t>
  </si>
  <si>
    <t>NO0010821986</t>
  </si>
  <si>
    <t>XS1451306036</t>
  </si>
  <si>
    <t>NO0012441643</t>
  </si>
  <si>
    <t>Total oustanding bonds</t>
  </si>
  <si>
    <t xml:space="preserve"> of which repos</t>
  </si>
  <si>
    <t>Maturity extension trigger footnotes</t>
  </si>
  <si>
    <r>
      <t>The maturity may be extended subject to such extension being permitted by the</t>
    </r>
    <r>
      <rPr>
        <sz val="11"/>
        <color rgb="FFFF0000"/>
        <rFont val="Calibri"/>
        <family val="2"/>
        <scheme val="minor"/>
      </rPr>
      <t xml:space="preserve"> </t>
    </r>
    <r>
      <rPr>
        <sz val="11"/>
        <rFont val="Calibri"/>
        <family val="2"/>
        <scheme val="minor"/>
      </rPr>
      <t>local FSA as a result of it being deemed likely that the extension will prevent insolvency. The extention would be unaffected by legal events such as insolvency or resolution.</t>
    </r>
  </si>
  <si>
    <t>Total, %</t>
  </si>
  <si>
    <t>Hedging and risk</t>
  </si>
  <si>
    <t>Currency risk, MNOK</t>
  </si>
  <si>
    <t>Pool assets</t>
  </si>
  <si>
    <t>Covered bonds</t>
  </si>
  <si>
    <t>Interest rate risk, MNOK</t>
  </si>
  <si>
    <t xml:space="preserve">Capped floating </t>
  </si>
  <si>
    <t xml:space="preserve">Glossary </t>
  </si>
  <si>
    <t>Covered Pool</t>
  </si>
  <si>
    <t>Terms</t>
  </si>
  <si>
    <t>Explanation</t>
  </si>
  <si>
    <t>The table shows the loan volume specified by type of collateral.</t>
  </si>
  <si>
    <t>Floating refers to loans for which the interest rate is contractually fixed for a period of three months or shorter. Other loans are considered as fixed.</t>
  </si>
  <si>
    <r>
      <t xml:space="preserve">If the borrower is amortizing on one loan in the pool, all loans in the pool related to that borrower and secured by the same collateral are categorized as amortizing. All other loans are categorized as </t>
    </r>
    <r>
      <rPr>
        <i/>
        <sz val="12"/>
        <rFont val="Calibri"/>
        <family val="2"/>
        <scheme val="minor"/>
      </rPr>
      <t>Interest only</t>
    </r>
    <r>
      <rPr>
        <sz val="12"/>
        <rFont val="Calibri"/>
        <family val="2"/>
        <scheme val="minor"/>
      </rPr>
      <t xml:space="preserve">. </t>
    </r>
  </si>
  <si>
    <t>Liquidity buffer</t>
  </si>
  <si>
    <t>Assets eligible for liqudity buffer covers the maximum cumulative net liquidity outflow over the next 180 days.</t>
  </si>
  <si>
    <t>LTV-limits</t>
  </si>
  <si>
    <r>
      <t xml:space="preserve">Residential </t>
    </r>
    <r>
      <rPr>
        <sz val="12"/>
        <rFont val="Calibri"/>
        <family val="2"/>
      </rPr>
      <t>80</t>
    </r>
    <r>
      <rPr>
        <sz val="12"/>
        <rFont val="Calibri"/>
        <family val="2"/>
        <scheme val="minor"/>
      </rPr>
      <t>%</t>
    </r>
  </si>
  <si>
    <t xml:space="preserve">Maturity for loans is the time remaining to the next reset of interest rate. </t>
  </si>
  <si>
    <t>Average life</t>
  </si>
  <si>
    <t xml:space="preserve">Average life according to actual outcome of amortizations and repayments on the outstanding loans during the last ten years. </t>
  </si>
  <si>
    <t>Seasoning</t>
  </si>
  <si>
    <t>The length of time since a loan was created. In the template the issuer has two options when it comes to how this information should be presented. The issuer can chose between per property or per loan. If the seasoning is per property it means that it is the date when the collateral was provided to the bank that is accounted for. If it is per loan it is the origination date of the loan that is accounted for. (The alternative that has been chosen will be recognized beside the table.)</t>
  </si>
  <si>
    <t>A loan where interest, repayments or overdrafts have been due for payment for more than 60 days</t>
  </si>
  <si>
    <r>
      <t>A loan where payments will probably not be met according to the conditions of t</t>
    </r>
    <r>
      <rPr>
        <sz val="12"/>
        <rFont val="Calibri"/>
        <family val="2"/>
        <scheme val="minor"/>
      </rPr>
      <t xml:space="preserve">he contract </t>
    </r>
    <r>
      <rPr>
        <sz val="12"/>
        <rFont val="Calibri"/>
        <family val="2"/>
      </rPr>
      <t>in line with definition of CRR art. 178</t>
    </r>
  </si>
  <si>
    <r>
      <t>The amount by which the cover pool exceeds the nominal outstanding amount of the bon</t>
    </r>
    <r>
      <rPr>
        <sz val="11"/>
        <rFont val="Calibri"/>
        <family val="2"/>
        <scheme val="minor"/>
      </rPr>
      <t>ds</t>
    </r>
    <r>
      <rPr>
        <sz val="11"/>
        <rFont val="Calibri"/>
        <family val="2"/>
      </rPr>
      <t>, including expected costs for winding-down the programme</t>
    </r>
    <r>
      <rPr>
        <sz val="11"/>
        <rFont val="Calibri"/>
        <family val="2"/>
        <scheme val="minor"/>
      </rPr>
      <t>.</t>
    </r>
  </si>
  <si>
    <t>Supervisory body</t>
  </si>
  <si>
    <t>Covered Bonds</t>
  </si>
  <si>
    <t xml:space="preserve">The nominal outstanding amount of bonds that are in the register for covered bonds. </t>
  </si>
  <si>
    <t xml:space="preserve">Extended maturity </t>
  </si>
  <si>
    <t>The date when the principal amount becomes due</t>
  </si>
  <si>
    <t xml:space="preserve">For hard bullets it is the same as for Legal maturity. For soft bullets it is the maturity if no extension options are used. </t>
  </si>
  <si>
    <t>Floating refers to bonds for which the interest rate is contractually fixed for a period of less than one year. Other bonds are considered as fixed.</t>
  </si>
  <si>
    <t>Soft or hard bullets</t>
  </si>
  <si>
    <t xml:space="preserve">The nominal outstanding amount of bonds is distributed in maturity buckets based on Scheduled maturity.  </t>
  </si>
  <si>
    <t>http://www.nordea.com/en/investor-relations/reports-and-presentations/covered-bonds/</t>
  </si>
  <si>
    <t>Covered Bond Label</t>
  </si>
  <si>
    <t>intra-group</t>
  </si>
  <si>
    <t>Akershus</t>
  </si>
  <si>
    <t>Aust-Agder</t>
  </si>
  <si>
    <t>Buskerud</t>
  </si>
  <si>
    <t>Finnmark – Finnmárku</t>
  </si>
  <si>
    <t>Hedmark</t>
  </si>
  <si>
    <t>Hordaland</t>
  </si>
  <si>
    <t>Oppland</t>
  </si>
  <si>
    <t>Østfold</t>
  </si>
  <si>
    <t>Sogn og Fjordane</t>
  </si>
  <si>
    <t>Telemark</t>
  </si>
  <si>
    <t>Troms fylke</t>
  </si>
  <si>
    <t>Vest-Agder</t>
  </si>
  <si>
    <t>Vestfold</t>
  </si>
  <si>
    <t xml:space="preserve"> ≤ 1</t>
  </si>
  <si>
    <t xml:space="preserve"> &gt; 1 ≤ 2</t>
  </si>
  <si>
    <t xml:space="preserve"> &gt; 2 ≤ 3</t>
  </si>
  <si>
    <t xml:space="preserve"> &gt; 3 ≤ 4</t>
  </si>
  <si>
    <t xml:space="preserve"> &gt; 4 ≤ 5</t>
  </si>
  <si>
    <t xml:space="preserve"> &gt; 5</t>
  </si>
  <si>
    <t>6SCPQ280AIY8EP3XFW53</t>
  </si>
  <si>
    <t>Nordea Bank ABp</t>
  </si>
  <si>
    <t>Floating rate: Individual rate not directly linked to money market rates. 
Fixed rate: Loans with a fixed rate for a limited period (typically 3, 5 or 10 years).</t>
  </si>
  <si>
    <t>Only contractual maturity reported.</t>
  </si>
  <si>
    <t>For a soft bullet covered bond issued with 5 year remaining maturity and 1 year extended maturity (5+1), initial maturity is reported as 5 years and extended maturity as 6 years. For hard bullet covered bonds initial maturity and extended maturity is equal.</t>
  </si>
  <si>
    <t>Unindexed LTV is defined as LTV at the time the loans was transferred to the cover pool. Maximum LTV is by regulation set to 75 percent for residential mortgages and 60 percent for commercial mortgages at the point of transfer. Indexed LTV is based on the latest updated valuation, typically an AVM estimate (please see HG.1.9 for further details).</t>
  </si>
  <si>
    <t xml:space="preserve"> LO + HP    
    V
LO = Loan balance or facility
HP = Higher priority pledge
V= Value of the property</t>
  </si>
  <si>
    <t>The covered bond issuers in Norway perform a complete revaluation of every individual property in the cover pool on a quarterly basis. The revaluation is done using recognized statistical methods in accordance with the covered bond regulation. The model assigns every valuation a confidence level. For origination purposes the value is applied a hair-cut depending on the confidence level. For the purpose of valuing the properties already in the cover pool, market practice is to use the most probable (unbiased) valuation, regardless of the confidence level.</t>
  </si>
  <si>
    <t>Every 3 months (frequency of real estate valuation for the purpose of calculating indexed LTV).</t>
  </si>
  <si>
    <t>All issuances of covered bonds in foreign currency are swapped to NOK to eliminate FX-risk entirely.
Fixed interest rate exposures in the form of fixed rate covered bonds and fixed rate mortgages are swapped to 3 month NIBOR.</t>
  </si>
  <si>
    <t>Non performing loans over 60 days after due date.</t>
  </si>
  <si>
    <t>NO0010678766</t>
  </si>
  <si>
    <t>NO0012720988</t>
  </si>
  <si>
    <t>NO0012732017</t>
  </si>
  <si>
    <t>https://www.finanstilsynet.no/nyhetsarkiv/nyheter/2022/obligasjoner-med-fortrinnsrett--godkjennelse-av-omf-programmer/ https://www.nordea.com/en/doc/base-prospectus-for-nordea-eiendomskreditt-22-october-2021.pdf</t>
  </si>
  <si>
    <t>Nordea Eiendomskreditt ASA</t>
  </si>
  <si>
    <t>Conservative valuation method. Taking the lowest of index value or latest valuation value</t>
  </si>
  <si>
    <t>https://www.coveredbondlabel.com/issuer/57-nordea-eiendomskreditt-as</t>
  </si>
  <si>
    <t>NO0012829763</t>
  </si>
  <si>
    <t>NO0012838277</t>
  </si>
  <si>
    <t>Hard bullet</t>
  </si>
  <si>
    <t>YES</t>
  </si>
  <si>
    <t>Nordea green funding framework</t>
  </si>
  <si>
    <t>https://www.nordea.com/en/doc/nordea-green-funding-framework-2022final.pdf</t>
  </si>
  <si>
    <t>New and existing</t>
  </si>
  <si>
    <t>Reporting Date: [30/06/23]</t>
  </si>
  <si>
    <t>Cut-off Date: [30/06/23]</t>
  </si>
  <si>
    <t>[30/06/2023]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</si>
</sst>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43" formatCode="_-* #,##0.00_-;\-* #,##0.00_-;_-* &quot;-&quot;??_-;_-@_-"/>
    <numFmt numFmtId="164" formatCode="_ * #,##0.00_ ;_ * \-#,##0.00_ ;_ * &quot;-&quot;??_ ;_ @_ "/>
    <numFmt numFmtId="165" formatCode="0.0%"/>
    <numFmt numFmtId="166" formatCode="#,##0.0"/>
    <numFmt numFmtId="167" formatCode="0.0"/>
    <numFmt numFmtId="168" formatCode="_-* #,##0_-;\-* #,##0_-;_-* &quot;-&quot;??_-;_-@_-"/>
    <numFmt numFmtId="169" formatCode="_-* #,##0.0_-;\-* #,##0.0_-;_-* &quot;-&quot;??_-;_-@_-"/>
    <numFmt numFmtId="170" formatCode="0.00\ %"/>
    <numFmt numFmtId="171" formatCode="0.0\ %"/>
  </numFmts>
  <fonts count="66" x14ac:knownFonts="1">
    <font>
      <sz val="11"/>
      <color theme="1"/>
      <name val="Calibri"/>
      <family val="2"/>
      <scheme val="minor"/>
    </font>
    <font>
      <i/>
      <sz val="11"/>
      <color theme="1"/>
      <name val="Calibri"/>
      <family val="2"/>
      <scheme val="minor"/>
    </font>
    <font>
      <sz val="11"/>
      <name val="Calibri"/>
      <family val="2"/>
      <scheme val="minor"/>
    </font>
    <font>
      <b/>
      <sz val="11"/>
      <color theme="1"/>
      <name val="Calibri"/>
      <family val="2"/>
      <scheme val="minor"/>
    </font>
    <font>
      <sz val="11"/>
      <color theme="1"/>
      <name val="Calibri"/>
      <family val="2"/>
      <scheme val="minor"/>
    </font>
    <font>
      <b/>
      <sz val="11"/>
      <color theme="0"/>
      <name val="Calibri"/>
      <family val="2"/>
      <scheme val="minor"/>
    </font>
    <font>
      <sz val="11"/>
      <color theme="0"/>
      <name val="Calibri"/>
      <family val="2"/>
      <scheme val="minor"/>
    </font>
    <font>
      <sz val="9"/>
      <color theme="1"/>
      <name val="Calibri"/>
      <family val="2"/>
      <scheme val="minor"/>
    </font>
    <font>
      <b/>
      <sz val="14"/>
      <color theme="1"/>
      <name val="Calibri"/>
      <family val="2"/>
      <scheme val="minor"/>
    </font>
    <font>
      <b/>
      <sz val="24"/>
      <color theme="1"/>
      <name val="Calibri"/>
      <family val="2"/>
      <scheme val="minor"/>
    </font>
    <font>
      <b/>
      <sz val="10"/>
      <name val="Calibri"/>
      <family val="2"/>
      <scheme val="minor"/>
    </font>
    <font>
      <b/>
      <sz val="20"/>
      <color theme="1"/>
      <name val="Calibri"/>
      <family val="2"/>
      <scheme val="minor"/>
    </font>
    <font>
      <b/>
      <sz val="16"/>
      <color theme="1"/>
      <name val="Calibri"/>
      <family val="2"/>
      <scheme val="minor"/>
    </font>
    <font>
      <sz val="10"/>
      <name val="Calibri"/>
      <family val="2"/>
      <scheme val="minor"/>
    </font>
    <font>
      <u/>
      <sz val="11"/>
      <color theme="10"/>
      <name val="Calibri"/>
      <family val="2"/>
      <scheme val="minor"/>
    </font>
    <font>
      <sz val="24"/>
      <color theme="1"/>
      <name val="Calibri"/>
      <family val="2"/>
      <scheme val="minor"/>
    </font>
    <font>
      <sz val="9"/>
      <color theme="1"/>
      <name val="Verdana"/>
      <family val="2"/>
    </font>
    <font>
      <b/>
      <sz val="9"/>
      <color theme="1"/>
      <name val="Verdana"/>
      <family val="2"/>
    </font>
    <font>
      <b/>
      <sz val="14"/>
      <color theme="0"/>
      <name val="Calibri"/>
      <family val="2"/>
      <scheme val="minor"/>
    </font>
    <font>
      <b/>
      <i/>
      <sz val="14"/>
      <color theme="0"/>
      <name val="Calibri"/>
      <family val="2"/>
      <scheme val="minor"/>
    </font>
    <font>
      <b/>
      <i/>
      <sz val="11"/>
      <name val="Calibri"/>
      <family val="2"/>
      <scheme val="minor"/>
    </font>
    <font>
      <b/>
      <i/>
      <sz val="11"/>
      <color theme="0"/>
      <name val="Calibri"/>
      <family val="2"/>
      <scheme val="minor"/>
    </font>
    <font>
      <b/>
      <u/>
      <sz val="11"/>
      <name val="Calibri"/>
      <family val="2"/>
      <scheme val="minor"/>
    </font>
    <font>
      <b/>
      <sz val="11"/>
      <name val="Calibri"/>
      <family val="2"/>
      <scheme val="minor"/>
    </font>
    <font>
      <i/>
      <sz val="11"/>
      <name val="Calibri"/>
      <family val="2"/>
      <scheme val="minor"/>
    </font>
    <font>
      <b/>
      <u/>
      <sz val="11"/>
      <color theme="10"/>
      <name val="Calibri"/>
      <family val="2"/>
      <scheme val="minor"/>
    </font>
    <font>
      <sz val="10"/>
      <color theme="1"/>
      <name val="Arial"/>
      <family val="2"/>
    </font>
    <font>
      <b/>
      <sz val="10"/>
      <color theme="1"/>
      <name val="Calibri"/>
      <family val="2"/>
      <scheme val="minor"/>
    </font>
    <font>
      <sz val="10"/>
      <name val="Arial"/>
      <family val="2"/>
    </font>
    <font>
      <i/>
      <sz val="9"/>
      <name val="Calibri"/>
      <family val="2"/>
      <scheme val="minor"/>
    </font>
    <font>
      <i/>
      <u/>
      <sz val="9"/>
      <name val="Calibri"/>
      <family val="2"/>
      <scheme val="minor"/>
    </font>
    <font>
      <sz val="11"/>
      <color theme="6" tint="-0.249977111117893"/>
      <name val="Calibri"/>
      <family val="2"/>
      <scheme val="minor"/>
    </font>
    <font>
      <u/>
      <sz val="11"/>
      <name val="Calibri"/>
      <family val="2"/>
      <scheme val="minor"/>
    </font>
    <font>
      <b/>
      <sz val="11.5"/>
      <color rgb="FF1E1B1D"/>
      <name val="Calibri"/>
      <family val="2"/>
      <scheme val="minor"/>
    </font>
    <font>
      <sz val="13"/>
      <color rgb="FF1E1B1D"/>
      <name val="Calibri"/>
      <family val="2"/>
      <scheme val="minor"/>
    </font>
    <font>
      <b/>
      <sz val="14"/>
      <name val="Calibri"/>
      <family val="2"/>
      <scheme val="minor"/>
    </font>
    <font>
      <sz val="13"/>
      <color theme="1"/>
      <name val="Calibri"/>
      <family val="2"/>
      <scheme val="minor"/>
    </font>
    <font>
      <b/>
      <sz val="13"/>
      <color rgb="FF1E1B1D"/>
      <name val="Calibri"/>
      <family val="2"/>
      <scheme val="minor"/>
    </font>
    <font>
      <b/>
      <sz val="13"/>
      <name val="Calibri"/>
      <family val="2"/>
      <scheme val="minor"/>
    </font>
    <font>
      <sz val="13"/>
      <name val="Calibri"/>
      <family val="2"/>
      <scheme val="minor"/>
    </font>
    <font>
      <b/>
      <sz val="13"/>
      <color rgb="FF333333"/>
      <name val="Calibri"/>
      <family val="2"/>
      <scheme val="minor"/>
    </font>
    <font>
      <i/>
      <sz val="13"/>
      <name val="Calibri"/>
      <family val="2"/>
      <scheme val="minor"/>
    </font>
    <font>
      <sz val="8"/>
      <name val="Arial"/>
      <family val="2"/>
    </font>
    <font>
      <i/>
      <sz val="11"/>
      <color rgb="FF0070C0"/>
      <name val="Calibri"/>
      <family val="2"/>
      <scheme val="minor"/>
    </font>
    <font>
      <b/>
      <sz val="11"/>
      <color rgb="FFFF0000"/>
      <name val="Calibri"/>
      <family val="2"/>
      <scheme val="minor"/>
    </font>
    <font>
      <b/>
      <sz val="24"/>
      <color theme="9" tint="-0.249977111117893"/>
      <name val="Calibri"/>
      <family val="2"/>
      <scheme val="minor"/>
    </font>
    <font>
      <sz val="11"/>
      <color rgb="FF000000"/>
      <name val="Calibri"/>
      <family val="2"/>
      <scheme val="minor"/>
    </font>
    <font>
      <sz val="8"/>
      <name val="Calibri"/>
      <family val="2"/>
      <scheme val="minor"/>
    </font>
    <font>
      <sz val="14"/>
      <color theme="1"/>
      <name val="Calibri"/>
      <family val="2"/>
      <scheme val="minor"/>
    </font>
    <font>
      <b/>
      <i/>
      <sz val="10"/>
      <name val="Calibri"/>
      <family val="2"/>
      <scheme val="minor"/>
    </font>
    <font>
      <sz val="11"/>
      <color rgb="FFFF0000"/>
      <name val="Calibri"/>
      <family val="2"/>
      <scheme val="minor"/>
    </font>
    <font>
      <i/>
      <sz val="8"/>
      <name val="Calibri"/>
      <family val="2"/>
      <scheme val="minor"/>
    </font>
    <font>
      <sz val="11"/>
      <color rgb="FFFFFFFF"/>
      <name val="Calibri"/>
      <family val="2"/>
      <scheme val="minor"/>
    </font>
    <font>
      <sz val="11"/>
      <color rgb="FF3660A8"/>
      <name val="Calibri"/>
      <family val="2"/>
      <scheme val="minor"/>
    </font>
    <font>
      <b/>
      <sz val="11"/>
      <color rgb="FF0070C0"/>
      <name val="Calibri"/>
      <family val="2"/>
      <scheme val="minor"/>
    </font>
    <font>
      <b/>
      <sz val="22"/>
      <name val="Calibri"/>
      <family val="2"/>
      <scheme val="minor"/>
    </font>
    <font>
      <b/>
      <sz val="14"/>
      <color rgb="FF000000"/>
      <name val="Arial"/>
      <family val="2"/>
    </font>
    <font>
      <b/>
      <sz val="11"/>
      <color rgb="FF000000"/>
      <name val="Arial"/>
      <family val="2"/>
    </font>
    <font>
      <i/>
      <sz val="12"/>
      <color rgb="FF000000"/>
      <name val="Calibri"/>
      <family val="2"/>
      <scheme val="minor"/>
    </font>
    <font>
      <sz val="12"/>
      <name val="Calibri"/>
      <family val="2"/>
      <scheme val="minor"/>
    </font>
    <font>
      <i/>
      <sz val="12"/>
      <name val="Calibri"/>
      <family val="2"/>
      <scheme val="minor"/>
    </font>
    <font>
      <sz val="12"/>
      <name val="Calibri"/>
      <family val="2"/>
    </font>
    <font>
      <i/>
      <sz val="12"/>
      <color theme="1"/>
      <name val="Calibri"/>
      <family val="2"/>
      <scheme val="minor"/>
    </font>
    <font>
      <sz val="12"/>
      <color rgb="FF000000"/>
      <name val="Calibri"/>
      <family val="2"/>
      <scheme val="minor"/>
    </font>
    <font>
      <sz val="11"/>
      <name val="Calibri"/>
      <family val="2"/>
    </font>
    <font>
      <sz val="12"/>
      <color theme="1"/>
      <name val="Calibri"/>
      <family val="2"/>
      <scheme val="minor"/>
    </font>
  </fonts>
  <fills count="11">
    <fill>
      <patternFill patternType="none"/>
    </fill>
    <fill>
      <patternFill patternType="gray125"/>
    </fill>
    <fill>
      <patternFill patternType="solid">
        <fgColor rgb="FFE36E00"/>
        <bgColor indexed="64"/>
      </patternFill>
    </fill>
    <fill>
      <patternFill patternType="solid">
        <fgColor rgb="FF243386"/>
        <bgColor indexed="64"/>
      </patternFill>
    </fill>
    <fill>
      <patternFill patternType="solid">
        <fgColor theme="0"/>
        <bgColor indexed="64"/>
      </patternFill>
    </fill>
    <fill>
      <patternFill patternType="solid">
        <fgColor rgb="FF847A75"/>
        <bgColor indexed="64"/>
      </patternFill>
    </fill>
    <fill>
      <patternFill patternType="solid">
        <fgColor theme="9" tint="0.39997558519241921"/>
        <bgColor indexed="64"/>
      </patternFill>
    </fill>
    <fill>
      <patternFill patternType="solid">
        <fgColor rgb="FFFFC000"/>
        <bgColor indexed="64"/>
      </patternFill>
    </fill>
    <fill>
      <patternFill patternType="solid">
        <fgColor rgb="FFDDDDDD"/>
        <bgColor indexed="64"/>
      </patternFill>
    </fill>
    <fill>
      <patternFill patternType="solid">
        <fgColor rgb="FFFFFFFF"/>
        <bgColor indexed="64"/>
      </patternFill>
    </fill>
    <fill>
      <patternFill patternType="solid">
        <fgColor theme="0" tint="-0.14999847407452621"/>
        <bgColor indexed="64"/>
      </patternFill>
    </fill>
  </fills>
  <borders count="57">
    <border>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rgb="FF243386"/>
      </bottom>
      <diagonal/>
    </border>
    <border>
      <left style="thin">
        <color rgb="FF243386"/>
      </left>
      <right style="medium">
        <color rgb="FF243386"/>
      </right>
      <top style="medium">
        <color rgb="FF243386"/>
      </top>
      <bottom style="medium">
        <color rgb="FF243386"/>
      </bottom>
      <diagonal/>
    </border>
    <border>
      <left style="medium">
        <color rgb="FFE36E00"/>
      </left>
      <right style="medium">
        <color rgb="FFE36E00"/>
      </right>
      <top style="medium">
        <color rgb="FFE36E00"/>
      </top>
      <bottom/>
      <diagonal/>
    </border>
    <border>
      <left style="medium">
        <color rgb="FFE36E00"/>
      </left>
      <right style="medium">
        <color rgb="FFE36E00"/>
      </right>
      <top/>
      <bottom/>
      <diagonal/>
    </border>
    <border>
      <left style="medium">
        <color rgb="FFE36E00"/>
      </left>
      <right style="medium">
        <color rgb="FFE36E00"/>
      </right>
      <top/>
      <bottom style="medium">
        <color rgb="FFE36E00"/>
      </bottom>
      <diagonal/>
    </border>
    <border>
      <left style="medium">
        <color rgb="FFE36E00"/>
      </left>
      <right style="medium">
        <color rgb="FFE36E00"/>
      </right>
      <top style="medium">
        <color rgb="FFE36E00"/>
      </top>
      <bottom style="medium">
        <color rgb="FFE36E00"/>
      </bottom>
      <diagonal/>
    </border>
    <border>
      <left style="medium">
        <color theme="9" tint="-0.249977111117893"/>
      </left>
      <right/>
      <top/>
      <bottom/>
      <diagonal/>
    </border>
    <border>
      <left style="medium">
        <color theme="9" tint="-0.249977111117893"/>
      </left>
      <right style="medium">
        <color theme="9" tint="-0.249977111117893"/>
      </right>
      <top/>
      <bottom/>
      <diagonal/>
    </border>
    <border>
      <left/>
      <right/>
      <top style="medium">
        <color theme="9" tint="-0.249977111117893"/>
      </top>
      <bottom/>
      <diagonal/>
    </border>
    <border>
      <left/>
      <right style="medium">
        <color theme="9" tint="-0.249977111117893"/>
      </right>
      <top/>
      <bottom/>
      <diagonal/>
    </border>
    <border>
      <left/>
      <right style="medium">
        <color theme="9" tint="-0.249977111117893"/>
      </right>
      <top/>
      <bottom style="medium">
        <color theme="9" tint="-0.249977111117893"/>
      </bottom>
      <diagonal/>
    </border>
    <border>
      <left/>
      <right/>
      <top/>
      <bottom style="medium">
        <color theme="9" tint="-0.249977111117893"/>
      </bottom>
      <diagonal/>
    </border>
    <border>
      <left/>
      <right/>
      <top style="medium">
        <color theme="9" tint="-0.249977111117893"/>
      </top>
      <bottom style="medium">
        <color theme="9" tint="-0.249977111117893"/>
      </bottom>
      <diagonal/>
    </border>
    <border>
      <left style="medium">
        <color theme="9" tint="-0.249977111117893"/>
      </left>
      <right/>
      <top style="medium">
        <color theme="9" tint="-0.249977111117893"/>
      </top>
      <bottom style="medium">
        <color theme="9" tint="-0.249977111117893"/>
      </bottom>
      <diagonal/>
    </border>
    <border>
      <left/>
      <right style="medium">
        <color theme="9" tint="-0.249977111117893"/>
      </right>
      <top style="medium">
        <color theme="9" tint="-0.249977111117893"/>
      </top>
      <bottom style="medium">
        <color theme="9" tint="-0.249977111117893"/>
      </bottom>
      <diagonal/>
    </border>
    <border>
      <left style="medium">
        <color theme="9" tint="-0.249977111117893"/>
      </left>
      <right/>
      <top style="thin">
        <color theme="9"/>
      </top>
      <bottom style="medium">
        <color theme="9" tint="-0.249977111117893"/>
      </bottom>
      <diagonal/>
    </border>
    <border>
      <left/>
      <right/>
      <top style="thin">
        <color theme="9"/>
      </top>
      <bottom style="medium">
        <color theme="9" tint="-0.249977111117893"/>
      </bottom>
      <diagonal/>
    </border>
    <border>
      <left/>
      <right style="medium">
        <color theme="9" tint="-0.249977111117893"/>
      </right>
      <top style="thin">
        <color theme="9"/>
      </top>
      <bottom style="medium">
        <color theme="9" tint="-0.249977111117893"/>
      </bottom>
      <diagonal/>
    </border>
    <border>
      <left style="medium">
        <color theme="9" tint="-0.249977111117893"/>
      </left>
      <right/>
      <top/>
      <bottom style="medium">
        <color theme="9" tint="-0.249977111117893"/>
      </bottom>
      <diagonal/>
    </border>
    <border>
      <left style="thin">
        <color rgb="FFDDDDDD"/>
      </left>
      <right/>
      <top style="thin">
        <color rgb="FFDDDDDD"/>
      </top>
      <bottom/>
      <diagonal/>
    </border>
    <border>
      <left/>
      <right/>
      <top style="thin">
        <color rgb="FFDDDDDD"/>
      </top>
      <bottom/>
      <diagonal/>
    </border>
    <border>
      <left/>
      <right style="thin">
        <color rgb="FFDDDDDD"/>
      </right>
      <top style="thin">
        <color rgb="FFDDDDDD"/>
      </top>
      <bottom/>
      <diagonal/>
    </border>
    <border>
      <left style="thin">
        <color rgb="FFDDDDDD"/>
      </left>
      <right style="thin">
        <color rgb="FFDDDDDD"/>
      </right>
      <top style="thin">
        <color rgb="FFDDDDDD"/>
      </top>
      <bottom style="thin">
        <color rgb="FFDDDDDD"/>
      </bottom>
      <diagonal/>
    </border>
    <border>
      <left style="thin">
        <color rgb="FFDDDDDD"/>
      </left>
      <right/>
      <top/>
      <bottom/>
      <diagonal/>
    </border>
    <border>
      <left/>
      <right style="thin">
        <color rgb="FFDDDDDD"/>
      </right>
      <top/>
      <bottom/>
      <diagonal/>
    </border>
    <border>
      <left style="thin">
        <color rgb="FFDDDDDD"/>
      </left>
      <right/>
      <top/>
      <bottom style="thin">
        <color rgb="FFDDDDDD"/>
      </bottom>
      <diagonal/>
    </border>
    <border>
      <left/>
      <right/>
      <top/>
      <bottom style="thin">
        <color rgb="FFDDDDDD"/>
      </bottom>
      <diagonal/>
    </border>
    <border>
      <left/>
      <right style="thin">
        <color rgb="FFDDDDDD"/>
      </right>
      <top/>
      <bottom style="thin">
        <color rgb="FFDDDDDD"/>
      </bottom>
      <diagonal/>
    </border>
    <border>
      <left style="thin">
        <color rgb="FFDDDDDD"/>
      </left>
      <right style="thin">
        <color rgb="FFDDDDDD"/>
      </right>
      <top style="thin">
        <color rgb="FFDDDDDD"/>
      </top>
      <bottom/>
      <diagonal/>
    </border>
    <border>
      <left/>
      <right/>
      <top style="thin">
        <color rgb="FFDDDDDD"/>
      </top>
      <bottom style="thin">
        <color rgb="FFDDDDDD"/>
      </bottom>
      <diagonal/>
    </border>
    <border>
      <left style="thin">
        <color rgb="FFDDDDDD"/>
      </left>
      <right/>
      <top style="thin">
        <color rgb="FFDDDDDD"/>
      </top>
      <bottom style="thin">
        <color rgb="FFDDDDDD"/>
      </bottom>
      <diagonal/>
    </border>
    <border>
      <left/>
      <right style="thin">
        <color rgb="FFDDDDDD"/>
      </right>
      <top style="thin">
        <color rgb="FFDDDDDD"/>
      </top>
      <bottom style="thin">
        <color rgb="FFDDDDDD"/>
      </bottom>
      <diagonal/>
    </border>
    <border>
      <left style="thin">
        <color indexed="64"/>
      </left>
      <right style="thin">
        <color rgb="FFDDDDDD"/>
      </right>
      <top style="thin">
        <color rgb="FFDDDDDD"/>
      </top>
      <bottom style="thin">
        <color rgb="FFDDDDDD"/>
      </bottom>
      <diagonal/>
    </border>
    <border>
      <left style="thin">
        <color theme="0" tint="-0.24994659260841701"/>
      </left>
      <right/>
      <top style="thin">
        <color theme="0" tint="-0.24994659260841701"/>
      </top>
      <bottom style="thin">
        <color indexed="64"/>
      </bottom>
      <diagonal/>
    </border>
    <border>
      <left style="thin">
        <color indexed="64"/>
      </left>
      <right style="thin">
        <color theme="0" tint="-0.24994659260841701"/>
      </right>
      <top style="thin">
        <color theme="0" tint="-0.24994659260841701"/>
      </top>
      <bottom style="thin">
        <color indexed="64"/>
      </bottom>
      <diagonal/>
    </border>
    <border>
      <left style="thin">
        <color theme="0" tint="-0.24994659260841701"/>
      </left>
      <right/>
      <top/>
      <bottom style="thin">
        <color theme="0" tint="-0.24994659260841701"/>
      </bottom>
      <diagonal/>
    </border>
    <border>
      <left style="thin">
        <color indexed="64"/>
      </left>
      <right style="thin">
        <color theme="0" tint="-0.24994659260841701"/>
      </right>
      <top/>
      <bottom style="thin">
        <color theme="0" tint="-0.24994659260841701"/>
      </bottom>
      <diagonal/>
    </border>
    <border>
      <left style="thin">
        <color rgb="FFDDDDDD"/>
      </left>
      <right/>
      <top style="thin">
        <color rgb="FFDDDDDD"/>
      </top>
      <bottom style="thin">
        <color indexed="64"/>
      </bottom>
      <diagonal/>
    </border>
    <border>
      <left style="thin">
        <color rgb="FFDDDDDD"/>
      </left>
      <right style="thin">
        <color rgb="FFDDDDDD"/>
      </right>
      <top style="thin">
        <color rgb="FFDDDDDD"/>
      </top>
      <bottom style="thin">
        <color indexed="64"/>
      </bottom>
      <diagonal/>
    </border>
    <border>
      <left style="thin">
        <color theme="0" tint="-0.24994659260841701"/>
      </left>
      <right/>
      <top/>
      <bottom style="thin">
        <color indexed="64"/>
      </bottom>
      <diagonal/>
    </border>
    <border>
      <left style="thin">
        <color indexed="64"/>
      </left>
      <right style="thin">
        <color theme="0" tint="-0.24994659260841701"/>
      </right>
      <top/>
      <bottom style="thin">
        <color indexed="64"/>
      </bottom>
      <diagonal/>
    </border>
    <border>
      <left style="thin">
        <color theme="0" tint="-0.24994659260841701"/>
      </left>
      <right style="thin">
        <color rgb="FFDDDDDD"/>
      </right>
      <top/>
      <bottom style="thin">
        <color indexed="64"/>
      </bottom>
      <diagonal/>
    </border>
    <border>
      <left style="thin">
        <color indexed="64"/>
      </left>
      <right style="thin">
        <color rgb="FFDDDDDD"/>
      </right>
      <top style="thin">
        <color rgb="FFDDDDDD"/>
      </top>
      <bottom style="thin">
        <color indexed="64"/>
      </bottom>
      <diagonal/>
    </border>
  </borders>
  <cellStyleXfs count="11">
    <xf numFmtId="0" fontId="0" fillId="0" borderId="0"/>
    <xf numFmtId="9" fontId="4" fillId="0" borderId="0" applyFont="0" applyFill="0" applyBorder="0" applyAlignment="0" applyProtection="0"/>
    <xf numFmtId="0" fontId="14" fillId="0" borderId="0" applyNumberFormat="0" applyFill="0" applyBorder="0" applyAlignment="0" applyProtection="0"/>
    <xf numFmtId="164" fontId="4" fillId="0" borderId="0" applyFont="0" applyFill="0" applyBorder="0" applyAlignment="0" applyProtection="0"/>
    <xf numFmtId="0" fontId="28" fillId="0" borderId="0"/>
    <xf numFmtId="0" fontId="28" fillId="0" borderId="0"/>
    <xf numFmtId="0" fontId="28" fillId="0" borderId="0"/>
    <xf numFmtId="0" fontId="42" fillId="0" borderId="0"/>
    <xf numFmtId="0" fontId="28" fillId="0" borderId="0">
      <alignment horizontal="left" wrapText="1"/>
    </xf>
    <xf numFmtId="43" fontId="4" fillId="0" borderId="0" applyFont="0" applyFill="0" applyBorder="0" applyAlignment="0" applyProtection="0"/>
    <xf numFmtId="3" fontId="23" fillId="0" borderId="36"/>
  </cellStyleXfs>
  <cellXfs count="563">
    <xf numFmtId="0" fontId="0" fillId="0" borderId="0" xfId="0"/>
    <xf numFmtId="0" fontId="0" fillId="0" borderId="0" xfId="0" applyAlignment="1">
      <alignment horizontal="center"/>
    </xf>
    <xf numFmtId="0" fontId="0" fillId="0" borderId="0" xfId="0" applyFont="1"/>
    <xf numFmtId="0" fontId="7" fillId="0" borderId="1" xfId="0" applyFont="1" applyBorder="1"/>
    <xf numFmtId="0" fontId="7" fillId="0" borderId="2" xfId="0" applyFont="1" applyBorder="1"/>
    <xf numFmtId="0" fontId="7" fillId="0" borderId="3" xfId="0" applyFont="1" applyBorder="1"/>
    <xf numFmtId="0" fontId="7" fillId="0" borderId="4" xfId="0" applyFont="1" applyBorder="1"/>
    <xf numFmtId="0" fontId="7" fillId="0" borderId="0" xfId="0" applyFont="1" applyBorder="1"/>
    <xf numFmtId="0" fontId="7" fillId="0" borderId="5" xfId="0" applyFont="1" applyBorder="1"/>
    <xf numFmtId="0" fontId="8" fillId="0" borderId="0" xfId="0" applyFont="1" applyBorder="1" applyAlignment="1">
      <alignment horizontal="center"/>
    </xf>
    <xf numFmtId="0" fontId="9" fillId="0" borderId="0" xfId="0" applyFont="1" applyBorder="1" applyAlignment="1">
      <alignment horizontal="center" vertical="center"/>
    </xf>
    <xf numFmtId="17" fontId="10" fillId="0" borderId="0" xfId="0" applyNumberFormat="1" applyFont="1" applyBorder="1" applyAlignment="1">
      <alignment horizontal="center"/>
    </xf>
    <xf numFmtId="0" fontId="11" fillId="0" borderId="0" xfId="0" applyFont="1" applyBorder="1" applyAlignment="1">
      <alignment horizontal="center" vertical="center"/>
    </xf>
    <xf numFmtId="0" fontId="12" fillId="0" borderId="0" xfId="0" applyFont="1" applyBorder="1" applyAlignment="1">
      <alignment horizontal="center" vertical="center"/>
    </xf>
    <xf numFmtId="0" fontId="10" fillId="0" borderId="0" xfId="0" applyFont="1" applyBorder="1" applyAlignment="1">
      <alignment horizontal="center"/>
    </xf>
    <xf numFmtId="0" fontId="13" fillId="0" borderId="0" xfId="0" applyFont="1" applyBorder="1"/>
    <xf numFmtId="0" fontId="0" fillId="0" borderId="0" xfId="0" applyFont="1" applyAlignment="1"/>
    <xf numFmtId="0" fontId="6" fillId="0" borderId="0" xfId="2" applyFont="1" applyAlignment="1"/>
    <xf numFmtId="0" fontId="7" fillId="0" borderId="6" xfId="0" applyFont="1" applyBorder="1"/>
    <xf numFmtId="0" fontId="7" fillId="0" borderId="7" xfId="0" applyFont="1" applyBorder="1"/>
    <xf numFmtId="0" fontId="7" fillId="0" borderId="8" xfId="0" applyFont="1" applyBorder="1"/>
    <xf numFmtId="0" fontId="0" fillId="4" borderId="0" xfId="0" applyFont="1" applyFill="1"/>
    <xf numFmtId="0" fontId="0" fillId="0" borderId="0" xfId="0" applyFont="1" applyBorder="1"/>
    <xf numFmtId="0" fontId="0" fillId="0" borderId="0" xfId="0" applyFont="1" applyFill="1" applyBorder="1"/>
    <xf numFmtId="0" fontId="7" fillId="0" borderId="0" xfId="0" applyFont="1" applyFill="1" applyBorder="1"/>
    <xf numFmtId="0" fontId="7" fillId="0" borderId="5" xfId="0" applyFont="1" applyFill="1" applyBorder="1"/>
    <xf numFmtId="0" fontId="0" fillId="0" borderId="4" xfId="0" applyFont="1" applyBorder="1"/>
    <xf numFmtId="0" fontId="0" fillId="0" borderId="5" xfId="0" applyFont="1" applyBorder="1"/>
    <xf numFmtId="0" fontId="13" fillId="0" borderId="0" xfId="0" applyFont="1" applyFill="1" applyBorder="1"/>
    <xf numFmtId="0" fontId="0" fillId="0" borderId="0" xfId="0" applyFont="1" applyFill="1"/>
    <xf numFmtId="0" fontId="7" fillId="0" borderId="4" xfId="0" applyFont="1" applyFill="1" applyBorder="1"/>
    <xf numFmtId="0" fontId="10" fillId="0" borderId="0" xfId="0" applyFont="1" applyFill="1" applyBorder="1" applyAlignment="1">
      <alignment horizontal="center"/>
    </xf>
    <xf numFmtId="0" fontId="0" fillId="0" borderId="7" xfId="0" applyFont="1" applyFill="1" applyBorder="1"/>
    <xf numFmtId="0" fontId="0" fillId="0" borderId="7" xfId="0" applyFont="1" applyBorder="1"/>
    <xf numFmtId="0" fontId="3" fillId="0" borderId="0" xfId="0" applyFont="1" applyBorder="1"/>
    <xf numFmtId="0" fontId="7" fillId="0" borderId="0" xfId="0" quotePrefix="1" applyFont="1" applyBorder="1" applyAlignment="1">
      <alignment horizontal="right"/>
    </xf>
    <xf numFmtId="0" fontId="10" fillId="0" borderId="7" xfId="0" applyFont="1" applyBorder="1" applyAlignment="1">
      <alignment horizontal="center"/>
    </xf>
    <xf numFmtId="0" fontId="16" fillId="0" borderId="0" xfId="0" applyFont="1"/>
    <xf numFmtId="0" fontId="11" fillId="0" borderId="0" xfId="0" applyFont="1" applyBorder="1" applyAlignment="1">
      <alignment horizontal="left" vertical="center"/>
    </xf>
    <xf numFmtId="0" fontId="15" fillId="0" borderId="0" xfId="0" applyFont="1" applyAlignment="1">
      <alignment horizontal="left"/>
    </xf>
    <xf numFmtId="0" fontId="16" fillId="0" borderId="0" xfId="0" applyFont="1" applyAlignment="1">
      <alignment horizontal="center" vertical="center"/>
    </xf>
    <xf numFmtId="0" fontId="16" fillId="0" borderId="0" xfId="0" applyFont="1" applyFill="1" applyAlignment="1">
      <alignment vertical="center" wrapText="1"/>
    </xf>
    <xf numFmtId="0" fontId="17" fillId="0" borderId="9" xfId="0" applyFont="1" applyBorder="1" applyAlignment="1">
      <alignment horizontal="center" vertical="center" wrapText="1"/>
    </xf>
    <xf numFmtId="0" fontId="18" fillId="2" borderId="10" xfId="0" applyFont="1" applyFill="1" applyBorder="1" applyAlignment="1">
      <alignment horizontal="center" vertical="center" wrapText="1"/>
    </xf>
    <xf numFmtId="0" fontId="18" fillId="2" borderId="11" xfId="0" applyFont="1" applyFill="1" applyBorder="1" applyAlignment="1">
      <alignment horizontal="center" vertical="center" wrapText="1"/>
    </xf>
    <xf numFmtId="0" fontId="17" fillId="0" borderId="0" xfId="0" applyFont="1"/>
    <xf numFmtId="0" fontId="3" fillId="0" borderId="0" xfId="0" applyFont="1"/>
    <xf numFmtId="0" fontId="19" fillId="5" borderId="10" xfId="0" quotePrefix="1" applyFont="1" applyFill="1" applyBorder="1" applyAlignment="1">
      <alignment horizontal="left" vertical="center"/>
    </xf>
    <xf numFmtId="0" fontId="19" fillId="5" borderId="12" xfId="0" quotePrefix="1" applyFont="1" applyFill="1" applyBorder="1" applyAlignment="1">
      <alignment horizontal="center" vertical="center" wrapText="1"/>
    </xf>
    <xf numFmtId="0" fontId="19" fillId="5" borderId="11" xfId="0" quotePrefix="1" applyFont="1" applyFill="1" applyBorder="1" applyAlignment="1">
      <alignment horizontal="center" vertical="center" wrapText="1"/>
    </xf>
    <xf numFmtId="0" fontId="16" fillId="0" borderId="0" xfId="0" applyFont="1" applyAlignment="1"/>
    <xf numFmtId="0" fontId="0" fillId="0" borderId="0" xfId="0" applyAlignment="1"/>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0" fontId="16" fillId="0" borderId="13" xfId="0" applyFont="1" applyBorder="1" applyAlignment="1">
      <alignment horizontal="center" vertical="center"/>
    </xf>
    <xf numFmtId="0" fontId="2" fillId="0" borderId="13" xfId="0" applyFont="1" applyFill="1" applyBorder="1" applyAlignment="1">
      <alignment vertical="center" wrapText="1"/>
    </xf>
    <xf numFmtId="0" fontId="16" fillId="0" borderId="0" xfId="0" applyFont="1" applyFill="1"/>
    <xf numFmtId="0" fontId="21" fillId="5" borderId="11" xfId="0" quotePrefix="1" applyFont="1" applyFill="1" applyBorder="1" applyAlignment="1">
      <alignment horizontal="center" vertical="center" wrapText="1"/>
    </xf>
    <xf numFmtId="0" fontId="16" fillId="0" borderId="0" xfId="0" applyFont="1" applyAlignment="1">
      <alignment horizontal="center" vertical="center" wrapText="1"/>
    </xf>
    <xf numFmtId="0" fontId="0" fillId="0" borderId="0" xfId="0" quotePrefix="1" applyFont="1" applyFill="1" applyBorder="1" applyAlignment="1">
      <alignment horizontal="center" vertical="center" wrapText="1"/>
    </xf>
    <xf numFmtId="0" fontId="9" fillId="0" borderId="0" xfId="0" applyFont="1" applyBorder="1" applyAlignment="1">
      <alignment horizontal="left" vertical="center"/>
    </xf>
    <xf numFmtId="0" fontId="0" fillId="0" borderId="0" xfId="0" applyFont="1" applyFill="1" applyBorder="1" applyAlignment="1">
      <alignment horizontal="center" vertical="center" wrapText="1"/>
    </xf>
    <xf numFmtId="0" fontId="0" fillId="0" borderId="14"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2" fillId="0" borderId="15"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18" fillId="2" borderId="16"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17" xfId="2" applyFill="1" applyBorder="1" applyAlignment="1">
      <alignment horizontal="center" vertical="center" wrapText="1"/>
    </xf>
    <xf numFmtId="0" fontId="14" fillId="0" borderId="17" xfId="2" quotePrefix="1" applyFill="1" applyBorder="1" applyAlignment="1">
      <alignment horizontal="center" vertical="center" wrapText="1"/>
    </xf>
    <xf numFmtId="0" fontId="14" fillId="0" borderId="18" xfId="2" quotePrefix="1" applyFill="1" applyBorder="1" applyAlignment="1">
      <alignment horizontal="center" vertical="center" wrapText="1"/>
    </xf>
    <xf numFmtId="0" fontId="14" fillId="0" borderId="0" xfId="2" quotePrefix="1" applyFill="1" applyBorder="1" applyAlignment="1">
      <alignment horizontal="center" vertical="center" wrapText="1"/>
    </xf>
    <xf numFmtId="0" fontId="18" fillId="2" borderId="0" xfId="0" applyFont="1" applyFill="1" applyBorder="1" applyAlignment="1">
      <alignment horizontal="center" vertical="center" wrapText="1"/>
    </xf>
    <xf numFmtId="0" fontId="22" fillId="2" borderId="0" xfId="0" applyFont="1" applyFill="1" applyBorder="1" applyAlignment="1">
      <alignment horizontal="center" vertical="center" wrapText="1"/>
    </xf>
    <xf numFmtId="0" fontId="0" fillId="2" borderId="0" xfId="0" applyFont="1" applyFill="1" applyBorder="1" applyAlignment="1">
      <alignment horizontal="center" vertical="center" wrapText="1"/>
    </xf>
    <xf numFmtId="0" fontId="23" fillId="0" borderId="0" xfId="0" applyFont="1" applyFill="1" applyBorder="1" applyAlignment="1">
      <alignment horizontal="center" vertical="center" wrapText="1"/>
    </xf>
    <xf numFmtId="0" fontId="24"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23" fillId="0" borderId="0" xfId="0" quotePrefix="1" applyFont="1" applyFill="1" applyBorder="1" applyAlignment="1">
      <alignment horizontal="center" vertical="center" wrapText="1"/>
    </xf>
    <xf numFmtId="0" fontId="23" fillId="6" borderId="0" xfId="0" applyFont="1" applyFill="1" applyBorder="1" applyAlignment="1">
      <alignment horizontal="center" vertical="center" wrapText="1"/>
    </xf>
    <xf numFmtId="0" fontId="20" fillId="6" borderId="0" xfId="0" quotePrefix="1" applyFont="1" applyFill="1" applyBorder="1" applyAlignment="1">
      <alignment horizontal="center" vertical="center" wrapText="1"/>
    </xf>
    <xf numFmtId="0" fontId="22" fillId="6" borderId="0" xfId="0" applyFont="1" applyFill="1" applyBorder="1" applyAlignment="1">
      <alignment horizontal="center" vertical="center" wrapText="1"/>
    </xf>
    <xf numFmtId="0" fontId="3" fillId="6" borderId="0" xfId="0" applyFont="1" applyFill="1" applyBorder="1" applyAlignment="1">
      <alignment horizontal="center" vertical="center" wrapText="1"/>
    </xf>
    <xf numFmtId="0" fontId="24" fillId="0" borderId="0" xfId="0" quotePrefix="1" applyFont="1" applyFill="1" applyBorder="1" applyAlignment="1">
      <alignment horizontal="center" vertical="center" wrapText="1"/>
    </xf>
    <xf numFmtId="0" fontId="2" fillId="4" borderId="0" xfId="0" applyFont="1" applyFill="1" applyBorder="1" applyAlignment="1">
      <alignment horizontal="center" vertical="center" wrapText="1"/>
    </xf>
    <xf numFmtId="3" fontId="2" fillId="0" borderId="0" xfId="0" quotePrefix="1" applyNumberFormat="1" applyFont="1" applyFill="1" applyBorder="1" applyAlignment="1">
      <alignment horizontal="center" vertical="center" wrapText="1"/>
    </xf>
    <xf numFmtId="10" fontId="2" fillId="0" borderId="0" xfId="0" quotePrefix="1" applyNumberFormat="1" applyFont="1" applyFill="1" applyBorder="1" applyAlignment="1">
      <alignment horizontal="center" vertical="center" wrapText="1"/>
    </xf>
    <xf numFmtId="0" fontId="2" fillId="0" borderId="0" xfId="0" quotePrefix="1" applyFont="1" applyFill="1" applyBorder="1" applyAlignment="1">
      <alignment horizontal="right" vertical="center" wrapText="1"/>
    </xf>
    <xf numFmtId="9" fontId="2" fillId="0" borderId="0" xfId="1" quotePrefix="1" applyFont="1" applyFill="1" applyBorder="1" applyAlignment="1">
      <alignment horizontal="center" vertical="center" wrapText="1"/>
    </xf>
    <xf numFmtId="0" fontId="24" fillId="0" borderId="0" xfId="0" applyFont="1" applyFill="1" applyBorder="1" applyAlignment="1">
      <alignment horizontal="right" vertical="center" wrapText="1"/>
    </xf>
    <xf numFmtId="0" fontId="26" fillId="0" borderId="0" xfId="0" applyFont="1" applyFill="1" applyBorder="1" applyAlignment="1">
      <alignment horizontal="center" vertical="center" wrapText="1"/>
    </xf>
    <xf numFmtId="0" fontId="27" fillId="6" borderId="0" xfId="0" applyFont="1" applyFill="1" applyBorder="1" applyAlignment="1">
      <alignment horizontal="center" vertical="center" wrapText="1"/>
    </xf>
    <xf numFmtId="0" fontId="3" fillId="0" borderId="0" xfId="0" quotePrefix="1" applyFont="1" applyFill="1" applyBorder="1" applyAlignment="1">
      <alignment horizontal="center" vertical="center" wrapText="1"/>
    </xf>
    <xf numFmtId="0" fontId="3" fillId="0" borderId="0" xfId="0" applyFont="1" applyFill="1" applyBorder="1" applyAlignment="1">
      <alignment horizontal="center" vertical="center" wrapText="1"/>
    </xf>
    <xf numFmtId="0" fontId="0" fillId="0" borderId="0" xfId="0" quotePrefix="1" applyFont="1" applyFill="1" applyBorder="1" applyAlignment="1">
      <alignment horizontal="right" vertical="center" wrapText="1"/>
    </xf>
    <xf numFmtId="0" fontId="1" fillId="0" borderId="0" xfId="0" quotePrefix="1" applyFont="1" applyFill="1" applyBorder="1" applyAlignment="1">
      <alignment horizontal="right" vertical="center" wrapText="1"/>
    </xf>
    <xf numFmtId="0" fontId="28" fillId="0" borderId="0" xfId="0" applyFont="1" applyFill="1" applyBorder="1" applyAlignment="1">
      <alignment horizontal="center" vertical="center" wrapText="1"/>
    </xf>
    <xf numFmtId="9" fontId="2" fillId="0" borderId="0" xfId="1" applyFont="1" applyFill="1" applyBorder="1" applyAlignment="1">
      <alignment horizontal="center" vertical="center" wrapText="1"/>
    </xf>
    <xf numFmtId="9" fontId="0" fillId="0" borderId="0" xfId="1" quotePrefix="1" applyFont="1" applyFill="1" applyBorder="1" applyAlignment="1">
      <alignment horizontal="center" vertical="center" wrapText="1"/>
    </xf>
    <xf numFmtId="0" fontId="0" fillId="0" borderId="0" xfId="0" applyFont="1" applyFill="1" applyBorder="1" applyAlignment="1">
      <alignment horizontal="right" vertical="center" wrapText="1"/>
    </xf>
    <xf numFmtId="0" fontId="24" fillId="0" borderId="0" xfId="0" quotePrefix="1" applyFont="1" applyFill="1" applyBorder="1" applyAlignment="1">
      <alignment horizontal="right" vertical="center" wrapText="1"/>
    </xf>
    <xf numFmtId="0" fontId="0" fillId="0" borderId="0" xfId="0" applyFill="1" applyAlignment="1">
      <alignment horizontal="center"/>
    </xf>
    <xf numFmtId="0" fontId="0" fillId="0" borderId="0" xfId="0" applyFill="1"/>
    <xf numFmtId="0" fontId="14" fillId="0" borderId="0" xfId="2" applyFill="1" applyBorder="1" applyAlignment="1">
      <alignment horizontal="center" vertical="center" wrapText="1"/>
    </xf>
    <xf numFmtId="0" fontId="31" fillId="0" borderId="0" xfId="0" applyFont="1" applyFill="1" applyBorder="1" applyAlignment="1">
      <alignment horizontal="center" vertical="center" wrapText="1"/>
    </xf>
    <xf numFmtId="0" fontId="32" fillId="0" borderId="0" xfId="0" applyFont="1" applyFill="1" applyBorder="1" applyAlignment="1">
      <alignment horizontal="center" vertical="center" wrapText="1"/>
    </xf>
    <xf numFmtId="0" fontId="20" fillId="0" borderId="0" xfId="0" quotePrefix="1" applyFont="1" applyFill="1" applyBorder="1" applyAlignment="1">
      <alignment horizontal="center" vertical="center" wrapText="1"/>
    </xf>
    <xf numFmtId="0" fontId="26" fillId="4" borderId="0" xfId="0" applyFont="1" applyFill="1" applyBorder="1" applyAlignment="1">
      <alignment horizontal="center" vertical="center" wrapText="1"/>
    </xf>
    <xf numFmtId="3" fontId="0" fillId="0" borderId="0" xfId="0" quotePrefix="1" applyNumberFormat="1" applyFont="1" applyFill="1" applyBorder="1" applyAlignment="1">
      <alignment horizontal="center" vertical="center" wrapText="1"/>
    </xf>
    <xf numFmtId="0" fontId="18" fillId="2" borderId="19" xfId="0" applyFont="1" applyFill="1" applyBorder="1" applyAlignment="1">
      <alignment horizontal="center" vertical="center" wrapText="1"/>
    </xf>
    <xf numFmtId="0" fontId="14" fillId="0" borderId="19" xfId="2" applyFill="1" applyBorder="1" applyAlignment="1">
      <alignment horizontal="center" vertical="center" wrapText="1"/>
    </xf>
    <xf numFmtId="0" fontId="0" fillId="0" borderId="0" xfId="0" applyFont="1" applyFill="1" applyBorder="1" applyAlignment="1">
      <alignment horizontal="left" vertical="center"/>
    </xf>
    <xf numFmtId="0" fontId="0" fillId="0" borderId="0" xfId="0" applyFont="1" applyFill="1" applyBorder="1" applyAlignment="1">
      <alignment horizontal="left" vertical="center" wrapText="1"/>
    </xf>
    <xf numFmtId="0" fontId="5" fillId="2" borderId="0" xfId="0" applyFont="1" applyFill="1" applyBorder="1" applyAlignment="1">
      <alignment horizontal="center" vertical="center" wrapText="1"/>
    </xf>
    <xf numFmtId="0" fontId="22" fillId="0" borderId="0" xfId="0" quotePrefix="1" applyFont="1" applyFill="1" applyBorder="1" applyAlignment="1">
      <alignment horizontal="center" vertical="center" wrapText="1"/>
    </xf>
    <xf numFmtId="0" fontId="2" fillId="7" borderId="0" xfId="0" quotePrefix="1" applyFont="1" applyFill="1" applyBorder="1" applyAlignment="1">
      <alignment horizontal="center" vertical="center" wrapText="1"/>
    </xf>
    <xf numFmtId="0" fontId="33" fillId="0" borderId="0" xfId="0" applyFont="1" applyAlignment="1">
      <alignment horizontal="center" vertical="center"/>
    </xf>
    <xf numFmtId="0" fontId="34" fillId="0" borderId="0" xfId="0" applyFont="1" applyAlignment="1">
      <alignment vertical="center" wrapText="1"/>
    </xf>
    <xf numFmtId="0" fontId="35" fillId="0" borderId="0" xfId="0" applyFont="1" applyAlignment="1">
      <alignment horizontal="left" vertical="center" wrapText="1"/>
    </xf>
    <xf numFmtId="0" fontId="36" fillId="0" borderId="0" xfId="0" applyFont="1" applyAlignment="1">
      <alignment wrapText="1"/>
    </xf>
    <xf numFmtId="0" fontId="34" fillId="0" borderId="0" xfId="0" applyFont="1" applyAlignment="1">
      <alignment horizontal="left" vertical="center" wrapText="1"/>
    </xf>
    <xf numFmtId="0" fontId="38" fillId="0" borderId="0" xfId="0" applyFont="1" applyAlignment="1">
      <alignment vertical="center" wrapText="1"/>
    </xf>
    <xf numFmtId="0" fontId="39" fillId="0" borderId="0" xfId="0" applyFont="1" applyAlignment="1">
      <alignment horizontal="left" vertical="center" wrapText="1"/>
    </xf>
    <xf numFmtId="0" fontId="39" fillId="0" borderId="0" xfId="0" applyFont="1" applyAlignment="1">
      <alignment wrapText="1"/>
    </xf>
    <xf numFmtId="0" fontId="36" fillId="0" borderId="0" xfId="0" applyFont="1" applyAlignment="1">
      <alignment vertical="center" wrapText="1"/>
    </xf>
    <xf numFmtId="0" fontId="40" fillId="0" borderId="0" xfId="0" applyFont="1" applyAlignment="1">
      <alignment vertical="center" wrapText="1"/>
    </xf>
    <xf numFmtId="0" fontId="39" fillId="0" borderId="0" xfId="0" applyFont="1" applyAlignment="1">
      <alignment vertical="center" wrapText="1"/>
    </xf>
    <xf numFmtId="0" fontId="36" fillId="0" borderId="0" xfId="0" applyFont="1" applyFill="1" applyAlignment="1">
      <alignment wrapText="1"/>
    </xf>
    <xf numFmtId="0" fontId="39" fillId="0" borderId="0" xfId="0" applyFont="1" applyFill="1" applyAlignment="1">
      <alignment wrapText="1"/>
    </xf>
    <xf numFmtId="0" fontId="23" fillId="6" borderId="0" xfId="0" quotePrefix="1" applyFont="1" applyFill="1" applyBorder="1" applyAlignment="1">
      <alignment horizontal="center" vertical="center" wrapText="1"/>
    </xf>
    <xf numFmtId="14" fontId="43" fillId="0" borderId="0" xfId="0" applyNumberFormat="1" applyFont="1" applyFill="1" applyBorder="1" applyAlignment="1">
      <alignment horizontal="center" vertical="center" wrapText="1"/>
    </xf>
    <xf numFmtId="0" fontId="23" fillId="0" borderId="0" xfId="0" quotePrefix="1" applyFont="1" applyFill="1" applyBorder="1" applyAlignment="1">
      <alignment horizontal="left" vertical="center" wrapText="1"/>
    </xf>
    <xf numFmtId="0" fontId="23" fillId="0" borderId="0" xfId="0" applyFont="1" applyFill="1" applyBorder="1" applyAlignment="1">
      <alignment horizontal="left" vertical="center" wrapText="1"/>
    </xf>
    <xf numFmtId="0" fontId="0" fillId="0" borderId="0" xfId="0" applyFont="1" applyAlignment="1"/>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18" fillId="0" borderId="0" xfId="0" applyFont="1" applyFill="1" applyBorder="1" applyAlignment="1" applyProtection="1">
      <alignment vertical="center" wrapText="1"/>
    </xf>
    <xf numFmtId="0" fontId="18" fillId="3"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0" fontId="18" fillId="0" borderId="0" xfId="0" applyFont="1" applyFill="1" applyBorder="1" applyAlignment="1" applyProtection="1">
      <alignment horizontal="center" vertical="center" wrapText="1"/>
    </xf>
    <xf numFmtId="0" fontId="18" fillId="2" borderId="16" xfId="0" applyFont="1" applyFill="1" applyBorder="1" applyAlignment="1" applyProtection="1">
      <alignment horizontal="center" vertical="center" wrapText="1"/>
    </xf>
    <xf numFmtId="0" fontId="22" fillId="0" borderId="0" xfId="0" applyFont="1" applyFill="1" applyBorder="1" applyAlignment="1" applyProtection="1">
      <alignment horizontal="center" vertical="center" wrapText="1"/>
    </xf>
    <xf numFmtId="0" fontId="14" fillId="0" borderId="17" xfId="2" applyFill="1" applyBorder="1" applyAlignment="1" applyProtection="1">
      <alignment horizontal="center" vertical="center" wrapText="1"/>
    </xf>
    <xf numFmtId="0" fontId="14" fillId="0" borderId="17" xfId="2" quotePrefix="1" applyFill="1" applyBorder="1" applyAlignment="1" applyProtection="1">
      <alignment horizontal="right" vertical="center" wrapText="1"/>
    </xf>
    <xf numFmtId="0" fontId="14" fillId="0" borderId="18" xfId="2" quotePrefix="1" applyFill="1" applyBorder="1" applyAlignment="1" applyProtection="1">
      <alignment horizontal="right" vertical="center" wrapText="1"/>
    </xf>
    <xf numFmtId="0" fontId="14" fillId="0" borderId="0" xfId="2" quotePrefix="1" applyFill="1" applyBorder="1" applyAlignment="1" applyProtection="1">
      <alignment horizontal="center" vertical="center" wrapText="1"/>
    </xf>
    <xf numFmtId="0" fontId="18" fillId="2" borderId="0" xfId="0" applyFont="1" applyFill="1" applyBorder="1" applyAlignment="1" applyProtection="1">
      <alignment horizontal="center" vertical="center" wrapText="1"/>
    </xf>
    <xf numFmtId="0" fontId="22" fillId="2" borderId="0" xfId="0" applyFont="1" applyFill="1" applyBorder="1" applyAlignment="1" applyProtection="1">
      <alignment horizontal="center" vertical="center" wrapText="1"/>
    </xf>
    <xf numFmtId="0" fontId="0" fillId="2" borderId="0" xfId="0" applyFont="1" applyFill="1" applyBorder="1" applyAlignment="1" applyProtection="1">
      <alignment horizontal="center" vertical="center" wrapText="1"/>
    </xf>
    <xf numFmtId="0" fontId="23" fillId="6" borderId="0" xfId="0" applyFont="1" applyFill="1" applyBorder="1" applyAlignment="1" applyProtection="1">
      <alignment horizontal="center" vertical="center" wrapText="1"/>
    </xf>
    <xf numFmtId="0" fontId="20" fillId="6" borderId="0" xfId="0" quotePrefix="1" applyFont="1" applyFill="1" applyBorder="1" applyAlignment="1" applyProtection="1">
      <alignment horizontal="center" vertical="center" wrapText="1"/>
    </xf>
    <xf numFmtId="0" fontId="3" fillId="6"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2" fillId="6" borderId="0" xfId="0" applyFont="1" applyFill="1" applyBorder="1" applyAlignment="1" applyProtection="1">
      <alignment horizontal="center"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9" fontId="24" fillId="0" borderId="0" xfId="1" applyFont="1" applyFill="1" applyBorder="1" applyAlignment="1" applyProtection="1">
      <alignment horizontal="center" vertical="center" wrapText="1"/>
    </xf>
    <xf numFmtId="0" fontId="23" fillId="5" borderId="0" xfId="0" applyFont="1" applyFill="1" applyBorder="1" applyAlignment="1" applyProtection="1">
      <alignment horizontal="center" vertical="center" wrapText="1"/>
    </xf>
    <xf numFmtId="0" fontId="19" fillId="5" borderId="0" xfId="0" quotePrefix="1" applyFont="1" applyFill="1" applyBorder="1" applyAlignment="1" applyProtection="1">
      <alignment horizontal="center" vertical="center" wrapText="1"/>
    </xf>
    <xf numFmtId="0" fontId="3" fillId="5" borderId="0" xfId="0"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0" fontId="0" fillId="0" borderId="0" xfId="0" quotePrefix="1" applyFont="1" applyFill="1" applyBorder="1" applyAlignment="1">
      <alignment horizontal="center" vertical="center" wrapText="1"/>
    </xf>
    <xf numFmtId="0" fontId="0" fillId="0" borderId="0" xfId="0" quotePrefix="1" applyFont="1" applyFill="1" applyBorder="1" applyAlignment="1">
      <alignment horizontal="center"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lignment horizontal="center" vertical="center" wrapText="1"/>
    </xf>
    <xf numFmtId="165" fontId="23" fillId="6" borderId="0" xfId="1" applyNumberFormat="1" applyFont="1" applyFill="1" applyBorder="1" applyAlignment="1">
      <alignment horizontal="center" vertical="center" wrapText="1"/>
    </xf>
    <xf numFmtId="165" fontId="32" fillId="0" borderId="0" xfId="1" applyNumberFormat="1" applyFont="1" applyFill="1" applyBorder="1" applyAlignment="1">
      <alignment horizontal="center" vertical="center" wrapText="1"/>
    </xf>
    <xf numFmtId="0" fontId="9" fillId="0" borderId="0" xfId="0" applyFont="1" applyFill="1" applyBorder="1" applyAlignment="1">
      <alignment horizontal="left" vertical="center"/>
    </xf>
    <xf numFmtId="0" fontId="9" fillId="0" borderId="0" xfId="0" applyFont="1" applyFill="1" applyBorder="1" applyAlignment="1" applyProtection="1">
      <alignment horizontal="left" vertical="center"/>
    </xf>
    <xf numFmtId="0" fontId="0" fillId="0" borderId="0" xfId="0" applyFill="1" applyBorder="1"/>
    <xf numFmtId="166" fontId="2" fillId="0" borderId="0" xfId="0" applyNumberFormat="1" applyFont="1" applyFill="1" applyBorder="1" applyAlignment="1">
      <alignment horizontal="center" vertical="center" wrapText="1"/>
    </xf>
    <xf numFmtId="3" fontId="2" fillId="0" borderId="0" xfId="0" applyNumberFormat="1" applyFont="1" applyFill="1" applyBorder="1" applyAlignment="1">
      <alignment horizontal="center" vertical="center" wrapText="1"/>
    </xf>
    <xf numFmtId="166" fontId="2" fillId="0" borderId="0" xfId="0" quotePrefix="1" applyNumberFormat="1" applyFont="1" applyFill="1" applyBorder="1" applyAlignment="1">
      <alignment horizontal="center" vertical="center" wrapText="1"/>
    </xf>
    <xf numFmtId="166" fontId="26" fillId="0" borderId="0" xfId="0" applyNumberFormat="1" applyFont="1" applyFill="1" applyBorder="1" applyAlignment="1">
      <alignment horizontal="center" vertical="center" wrapText="1"/>
    </xf>
    <xf numFmtId="167" fontId="2" fillId="0" borderId="0" xfId="0" applyNumberFormat="1" applyFont="1" applyFill="1" applyBorder="1" applyAlignment="1">
      <alignment horizontal="center" vertical="center" wrapText="1"/>
    </xf>
    <xf numFmtId="0" fontId="20" fillId="6" borderId="0" xfId="0" applyFont="1" applyFill="1" applyBorder="1" applyAlignment="1" applyProtection="1">
      <alignment horizontal="center" vertical="center" wrapText="1"/>
    </xf>
    <xf numFmtId="165" fontId="20" fillId="6" borderId="0" xfId="1" applyNumberFormat="1" applyFont="1" applyFill="1" applyBorder="1" applyAlignment="1">
      <alignment horizontal="center" vertical="center" wrapText="1"/>
    </xf>
    <xf numFmtId="0" fontId="20" fillId="6" borderId="10" xfId="0" quotePrefix="1" applyFont="1" applyFill="1" applyBorder="1" applyAlignment="1">
      <alignment horizontal="left" vertical="center"/>
    </xf>
    <xf numFmtId="0" fontId="20" fillId="6" borderId="13" xfId="0" quotePrefix="1" applyFont="1" applyFill="1" applyBorder="1" applyAlignment="1">
      <alignment horizontal="left" vertical="center"/>
    </xf>
    <xf numFmtId="0" fontId="16" fillId="0" borderId="13" xfId="0" applyFont="1" applyBorder="1" applyAlignment="1">
      <alignment horizontal="center" vertical="center" wrapText="1"/>
    </xf>
    <xf numFmtId="0" fontId="5" fillId="2" borderId="10" xfId="0" applyFont="1" applyFill="1" applyBorder="1" applyAlignment="1">
      <alignment horizontal="center" vertical="center" wrapText="1"/>
    </xf>
    <xf numFmtId="0" fontId="0" fillId="0" borderId="13" xfId="0" applyFont="1" applyFill="1" applyBorder="1" applyAlignment="1">
      <alignment vertical="center" wrapText="1"/>
    </xf>
    <xf numFmtId="165" fontId="2" fillId="0" borderId="0" xfId="0" quotePrefix="1" applyNumberFormat="1" applyFont="1" applyFill="1" applyBorder="1" applyAlignment="1">
      <alignment horizontal="center" vertical="center" wrapText="1"/>
    </xf>
    <xf numFmtId="165" fontId="2" fillId="0" borderId="0" xfId="1" quotePrefix="1" applyNumberFormat="1" applyFont="1" applyFill="1" applyBorder="1" applyAlignment="1">
      <alignment horizontal="center" vertical="center" wrapText="1"/>
    </xf>
    <xf numFmtId="165" fontId="0" fillId="0" borderId="0" xfId="1" quotePrefix="1" applyNumberFormat="1" applyFont="1" applyFill="1" applyBorder="1" applyAlignment="1">
      <alignment horizontal="center" vertical="center" wrapText="1"/>
    </xf>
    <xf numFmtId="166" fontId="0" fillId="0" borderId="0" xfId="0" applyNumberFormat="1" applyFont="1" applyFill="1" applyBorder="1" applyAlignment="1">
      <alignment horizontal="center" vertical="center" wrapText="1"/>
    </xf>
    <xf numFmtId="166" fontId="24" fillId="0" borderId="0" xfId="0" quotePrefix="1" applyNumberFormat="1" applyFont="1" applyFill="1" applyBorder="1" applyAlignment="1">
      <alignment horizontal="right" vertical="center" wrapText="1"/>
    </xf>
    <xf numFmtId="167" fontId="23" fillId="0" borderId="0" xfId="0" applyNumberFormat="1" applyFont="1" applyFill="1" applyBorder="1" applyAlignment="1">
      <alignment horizontal="center" vertical="center" wrapText="1"/>
    </xf>
    <xf numFmtId="165" fontId="3" fillId="0" borderId="0" xfId="0" quotePrefix="1" applyNumberFormat="1" applyFont="1" applyFill="1" applyBorder="1" applyAlignment="1">
      <alignment horizontal="center" vertical="center" wrapText="1"/>
    </xf>
    <xf numFmtId="165" fontId="3" fillId="0" borderId="0" xfId="0" applyNumberFormat="1" applyFont="1" applyFill="1" applyBorder="1" applyAlignment="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6" fontId="26"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165" fontId="26" fillId="0" borderId="0" xfId="1" applyNumberFormat="1" applyFont="1" applyFill="1" applyBorder="1" applyAlignment="1" applyProtection="1">
      <alignment horizontal="center" vertical="center" wrapText="1"/>
    </xf>
    <xf numFmtId="0" fontId="0" fillId="0" borderId="0" xfId="0"/>
    <xf numFmtId="0" fontId="0" fillId="0" borderId="0" xfId="0" applyAlignment="1">
      <alignment horizontal="center"/>
    </xf>
    <xf numFmtId="0" fontId="0" fillId="0" borderId="0" xfId="0" applyFont="1" applyFill="1" applyBorder="1" applyAlignment="1">
      <alignment horizontal="center" vertical="center" wrapText="1"/>
    </xf>
    <xf numFmtId="0" fontId="2" fillId="0" borderId="0" xfId="0" applyFont="1" applyFill="1" applyBorder="1" applyAlignment="1">
      <alignment horizontal="center" vertical="center" wrapText="1"/>
    </xf>
    <xf numFmtId="0" fontId="18" fillId="0" borderId="0" xfId="0" applyFont="1" applyFill="1" applyBorder="1" applyAlignment="1">
      <alignment vertical="center" wrapText="1"/>
    </xf>
    <xf numFmtId="0" fontId="18" fillId="3" borderId="0" xfId="0" applyFont="1" applyFill="1" applyBorder="1" applyAlignment="1">
      <alignment horizontal="center" vertical="center" wrapText="1"/>
    </xf>
    <xf numFmtId="0" fontId="18"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0" fontId="2" fillId="0" borderId="0" xfId="0" quotePrefix="1" applyNumberFormat="1" applyFont="1" applyFill="1" applyBorder="1" applyAlignment="1" applyProtection="1">
      <alignment horizontal="center" vertical="center" wrapText="1"/>
    </xf>
    <xf numFmtId="0" fontId="2" fillId="0" borderId="0" xfId="0" applyFont="1" applyFill="1" applyBorder="1" applyAlignment="1" applyProtection="1">
      <alignment horizontal="right" vertical="center" wrapText="1"/>
    </xf>
    <xf numFmtId="9" fontId="2" fillId="0" borderId="0" xfId="1" applyFont="1" applyFill="1" applyBorder="1" applyAlignment="1" applyProtection="1">
      <alignment horizontal="center" vertical="center" wrapText="1"/>
    </xf>
    <xf numFmtId="0" fontId="24" fillId="0" borderId="0" xfId="0" applyFont="1" applyFill="1" applyBorder="1" applyAlignment="1" applyProtection="1">
      <alignment horizontal="right" vertical="center" wrapText="1"/>
    </xf>
    <xf numFmtId="0" fontId="24" fillId="0" borderId="0" xfId="0" applyFont="1" applyFill="1" applyBorder="1" applyAlignment="1" applyProtection="1">
      <alignment horizontal="center" vertical="center" wrapText="1"/>
    </xf>
    <xf numFmtId="0" fontId="32" fillId="0" borderId="0" xfId="0" applyFont="1" applyFill="1" applyBorder="1" applyAlignment="1" applyProtection="1">
      <alignment horizontal="center" vertical="center" wrapText="1"/>
    </xf>
    <xf numFmtId="0" fontId="2" fillId="0" borderId="0" xfId="0" quotePrefix="1" applyFont="1" applyFill="1" applyBorder="1" applyAlignment="1" applyProtection="1">
      <alignment horizontal="center" vertical="center" wrapText="1"/>
    </xf>
    <xf numFmtId="0" fontId="0" fillId="0" borderId="0" xfId="0" quotePrefix="1" applyFont="1" applyFill="1" applyBorder="1" applyAlignment="1" applyProtection="1">
      <alignment horizontal="center" vertical="center" wrapText="1"/>
    </xf>
    <xf numFmtId="0" fontId="23" fillId="0" borderId="0" xfId="0" applyFont="1" applyFill="1" applyBorder="1" applyAlignment="1" applyProtection="1">
      <alignment horizontal="center" vertical="center" wrapText="1"/>
    </xf>
    <xf numFmtId="0" fontId="3" fillId="0" borderId="0" xfId="0" applyFont="1" applyFill="1" applyBorder="1" applyAlignment="1" applyProtection="1">
      <alignment horizontal="center" vertical="center" wrapText="1"/>
    </xf>
    <xf numFmtId="0" fontId="20" fillId="0" borderId="0" xfId="0" quotePrefix="1" applyFont="1" applyFill="1" applyBorder="1" applyAlignment="1" applyProtection="1">
      <alignment horizontal="center" vertical="center" wrapText="1"/>
    </xf>
    <xf numFmtId="0" fontId="2" fillId="0" borderId="0" xfId="0" quotePrefix="1" applyFont="1" applyFill="1" applyBorder="1" applyAlignment="1" applyProtection="1">
      <alignment horizontal="right" vertical="center" wrapText="1"/>
    </xf>
    <xf numFmtId="165" fontId="32" fillId="0" borderId="0" xfId="1" applyNumberFormat="1"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0"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6" fontId="2" fillId="0" borderId="0" xfId="0" applyNumberFormat="1" applyFont="1" applyFill="1" applyBorder="1" applyAlignment="1" applyProtection="1">
      <alignment horizontal="center" vertical="center" wrapText="1"/>
    </xf>
    <xf numFmtId="165" fontId="2" fillId="0" borderId="0" xfId="0" applyNumberFormat="1" applyFont="1" applyFill="1" applyBorder="1" applyAlignment="1" applyProtection="1">
      <alignment horizontal="center" vertical="center" wrapText="1"/>
    </xf>
    <xf numFmtId="3" fontId="2" fillId="0" borderId="0" xfId="0" applyNumberFormat="1" applyFont="1" applyFill="1" applyBorder="1" applyAlignment="1" applyProtection="1">
      <alignment horizontal="center" vertical="center" wrapText="1"/>
    </xf>
    <xf numFmtId="3" fontId="2" fillId="0" borderId="0" xfId="0" quotePrefix="1" applyNumberFormat="1" applyFont="1" applyFill="1" applyBorder="1" applyAlignment="1" applyProtection="1">
      <alignment horizontal="center" vertical="center" wrapText="1"/>
    </xf>
    <xf numFmtId="165" fontId="2" fillId="0" borderId="0" xfId="1" quotePrefix="1" applyNumberFormat="1" applyFont="1" applyFill="1" applyBorder="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xf>
    <xf numFmtId="0" fontId="2"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0" fontId="20" fillId="5" borderId="0" xfId="0" applyFont="1" applyFill="1" applyBorder="1" applyAlignment="1" applyProtection="1">
      <alignment horizontal="center" vertical="center" wrapText="1"/>
    </xf>
    <xf numFmtId="0" fontId="19" fillId="5" borderId="0" xfId="0" applyFont="1" applyFill="1" applyBorder="1" applyAlignment="1" applyProtection="1">
      <alignment horizontal="center" vertical="center" wrapText="1"/>
    </xf>
    <xf numFmtId="165" fontId="2" fillId="0" borderId="0" xfId="1" applyNumberFormat="1" applyFont="1" applyAlignment="1">
      <alignment horizontal="center" vertical="center" wrapText="1"/>
    </xf>
    <xf numFmtId="165" fontId="2" fillId="0" borderId="0" xfId="0" quotePrefix="1" applyNumberFormat="1" applyFont="1" applyAlignment="1">
      <alignment horizontal="center" vertical="center" wrapText="1"/>
    </xf>
    <xf numFmtId="0" fontId="0" fillId="0" borderId="0" xfId="0"/>
    <xf numFmtId="0" fontId="2" fillId="0" borderId="0" xfId="0" applyFont="1" applyFill="1" applyBorder="1" applyAlignment="1">
      <alignment horizontal="center" vertical="center" wrapText="1"/>
    </xf>
    <xf numFmtId="0" fontId="22" fillId="0" borderId="0" xfId="0" applyFont="1" applyFill="1" applyBorder="1" applyAlignment="1">
      <alignment horizontal="center" vertical="center" wrapText="1"/>
    </xf>
    <xf numFmtId="0" fontId="2" fillId="0" borderId="0" xfId="0" quotePrefix="1" applyFont="1" applyFill="1" applyBorder="1" applyAlignment="1">
      <alignment horizontal="center" vertical="center" wrapText="1"/>
    </xf>
    <xf numFmtId="0" fontId="0" fillId="0" borderId="0" xfId="0" applyFont="1" applyFill="1" applyBorder="1" applyAlignment="1" applyProtection="1">
      <alignment horizontal="center" vertical="center" wrapText="1"/>
    </xf>
    <xf numFmtId="0" fontId="26" fillId="0" borderId="0" xfId="0" applyFont="1" applyFill="1" applyBorder="1" applyAlignment="1" applyProtection="1">
      <alignment horizontal="center" vertical="center" wrapText="1"/>
    </xf>
    <xf numFmtId="0" fontId="2"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0" fontId="0" fillId="0" borderId="0" xfId="0" quotePrefix="1" applyAlignment="1">
      <alignment horizontal="center"/>
    </xf>
    <xf numFmtId="0" fontId="0" fillId="0" borderId="0" xfId="0" applyAlignment="1">
      <alignment horizontal="center" vertical="center" wrapText="1"/>
    </xf>
    <xf numFmtId="0" fontId="2" fillId="0" borderId="0" xfId="0" applyFont="1" applyAlignment="1">
      <alignment horizontal="center" vertical="center" wrapText="1"/>
    </xf>
    <xf numFmtId="0" fontId="23" fillId="0" borderId="0" xfId="0" applyFont="1" applyAlignment="1">
      <alignment horizontal="center" vertical="center" wrapText="1"/>
    </xf>
    <xf numFmtId="0" fontId="2" fillId="0" borderId="0" xfId="0" quotePrefix="1" applyFont="1" applyAlignment="1">
      <alignment horizontal="center" vertical="center" wrapText="1"/>
    </xf>
    <xf numFmtId="0" fontId="22" fillId="0" borderId="0" xfId="0" applyFont="1" applyAlignment="1">
      <alignment horizontal="center" vertical="center" wrapText="1"/>
    </xf>
    <xf numFmtId="165" fontId="0" fillId="0" borderId="0" xfId="0" applyNumberFormat="1" applyAlignment="1">
      <alignment horizontal="center" vertical="center"/>
    </xf>
    <xf numFmtId="0" fontId="0" fillId="0" borderId="20" xfId="0" applyBorder="1"/>
    <xf numFmtId="0" fontId="0" fillId="0" borderId="22" xfId="0" applyBorder="1"/>
    <xf numFmtId="0" fontId="2" fillId="0" borderId="0" xfId="0" applyFont="1" applyFill="1" applyBorder="1" applyAlignment="1">
      <alignment horizontal="center" vertical="center" wrapText="1"/>
    </xf>
    <xf numFmtId="0" fontId="9" fillId="0" borderId="0" xfId="0" applyFont="1" applyAlignment="1">
      <alignment horizontal="left" vertical="center"/>
    </xf>
    <xf numFmtId="0" fontId="3" fillId="0" borderId="0" xfId="0" applyFont="1" applyAlignment="1">
      <alignment horizontal="center" vertical="center" wrapText="1"/>
    </xf>
    <xf numFmtId="0" fontId="0" fillId="0" borderId="14" xfId="0" applyBorder="1" applyAlignment="1">
      <alignment horizontal="center" vertical="center" wrapText="1"/>
    </xf>
    <xf numFmtId="0" fontId="18" fillId="0" borderId="0" xfId="0" applyFont="1" applyAlignment="1">
      <alignment vertical="center" wrapText="1"/>
    </xf>
    <xf numFmtId="0" fontId="18" fillId="3" borderId="0" xfId="0" applyFont="1" applyFill="1" applyAlignment="1">
      <alignment horizontal="center" vertical="center" wrapText="1"/>
    </xf>
    <xf numFmtId="0" fontId="2" fillId="0" borderId="15" xfId="0" applyFont="1" applyBorder="1" applyAlignment="1">
      <alignment horizontal="center" vertical="center" wrapText="1"/>
    </xf>
    <xf numFmtId="0" fontId="14" fillId="0" borderId="28" xfId="2" applyBorder="1" applyAlignment="1" applyProtection="1">
      <alignment vertical="center" wrapText="1"/>
      <protection locked="0"/>
    </xf>
    <xf numFmtId="0" fontId="14" fillId="0" borderId="0" xfId="2" applyAlignment="1">
      <alignment vertical="center" wrapText="1"/>
    </xf>
    <xf numFmtId="0" fontId="18" fillId="0" borderId="0" xfId="0" applyFont="1" applyAlignment="1">
      <alignment horizontal="center" vertical="center" wrapText="1"/>
    </xf>
    <xf numFmtId="0" fontId="2" fillId="0" borderId="20" xfId="0" applyFont="1" applyBorder="1" applyAlignment="1">
      <alignment horizontal="center" vertical="center" wrapText="1"/>
    </xf>
    <xf numFmtId="0" fontId="2" fillId="0" borderId="21" xfId="0" applyFont="1" applyBorder="1" applyAlignment="1">
      <alignment horizontal="center" vertical="center" wrapText="1"/>
    </xf>
    <xf numFmtId="0" fontId="2" fillId="0" borderId="23" xfId="0" applyFont="1" applyBorder="1" applyAlignment="1">
      <alignment horizontal="center" vertical="center" wrapText="1"/>
    </xf>
    <xf numFmtId="0" fontId="14" fillId="0" borderId="0" xfId="2" quotePrefix="1" applyAlignment="1">
      <alignment horizontal="center" vertical="center" wrapText="1"/>
    </xf>
    <xf numFmtId="0" fontId="2" fillId="0" borderId="22" xfId="0" applyFont="1" applyBorder="1" applyAlignment="1">
      <alignment horizontal="center" vertical="center" wrapText="1"/>
    </xf>
    <xf numFmtId="0" fontId="18" fillId="2" borderId="0" xfId="0" applyFont="1" applyFill="1" applyAlignment="1">
      <alignment horizontal="center" vertical="center" wrapText="1"/>
    </xf>
    <xf numFmtId="0" fontId="23" fillId="6" borderId="0" xfId="0" applyFont="1" applyFill="1" applyAlignment="1">
      <alignment horizontal="center" vertical="center" wrapText="1"/>
    </xf>
    <xf numFmtId="0" fontId="2" fillId="0" borderId="0" xfId="0" applyFont="1" applyAlignment="1" applyProtection="1">
      <alignment horizontal="center" vertical="center" wrapText="1"/>
      <protection locked="0"/>
    </xf>
    <xf numFmtId="0" fontId="24" fillId="0" borderId="0" xfId="0" applyFont="1" applyAlignment="1">
      <alignment horizontal="center" vertical="center" wrapText="1"/>
    </xf>
    <xf numFmtId="0" fontId="23" fillId="0" borderId="0" xfId="0" applyFont="1" applyAlignment="1">
      <alignment vertical="center" wrapText="1"/>
    </xf>
    <xf numFmtId="165" fontId="2" fillId="0" borderId="0" xfId="0" applyNumberFormat="1" applyFont="1" applyAlignment="1" applyProtection="1">
      <alignment horizontal="center" vertical="center" wrapText="1"/>
      <protection locked="0"/>
    </xf>
    <xf numFmtId="165" fontId="2" fillId="0" borderId="0" xfId="0" applyNumberFormat="1" applyFont="1" applyAlignment="1">
      <alignment horizontal="center" vertical="center" wrapText="1"/>
    </xf>
    <xf numFmtId="0" fontId="24" fillId="0" borderId="0" xfId="0" applyFont="1" applyAlignment="1">
      <alignment horizontal="right" vertical="center" wrapText="1"/>
    </xf>
    <xf numFmtId="166" fontId="2" fillId="0" borderId="0" xfId="0" applyNumberFormat="1" applyFont="1" applyAlignment="1" applyProtection="1">
      <alignment horizontal="center" vertical="center" wrapText="1"/>
      <protection locked="0"/>
    </xf>
    <xf numFmtId="165" fontId="2" fillId="0" borderId="0" xfId="0" quotePrefix="1" applyNumberFormat="1" applyFont="1" applyAlignment="1" applyProtection="1">
      <alignment horizontal="center" vertical="center" wrapText="1"/>
      <protection locked="0"/>
    </xf>
    <xf numFmtId="0" fontId="22" fillId="0" borderId="0" xfId="0" applyFont="1" applyAlignment="1" applyProtection="1">
      <alignment horizontal="center" vertical="center" wrapText="1"/>
      <protection locked="0"/>
    </xf>
    <xf numFmtId="166" fontId="2" fillId="0" borderId="0" xfId="0" applyNumberFormat="1" applyFont="1" applyAlignment="1">
      <alignment horizontal="center" vertical="center" wrapText="1"/>
    </xf>
    <xf numFmtId="0" fontId="32" fillId="0" borderId="0" xfId="0" applyFont="1" applyAlignment="1">
      <alignment horizontal="center" vertical="center" wrapText="1"/>
    </xf>
    <xf numFmtId="165" fontId="32" fillId="0" borderId="0" xfId="1" applyNumberFormat="1" applyFont="1" applyAlignment="1">
      <alignment horizontal="center" vertical="center" wrapText="1"/>
    </xf>
    <xf numFmtId="165" fontId="0" fillId="0" borderId="0" xfId="1" applyNumberFormat="1" applyFont="1" applyAlignment="1">
      <alignment horizontal="center" vertical="center" wrapText="1"/>
    </xf>
    <xf numFmtId="0" fontId="0" fillId="0" borderId="0" xfId="0" quotePrefix="1" applyAlignment="1">
      <alignment horizontal="center" vertical="center" wrapText="1"/>
    </xf>
    <xf numFmtId="9" fontId="24" fillId="0" borderId="0" xfId="1" applyFont="1" applyAlignment="1">
      <alignment horizontal="center" vertical="center" wrapText="1"/>
    </xf>
    <xf numFmtId="0" fontId="23" fillId="5" borderId="0" xfId="0" applyFont="1" applyFill="1" applyAlignment="1">
      <alignment horizontal="center" vertical="center" wrapText="1"/>
    </xf>
    <xf numFmtId="0" fontId="19" fillId="5" borderId="0" xfId="0" applyFont="1" applyFill="1" applyAlignment="1">
      <alignment horizontal="center" vertical="center" wrapText="1"/>
    </xf>
    <xf numFmtId="0" fontId="20" fillId="5" borderId="0" xfId="0" applyFont="1" applyFill="1" applyAlignment="1">
      <alignment horizontal="center" vertical="center" wrapText="1"/>
    </xf>
    <xf numFmtId="0" fontId="20" fillId="0" borderId="0" xfId="0" quotePrefix="1" applyFont="1" applyAlignment="1">
      <alignment horizontal="center" vertical="center" wrapText="1"/>
    </xf>
    <xf numFmtId="3" fontId="2" fillId="0" borderId="0" xfId="0" applyNumberFormat="1" applyFont="1" applyAlignment="1">
      <alignment horizontal="center" vertical="center" wrapText="1"/>
    </xf>
    <xf numFmtId="9" fontId="2" fillId="0" borderId="0" xfId="1" applyFont="1" applyAlignment="1">
      <alignment horizontal="center" vertical="center" wrapText="1"/>
    </xf>
    <xf numFmtId="0" fontId="2" fillId="0" borderId="0" xfId="0" quotePrefix="1" applyFont="1" applyAlignment="1">
      <alignment horizontal="right" vertical="center" wrapText="1"/>
    </xf>
    <xf numFmtId="166" fontId="2" fillId="0" borderId="0" xfId="0" quotePrefix="1" applyNumberFormat="1" applyFont="1" applyAlignment="1">
      <alignment horizontal="center" vertical="center" wrapText="1"/>
    </xf>
    <xf numFmtId="3" fontId="2" fillId="0" borderId="0" xfId="0" quotePrefix="1" applyNumberFormat="1" applyFont="1" applyAlignment="1">
      <alignment horizontal="center" vertical="center" wrapText="1"/>
    </xf>
    <xf numFmtId="165" fontId="2" fillId="0" borderId="0" xfId="1" quotePrefix="1" applyNumberFormat="1" applyFont="1" applyAlignment="1">
      <alignment horizontal="center" vertical="center" wrapText="1"/>
    </xf>
    <xf numFmtId="10" fontId="2" fillId="0" borderId="0" xfId="0" quotePrefix="1" applyNumberFormat="1" applyFont="1" applyAlignment="1">
      <alignment horizontal="center" vertical="center" wrapText="1"/>
    </xf>
    <xf numFmtId="165" fontId="26" fillId="0" borderId="0" xfId="1" applyNumberFormat="1" applyFont="1" applyAlignment="1">
      <alignment horizontal="center" vertical="center" wrapText="1"/>
    </xf>
    <xf numFmtId="0" fontId="26" fillId="0" borderId="0" xfId="0" applyFont="1" applyAlignment="1">
      <alignment horizontal="center" vertical="center" wrapText="1"/>
    </xf>
    <xf numFmtId="0" fontId="18" fillId="2" borderId="0" xfId="0" applyFont="1" applyFill="1" applyBorder="1" applyAlignment="1">
      <alignment horizontal="center" vertical="center" wrapText="1"/>
    </xf>
    <xf numFmtId="0" fontId="23" fillId="6" borderId="0" xfId="0" quotePrefix="1" applyFont="1" applyFill="1" applyBorder="1" applyAlignment="1" applyProtection="1">
      <alignment horizontal="center" vertical="center" wrapText="1"/>
    </xf>
    <xf numFmtId="0" fontId="2" fillId="0" borderId="20" xfId="0" applyFont="1" applyFill="1" applyBorder="1" applyAlignment="1">
      <alignment horizontal="center" vertical="center" wrapText="1"/>
    </xf>
    <xf numFmtId="0" fontId="2" fillId="0" borderId="22" xfId="0" applyFont="1" applyFill="1" applyBorder="1" applyAlignment="1">
      <alignment horizontal="center" vertical="center" wrapText="1"/>
    </xf>
    <xf numFmtId="0" fontId="14" fillId="0" borderId="22" xfId="2" quotePrefix="1" applyFill="1" applyBorder="1" applyAlignment="1">
      <alignment horizontal="center" vertical="center" wrapText="1"/>
    </xf>
    <xf numFmtId="0" fontId="2" fillId="0" borderId="23" xfId="0" applyFont="1" applyFill="1" applyBorder="1" applyAlignment="1">
      <alignment horizontal="center" vertical="center" wrapText="1"/>
    </xf>
    <xf numFmtId="0" fontId="6" fillId="0" borderId="0" xfId="2" applyFont="1" applyAlignment="1"/>
    <xf numFmtId="0" fontId="18" fillId="2" borderId="0" xfId="0" applyFont="1" applyFill="1" applyBorder="1" applyAlignment="1">
      <alignment horizontal="center" vertical="center" wrapText="1"/>
    </xf>
    <xf numFmtId="0" fontId="2" fillId="0" borderId="0" xfId="0" applyFont="1" applyAlignment="1" applyProtection="1">
      <alignment horizontal="center" vertical="center" wrapText="1"/>
      <protection locked="0"/>
    </xf>
    <xf numFmtId="0" fontId="2" fillId="0" borderId="0" xfId="0" applyFont="1" applyFill="1" applyAlignment="1">
      <alignment horizontal="center" vertical="center" wrapText="1"/>
    </xf>
    <xf numFmtId="0" fontId="2" fillId="0" borderId="0" xfId="0" quotePrefix="1" applyFont="1" applyAlignment="1" applyProtection="1">
      <alignment horizontal="center" vertical="center" wrapText="1"/>
    </xf>
    <xf numFmtId="166" fontId="2" fillId="0" borderId="0" xfId="0" quotePrefix="1" applyNumberFormat="1" applyFont="1" applyFill="1" applyBorder="1" applyAlignment="1" applyProtection="1">
      <alignment horizontal="center" vertical="center" wrapText="1"/>
      <protection locked="0"/>
    </xf>
    <xf numFmtId="3" fontId="2" fillId="0" borderId="0" xfId="0" quotePrefix="1" applyNumberFormat="1" applyFont="1" applyFill="1" applyBorder="1" applyAlignment="1" applyProtection="1">
      <alignment horizontal="center" vertical="center" wrapText="1"/>
      <protection locked="0"/>
    </xf>
    <xf numFmtId="0" fontId="2" fillId="0" borderId="0" xfId="0" quotePrefix="1" applyFont="1" applyFill="1" applyBorder="1" applyAlignment="1" applyProtection="1">
      <alignment horizontal="center" vertical="center" wrapText="1"/>
      <protection locked="0"/>
    </xf>
    <xf numFmtId="166" fontId="2" fillId="0" borderId="0" xfId="0" applyNumberFormat="1" applyFont="1" applyFill="1" applyBorder="1" applyAlignment="1" applyProtection="1">
      <alignment horizontal="center" vertical="center" wrapText="1"/>
      <protection locked="0"/>
    </xf>
    <xf numFmtId="166" fontId="26" fillId="0" borderId="0" xfId="0" applyNumberFormat="1" applyFont="1" applyFill="1" applyBorder="1" applyAlignment="1" applyProtection="1">
      <alignment horizontal="center" vertical="center" wrapText="1"/>
      <protection locked="0"/>
    </xf>
    <xf numFmtId="0" fontId="24" fillId="0" borderId="0" xfId="0" applyFont="1" applyFill="1" applyBorder="1" applyAlignment="1" applyProtection="1">
      <alignment horizontal="right" vertical="center" wrapText="1"/>
      <protection locked="0"/>
    </xf>
    <xf numFmtId="0" fontId="24" fillId="0" borderId="0" xfId="0" applyFont="1" applyFill="1" applyBorder="1" applyAlignment="1" applyProtection="1">
      <alignment horizontal="center" vertical="center" wrapText="1"/>
      <protection locked="0"/>
    </xf>
    <xf numFmtId="1" fontId="2" fillId="0" borderId="0" xfId="0" applyNumberFormat="1" applyFont="1" applyFill="1" applyBorder="1" applyAlignment="1" applyProtection="1">
      <alignment horizontal="center" vertical="center" wrapText="1"/>
      <protection locked="0"/>
    </xf>
    <xf numFmtId="0" fontId="2" fillId="0" borderId="0" xfId="0" applyFont="1" applyFill="1" applyBorder="1" applyAlignment="1" applyProtection="1">
      <alignment horizontal="center" vertical="center" wrapText="1"/>
      <protection locked="0"/>
    </xf>
    <xf numFmtId="165" fontId="2" fillId="0" borderId="0" xfId="1" applyNumberFormat="1" applyFont="1" applyFill="1" applyBorder="1" applyAlignment="1" applyProtection="1">
      <alignment horizontal="center" vertical="center" wrapText="1"/>
      <protection locked="0"/>
    </xf>
    <xf numFmtId="3" fontId="2" fillId="0" borderId="0" xfId="0" applyNumberFormat="1" applyFont="1" applyFill="1" applyBorder="1" applyAlignment="1" applyProtection="1">
      <alignment horizontal="center" vertical="center" wrapText="1"/>
      <protection locked="0"/>
    </xf>
    <xf numFmtId="165" fontId="26" fillId="0" borderId="0" xfId="1" applyNumberFormat="1" applyFont="1" applyFill="1" applyBorder="1" applyAlignment="1" applyProtection="1">
      <alignment horizontal="center" vertical="center" wrapText="1"/>
      <protection locked="0"/>
    </xf>
    <xf numFmtId="0" fontId="24" fillId="0" borderId="0" xfId="0" applyFont="1" applyAlignment="1" applyProtection="1">
      <alignment horizontal="right" vertical="center" wrapText="1"/>
      <protection locked="0"/>
    </xf>
    <xf numFmtId="0" fontId="2" fillId="0" borderId="0" xfId="0" quotePrefix="1" applyFont="1" applyFill="1" applyAlignment="1">
      <alignment horizontal="center" vertical="center" wrapText="1"/>
    </xf>
    <xf numFmtId="0" fontId="0" fillId="0" borderId="0" xfId="0" applyFill="1" applyAlignment="1">
      <alignment horizontal="center" vertical="center" wrapText="1"/>
    </xf>
    <xf numFmtId="165" fontId="2" fillId="0" borderId="0" xfId="1" applyNumberFormat="1" applyFont="1" applyFill="1" applyAlignment="1">
      <alignment horizontal="center" vertical="center" wrapText="1"/>
    </xf>
    <xf numFmtId="0" fontId="23" fillId="0" borderId="0" xfId="0" applyFont="1" applyFill="1" applyAlignment="1">
      <alignment horizontal="center" vertical="center" wrapText="1"/>
    </xf>
    <xf numFmtId="165" fontId="2" fillId="0" borderId="0" xfId="0" quotePrefix="1" applyNumberFormat="1" applyFont="1" applyFill="1" applyAlignment="1">
      <alignment horizontal="center" vertical="center" wrapText="1"/>
    </xf>
    <xf numFmtId="165" fontId="0" fillId="0" borderId="0" xfId="0" applyNumberFormat="1" applyFill="1" applyAlignment="1">
      <alignment horizontal="center" vertical="center" wrapText="1"/>
    </xf>
    <xf numFmtId="0" fontId="0" fillId="0" borderId="1" xfId="0" applyFont="1" applyBorder="1"/>
    <xf numFmtId="0" fontId="0" fillId="0" borderId="2" xfId="0" applyFont="1" applyBorder="1"/>
    <xf numFmtId="0" fontId="0" fillId="0" borderId="3" xfId="0" applyFont="1" applyBorder="1"/>
    <xf numFmtId="0" fontId="0" fillId="0" borderId="6" xfId="0" applyFont="1" applyBorder="1"/>
    <xf numFmtId="0" fontId="0" fillId="0" borderId="8" xfId="0" applyFont="1" applyBorder="1"/>
    <xf numFmtId="0" fontId="8" fillId="0" borderId="0" xfId="0" applyFont="1" applyBorder="1"/>
    <xf numFmtId="0" fontId="17" fillId="0" borderId="0" xfId="0" applyFont="1" applyBorder="1" applyAlignment="1">
      <alignment horizontal="left" vertical="center" indent="1"/>
    </xf>
    <xf numFmtId="0" fontId="2" fillId="0" borderId="0" xfId="0" quotePrefix="1" applyFont="1" applyFill="1" applyAlignment="1" applyProtection="1">
      <alignment horizontal="center" vertical="center" wrapText="1"/>
      <protection locked="0"/>
    </xf>
    <xf numFmtId="0" fontId="2" fillId="0" borderId="15" xfId="0" applyFont="1" applyFill="1" applyBorder="1" applyAlignment="1" applyProtection="1">
      <alignment horizontal="center" vertical="center" wrapText="1"/>
      <protection locked="0"/>
    </xf>
    <xf numFmtId="0" fontId="0" fillId="0" borderId="0" xfId="0" quotePrefix="1" applyFont="1" applyFill="1" applyBorder="1" applyAlignment="1" applyProtection="1">
      <alignment horizontal="center" vertical="center" wrapText="1"/>
      <protection locked="0"/>
    </xf>
    <xf numFmtId="9" fontId="24" fillId="0" borderId="0" xfId="1" applyFont="1" applyFill="1" applyBorder="1" applyAlignment="1" applyProtection="1">
      <alignment horizontal="center" vertical="center" wrapText="1"/>
      <protection locked="0"/>
    </xf>
    <xf numFmtId="0" fontId="0" fillId="0" borderId="0" xfId="0"/>
    <xf numFmtId="0" fontId="2" fillId="0" borderId="0" xfId="0" applyFont="1" applyFill="1" applyBorder="1" applyAlignment="1">
      <alignment horizontal="center" vertical="center" wrapText="1"/>
    </xf>
    <xf numFmtId="0" fontId="26" fillId="0" borderId="0" xfId="0" applyFont="1" applyFill="1" applyBorder="1" applyAlignment="1" applyProtection="1">
      <alignment horizontal="center" vertical="center" wrapText="1"/>
    </xf>
    <xf numFmtId="165" fontId="2" fillId="0" borderId="0" xfId="1" applyNumberFormat="1" applyFont="1" applyFill="1" applyBorder="1" applyAlignment="1" applyProtection="1">
      <alignment horizontal="center" vertical="center" wrapText="1"/>
    </xf>
    <xf numFmtId="165" fontId="2" fillId="0" borderId="0" xfId="0" quotePrefix="1" applyNumberFormat="1" applyFont="1" applyFill="1" applyBorder="1" applyAlignment="1" applyProtection="1">
      <alignment horizontal="center" vertical="center" wrapText="1"/>
    </xf>
    <xf numFmtId="165" fontId="2" fillId="0" borderId="0" xfId="0" quotePrefix="1" applyNumberFormat="1" applyFont="1" applyAlignment="1">
      <alignment horizontal="center" vertical="center" wrapText="1"/>
    </xf>
    <xf numFmtId="0" fontId="2" fillId="0" borderId="0" xfId="0" applyFont="1" applyFill="1" applyAlignment="1">
      <alignment horizontal="center" vertical="center" wrapText="1"/>
    </xf>
    <xf numFmtId="0" fontId="2" fillId="0" borderId="0" xfId="0" quotePrefix="1" applyFont="1" applyFill="1" applyAlignment="1">
      <alignment horizontal="center" vertical="center" wrapText="1"/>
    </xf>
    <xf numFmtId="0" fontId="45" fillId="0" borderId="0" xfId="0" applyFont="1" applyFill="1" applyBorder="1" applyAlignment="1">
      <alignment horizontal="center" vertical="center"/>
    </xf>
    <xf numFmtId="0" fontId="14" fillId="0" borderId="17" xfId="2" quotePrefix="1" applyFont="1" applyFill="1" applyBorder="1" applyAlignment="1">
      <alignment horizontal="center" vertical="center" wrapText="1"/>
    </xf>
    <xf numFmtId="0" fontId="25" fillId="0" borderId="0" xfId="2" applyFont="1" applyFill="1" applyBorder="1" applyAlignment="1">
      <alignment horizontal="center" vertical="center" wrapText="1"/>
    </xf>
    <xf numFmtId="0" fontId="29" fillId="0" borderId="0" xfId="0" applyFont="1" applyFill="1" applyBorder="1" applyAlignment="1">
      <alignment horizontal="left" vertical="center"/>
    </xf>
    <xf numFmtId="0" fontId="29" fillId="0" borderId="0" xfId="0" applyFont="1" applyFill="1" applyBorder="1" applyAlignment="1">
      <alignment horizontal="center" vertical="center" wrapText="1"/>
    </xf>
    <xf numFmtId="0" fontId="30" fillId="0" borderId="0" xfId="0" applyFont="1" applyFill="1" applyBorder="1" applyAlignment="1">
      <alignment horizontal="center" vertical="center" wrapText="1"/>
    </xf>
    <xf numFmtId="0" fontId="14" fillId="0" borderId="0" xfId="2" applyFill="1" applyAlignment="1">
      <alignment horizontal="center"/>
    </xf>
    <xf numFmtId="0" fontId="45" fillId="0" borderId="0" xfId="0" applyFont="1" applyFill="1" applyBorder="1" applyAlignment="1" applyProtection="1">
      <alignment horizontal="center" vertical="center"/>
    </xf>
    <xf numFmtId="0" fontId="22" fillId="0" borderId="0" xfId="0" applyFont="1" applyFill="1" applyAlignment="1">
      <alignment horizontal="center" vertical="center" wrapText="1"/>
    </xf>
    <xf numFmtId="165" fontId="2" fillId="0" borderId="0" xfId="0" applyNumberFormat="1" applyFont="1" applyFill="1" applyAlignment="1">
      <alignment horizontal="center" vertical="center" wrapText="1"/>
    </xf>
    <xf numFmtId="165" fontId="2" fillId="0" borderId="0" xfId="1" applyNumberFormat="1" applyFont="1" applyFill="1" applyAlignment="1" applyProtection="1">
      <alignment horizontal="center" vertical="center" wrapText="1"/>
      <protection locked="0"/>
    </xf>
    <xf numFmtId="0" fontId="0" fillId="0" borderId="0" xfId="0" quotePrefix="1" applyFill="1" applyAlignment="1">
      <alignment horizontal="center"/>
    </xf>
    <xf numFmtId="166" fontId="2" fillId="0" borderId="0" xfId="0" applyNumberFormat="1" applyFont="1" applyFill="1" applyAlignment="1">
      <alignment horizontal="center" vertical="center" wrapText="1"/>
    </xf>
    <xf numFmtId="3" fontId="2" fillId="0" borderId="0" xfId="0" applyNumberFormat="1" applyFont="1" applyFill="1" applyAlignment="1">
      <alignment horizontal="center" vertical="center" wrapText="1"/>
    </xf>
    <xf numFmtId="166" fontId="2" fillId="0" borderId="0" xfId="0" applyNumberFormat="1" applyFont="1" applyFill="1" applyAlignment="1" applyProtection="1">
      <alignment horizontal="center" vertical="center" wrapText="1"/>
      <protection locked="0"/>
    </xf>
    <xf numFmtId="0" fontId="2" fillId="0" borderId="0" xfId="0" applyFont="1" applyFill="1" applyAlignment="1" applyProtection="1">
      <alignment horizontal="center" vertical="center" wrapText="1"/>
      <protection locked="0"/>
    </xf>
    <xf numFmtId="0" fontId="0" fillId="0" borderId="0" xfId="0" applyFill="1" applyAlignment="1" applyProtection="1">
      <alignment horizontal="center" vertical="center" wrapText="1"/>
      <protection locked="0"/>
    </xf>
    <xf numFmtId="0" fontId="20" fillId="6" borderId="0" xfId="0" applyFont="1" applyFill="1" applyBorder="1" applyAlignment="1">
      <alignment horizontal="center" vertical="center" wrapText="1"/>
    </xf>
    <xf numFmtId="0" fontId="2" fillId="0" borderId="0" xfId="0" applyFont="1" applyFill="1" applyBorder="1" applyAlignment="1">
      <alignment horizontal="left" vertical="center" wrapText="1"/>
    </xf>
    <xf numFmtId="0" fontId="45" fillId="0" borderId="0" xfId="0" applyFont="1" applyFill="1" applyAlignment="1">
      <alignment horizontal="center" vertical="center"/>
    </xf>
    <xf numFmtId="0" fontId="2" fillId="0" borderId="0" xfId="0" quotePrefix="1" applyFont="1" applyFill="1" applyAlignment="1" applyProtection="1">
      <alignment horizontal="center" vertical="center" wrapText="1"/>
    </xf>
    <xf numFmtId="0" fontId="0" fillId="0" borderId="0" xfId="0" applyProtection="1">
      <protection locked="0"/>
    </xf>
    <xf numFmtId="0" fontId="20" fillId="0" borderId="0" xfId="0" quotePrefix="1" applyFont="1" applyFill="1" applyBorder="1" applyAlignment="1" applyProtection="1">
      <alignment horizontal="center" vertical="center" wrapText="1"/>
      <protection locked="0"/>
    </xf>
    <xf numFmtId="0" fontId="23" fillId="0" borderId="0" xfId="0" quotePrefix="1" applyFont="1" applyFill="1" applyBorder="1" applyAlignment="1" applyProtection="1">
      <alignment horizontal="center" vertical="center" wrapText="1"/>
      <protection locked="0"/>
    </xf>
    <xf numFmtId="0" fontId="0" fillId="0" borderId="0" xfId="0" applyFont="1" applyProtection="1">
      <protection locked="0"/>
    </xf>
    <xf numFmtId="0" fontId="17" fillId="0" borderId="0" xfId="0" applyFont="1" applyFill="1" applyBorder="1" applyAlignment="1">
      <alignment horizontal="left" vertical="center" indent="1"/>
    </xf>
    <xf numFmtId="0" fontId="2" fillId="0" borderId="0" xfId="0" applyFont="1" applyFill="1" applyBorder="1" applyAlignment="1">
      <alignment horizontal="center" vertical="center" wrapText="1"/>
    </xf>
    <xf numFmtId="0" fontId="25" fillId="0" borderId="0" xfId="2" quotePrefix="1" applyFont="1" applyFill="1" applyBorder="1" applyAlignment="1">
      <alignment horizontal="center" vertical="center" wrapText="1"/>
    </xf>
    <xf numFmtId="0" fontId="2" fillId="8" borderId="0" xfId="0" applyFont="1" applyFill="1"/>
    <xf numFmtId="0" fontId="23" fillId="8" borderId="0" xfId="0" applyFont="1" applyFill="1"/>
    <xf numFmtId="0" fontId="51" fillId="8" borderId="0" xfId="0" applyFont="1" applyFill="1" applyAlignment="1">
      <alignment vertical="top"/>
    </xf>
    <xf numFmtId="0" fontId="2" fillId="9" borderId="0" xfId="0" applyFont="1" applyFill="1"/>
    <xf numFmtId="0" fontId="35" fillId="8" borderId="0" xfId="0" applyFont="1" applyFill="1"/>
    <xf numFmtId="0" fontId="2" fillId="9" borderId="33" xfId="0" applyFont="1" applyFill="1" applyBorder="1"/>
    <xf numFmtId="0" fontId="2" fillId="9" borderId="34" xfId="0" applyFont="1" applyFill="1" applyBorder="1"/>
    <xf numFmtId="0" fontId="2" fillId="9" borderId="35" xfId="0" applyFont="1" applyFill="1" applyBorder="1"/>
    <xf numFmtId="0" fontId="2" fillId="9" borderId="36" xfId="0" applyFont="1" applyFill="1" applyBorder="1"/>
    <xf numFmtId="0" fontId="2" fillId="9" borderId="37" xfId="0" applyFont="1" applyFill="1" applyBorder="1"/>
    <xf numFmtId="0" fontId="2" fillId="9" borderId="38" xfId="0" applyFont="1" applyFill="1" applyBorder="1"/>
    <xf numFmtId="0" fontId="2" fillId="9" borderId="39" xfId="0" applyFont="1" applyFill="1" applyBorder="1"/>
    <xf numFmtId="0" fontId="2" fillId="9" borderId="40" xfId="0" applyFont="1" applyFill="1" applyBorder="1"/>
    <xf numFmtId="0" fontId="2" fillId="9" borderId="41" xfId="0" applyFont="1" applyFill="1" applyBorder="1"/>
    <xf numFmtId="0" fontId="23" fillId="8" borderId="36" xfId="0" applyFont="1" applyFill="1" applyBorder="1"/>
    <xf numFmtId="14" fontId="2" fillId="9" borderId="36" xfId="0" applyNumberFormat="1" applyFont="1" applyFill="1" applyBorder="1"/>
    <xf numFmtId="0" fontId="23" fillId="8" borderId="36" xfId="0" applyFont="1" applyFill="1" applyBorder="1" applyAlignment="1">
      <alignment wrapText="1"/>
    </xf>
    <xf numFmtId="0" fontId="2" fillId="8" borderId="36" xfId="0" applyFont="1" applyFill="1" applyBorder="1"/>
    <xf numFmtId="3" fontId="2" fillId="4" borderId="36" xfId="0" applyNumberFormat="1" applyFont="1" applyFill="1" applyBorder="1"/>
    <xf numFmtId="168" fontId="2" fillId="9" borderId="36" xfId="9" applyNumberFormat="1" applyFont="1" applyFill="1" applyBorder="1"/>
    <xf numFmtId="3" fontId="2" fillId="0" borderId="36" xfId="0" applyNumberFormat="1" applyFont="1" applyBorder="1"/>
    <xf numFmtId="0" fontId="23" fillId="9" borderId="36" xfId="0" applyFont="1" applyFill="1" applyBorder="1"/>
    <xf numFmtId="3" fontId="23" fillId="9" borderId="36" xfId="0" applyNumberFormat="1" applyFont="1" applyFill="1" applyBorder="1"/>
    <xf numFmtId="168" fontId="2" fillId="0" borderId="36" xfId="0" applyNumberFormat="1" applyFont="1" applyBorder="1"/>
    <xf numFmtId="0" fontId="23" fillId="8" borderId="36" xfId="0" applyFont="1" applyFill="1" applyBorder="1" applyAlignment="1">
      <alignment horizontal="right" wrapText="1"/>
    </xf>
    <xf numFmtId="0" fontId="2" fillId="9" borderId="36" xfId="0" applyFont="1" applyFill="1" applyBorder="1" applyAlignment="1">
      <alignment wrapText="1"/>
    </xf>
    <xf numFmtId="3" fontId="2" fillId="9" borderId="36" xfId="0" applyNumberFormat="1" applyFont="1" applyFill="1" applyBorder="1"/>
    <xf numFmtId="9" fontId="2" fillId="9" borderId="36" xfId="1" applyFont="1" applyFill="1" applyBorder="1"/>
    <xf numFmtId="0" fontId="23" fillId="9" borderId="36" xfId="0" applyFont="1" applyFill="1" applyBorder="1" applyAlignment="1">
      <alignment wrapText="1"/>
    </xf>
    <xf numFmtId="3" fontId="23" fillId="9" borderId="36" xfId="10" applyFill="1"/>
    <xf numFmtId="9" fontId="23" fillId="9" borderId="36" xfId="1" applyFont="1" applyFill="1" applyBorder="1"/>
    <xf numFmtId="0" fontId="2" fillId="9" borderId="42" xfId="0" applyFont="1" applyFill="1" applyBorder="1"/>
    <xf numFmtId="0" fontId="23" fillId="9" borderId="43" xfId="0" applyFont="1" applyFill="1" applyBorder="1"/>
    <xf numFmtId="0" fontId="23" fillId="9" borderId="0" xfId="0" applyFont="1" applyFill="1"/>
    <xf numFmtId="0" fontId="23" fillId="9" borderId="44" xfId="0" applyFont="1" applyFill="1" applyBorder="1"/>
    <xf numFmtId="0" fontId="2" fillId="0" borderId="0" xfId="0" applyFont="1"/>
    <xf numFmtId="169" fontId="2" fillId="0" borderId="36" xfId="9" applyNumberFormat="1" applyFont="1" applyFill="1" applyBorder="1"/>
    <xf numFmtId="0" fontId="23" fillId="9" borderId="0" xfId="0" applyFont="1" applyFill="1" applyAlignment="1">
      <alignment wrapText="1"/>
    </xf>
    <xf numFmtId="3" fontId="2" fillId="9" borderId="0" xfId="0" applyNumberFormat="1" applyFont="1" applyFill="1"/>
    <xf numFmtId="9" fontId="23" fillId="8" borderId="36" xfId="0" applyNumberFormat="1" applyFont="1" applyFill="1" applyBorder="1" applyAlignment="1">
      <alignment horizontal="right"/>
    </xf>
    <xf numFmtId="9" fontId="2" fillId="9" borderId="0" xfId="1" applyFont="1" applyFill="1" applyBorder="1"/>
    <xf numFmtId="9" fontId="23" fillId="9" borderId="0" xfId="1" applyFont="1" applyFill="1" applyBorder="1"/>
    <xf numFmtId="0" fontId="23" fillId="8" borderId="36" xfId="0" applyFont="1" applyFill="1" applyBorder="1" applyAlignment="1">
      <alignment horizontal="right"/>
    </xf>
    <xf numFmtId="9" fontId="2" fillId="9" borderId="36" xfId="1" applyFont="1" applyFill="1" applyBorder="1" applyAlignment="1">
      <alignment horizontal="right"/>
    </xf>
    <xf numFmtId="9" fontId="23" fillId="9" borderId="36" xfId="1" applyFont="1" applyFill="1" applyBorder="1" applyAlignment="1">
      <alignment horizontal="right"/>
    </xf>
    <xf numFmtId="0" fontId="52" fillId="9" borderId="0" xfId="0" applyFont="1" applyFill="1"/>
    <xf numFmtId="3" fontId="23" fillId="9" borderId="0" xfId="10" applyFill="1" applyBorder="1"/>
    <xf numFmtId="0" fontId="53" fillId="4" borderId="0" xfId="0" applyFont="1" applyFill="1"/>
    <xf numFmtId="165" fontId="2" fillId="4" borderId="36" xfId="1" applyNumberFormat="1" applyFont="1" applyFill="1" applyBorder="1"/>
    <xf numFmtId="0" fontId="53" fillId="8" borderId="0" xfId="0" applyFont="1" applyFill="1"/>
    <xf numFmtId="0" fontId="2" fillId="8" borderId="36" xfId="0" applyFont="1" applyFill="1" applyBorder="1" applyAlignment="1">
      <alignment horizontal="right" wrapText="1"/>
    </xf>
    <xf numFmtId="10" fontId="23" fillId="8" borderId="36" xfId="1" applyNumberFormat="1" applyFont="1" applyFill="1" applyBorder="1" applyAlignment="1">
      <alignment horizontal="right" wrapText="1"/>
    </xf>
    <xf numFmtId="3" fontId="0" fillId="0" borderId="0" xfId="0" applyNumberFormat="1"/>
    <xf numFmtId="14" fontId="0" fillId="0" borderId="0" xfId="0" applyNumberFormat="1"/>
    <xf numFmtId="3" fontId="2" fillId="10" borderId="36" xfId="0" applyNumberFormat="1" applyFont="1" applyFill="1" applyBorder="1"/>
    <xf numFmtId="0" fontId="2" fillId="10" borderId="36" xfId="0" applyFont="1" applyFill="1" applyBorder="1"/>
    <xf numFmtId="4" fontId="2" fillId="10" borderId="36" xfId="0" applyNumberFormat="1" applyFont="1" applyFill="1" applyBorder="1"/>
    <xf numFmtId="0" fontId="2" fillId="9" borderId="0" xfId="0" applyFont="1" applyFill="1" applyAlignment="1">
      <alignment wrapText="1"/>
    </xf>
    <xf numFmtId="0" fontId="2" fillId="9" borderId="0" xfId="0" applyFont="1" applyFill="1" applyAlignment="1">
      <alignment horizontal="right" wrapText="1"/>
    </xf>
    <xf numFmtId="4" fontId="2" fillId="9" borderId="36" xfId="0" applyNumberFormat="1" applyFont="1" applyFill="1" applyBorder="1"/>
    <xf numFmtId="10" fontId="2" fillId="9" borderId="0" xfId="1" applyNumberFormat="1" applyFont="1" applyFill="1" applyBorder="1"/>
    <xf numFmtId="4" fontId="2" fillId="9" borderId="0" xfId="0" applyNumberFormat="1" applyFont="1" applyFill="1"/>
    <xf numFmtId="0" fontId="2" fillId="9" borderId="0" xfId="0" applyFont="1" applyFill="1" applyAlignment="1">
      <alignment horizontal="right"/>
    </xf>
    <xf numFmtId="0" fontId="54" fillId="8" borderId="36" xfId="0" applyFont="1" applyFill="1" applyBorder="1" applyAlignment="1">
      <alignment wrapText="1"/>
    </xf>
    <xf numFmtId="0" fontId="2" fillId="9" borderId="36" xfId="0" applyFont="1" applyFill="1" applyBorder="1" applyAlignment="1">
      <alignment horizontal="left" vertical="center" wrapText="1"/>
    </xf>
    <xf numFmtId="0" fontId="2" fillId="9" borderId="36" xfId="0" applyFont="1" applyFill="1" applyBorder="1" applyAlignment="1">
      <alignment vertical="center" wrapText="1"/>
    </xf>
    <xf numFmtId="0" fontId="23" fillId="8" borderId="44" xfId="0" applyFont="1" applyFill="1" applyBorder="1" applyAlignment="1">
      <alignment wrapText="1"/>
    </xf>
    <xf numFmtId="0" fontId="23" fillId="8" borderId="46" xfId="0" applyFont="1" applyFill="1" applyBorder="1" applyAlignment="1">
      <alignment horizontal="right" wrapText="1"/>
    </xf>
    <xf numFmtId="0" fontId="2" fillId="9" borderId="44" xfId="0" applyFont="1" applyFill="1" applyBorder="1"/>
    <xf numFmtId="3" fontId="2" fillId="9" borderId="46" xfId="0" applyNumberFormat="1" applyFont="1" applyFill="1" applyBorder="1"/>
    <xf numFmtId="3" fontId="2" fillId="9" borderId="46" xfId="10" applyFont="1" applyFill="1" applyBorder="1"/>
    <xf numFmtId="0" fontId="0" fillId="0" borderId="47" xfId="0" applyBorder="1"/>
    <xf numFmtId="3" fontId="0" fillId="0" borderId="48" xfId="0" applyNumberFormat="1" applyBorder="1"/>
    <xf numFmtId="0" fontId="0" fillId="0" borderId="49" xfId="0" applyBorder="1"/>
    <xf numFmtId="168" fontId="0" fillId="0" borderId="50" xfId="9" applyNumberFormat="1" applyFont="1" applyBorder="1"/>
    <xf numFmtId="0" fontId="2" fillId="9" borderId="51" xfId="0" applyFont="1" applyFill="1" applyBorder="1"/>
    <xf numFmtId="1" fontId="2" fillId="9" borderId="52" xfId="1" applyNumberFormat="1" applyFont="1" applyFill="1" applyBorder="1"/>
    <xf numFmtId="0" fontId="0" fillId="0" borderId="53" xfId="0" applyBorder="1"/>
    <xf numFmtId="3" fontId="0" fillId="0" borderId="54" xfId="0" applyNumberFormat="1" applyBorder="1"/>
    <xf numFmtId="168" fontId="2" fillId="9" borderId="55" xfId="9" applyNumberFormat="1" applyFont="1" applyFill="1" applyBorder="1"/>
    <xf numFmtId="0" fontId="2" fillId="4" borderId="0" xfId="0" applyFont="1" applyFill="1"/>
    <xf numFmtId="0" fontId="55" fillId="4" borderId="0" xfId="0" applyFont="1" applyFill="1"/>
    <xf numFmtId="0" fontId="56" fillId="0" borderId="0" xfId="0" applyFont="1" applyAlignment="1">
      <alignment vertical="center" wrapText="1"/>
    </xf>
    <xf numFmtId="0" fontId="0" fillId="0" borderId="0" xfId="0" applyAlignment="1">
      <alignment wrapText="1"/>
    </xf>
    <xf numFmtId="0" fontId="57" fillId="0" borderId="0" xfId="0" applyFont="1" applyAlignment="1">
      <alignment vertical="center" wrapText="1"/>
    </xf>
    <xf numFmtId="0" fontId="2" fillId="4" borderId="0" xfId="0" applyFont="1" applyFill="1" applyAlignment="1">
      <alignment horizontal="left" vertical="top"/>
    </xf>
    <xf numFmtId="0" fontId="58" fillId="0" borderId="0" xfId="0" applyFont="1" applyAlignment="1">
      <alignment vertical="top"/>
    </xf>
    <xf numFmtId="0" fontId="1" fillId="0" borderId="0" xfId="0" applyFont="1" applyAlignment="1">
      <alignment vertical="top"/>
    </xf>
    <xf numFmtId="0" fontId="62" fillId="0" borderId="0" xfId="0" applyFont="1" applyAlignment="1">
      <alignment vertical="top"/>
    </xf>
    <xf numFmtId="0" fontId="0" fillId="0" borderId="0" xfId="0" applyAlignment="1">
      <alignment vertical="top"/>
    </xf>
    <xf numFmtId="0" fontId="0" fillId="0" borderId="0" xfId="0" applyAlignment="1">
      <alignment horizontal="left" vertical="top" wrapText="1"/>
    </xf>
    <xf numFmtId="0" fontId="56" fillId="0" borderId="0" xfId="0" applyFont="1" applyAlignment="1">
      <alignment vertical="top"/>
    </xf>
    <xf numFmtId="0" fontId="57" fillId="0" borderId="0" xfId="0" applyFont="1" applyAlignment="1">
      <alignment vertical="top" wrapText="1"/>
    </xf>
    <xf numFmtId="0" fontId="60" fillId="0" borderId="0" xfId="0" applyFont="1" applyAlignment="1">
      <alignment vertical="top"/>
    </xf>
    <xf numFmtId="0" fontId="2" fillId="0" borderId="0" xfId="0" applyFont="1" applyAlignment="1" applyProtection="1">
      <alignment horizontal="center" vertical="center" wrapText="1"/>
    </xf>
    <xf numFmtId="0" fontId="14" fillId="0" borderId="0" xfId="2" applyFill="1" applyBorder="1" applyAlignment="1" applyProtection="1">
      <alignment horizontal="center" vertical="center" wrapText="1"/>
    </xf>
    <xf numFmtId="3" fontId="2" fillId="0" borderId="0" xfId="0" applyNumberFormat="1" applyFont="1" applyAlignment="1" applyProtection="1">
      <alignment horizontal="center" vertical="center" wrapText="1"/>
    </xf>
    <xf numFmtId="166" fontId="0" fillId="0" borderId="0" xfId="0" applyNumberFormat="1" applyAlignment="1" applyProtection="1">
      <alignment horizontal="center"/>
    </xf>
    <xf numFmtId="0" fontId="24" fillId="0" borderId="0" xfId="0" applyFont="1" applyAlignment="1" applyProtection="1">
      <alignment horizontal="right" vertical="center" wrapText="1"/>
    </xf>
    <xf numFmtId="166" fontId="2" fillId="0" borderId="0" xfId="0" applyNumberFormat="1" applyFont="1" applyAlignment="1" applyProtection="1">
      <alignment horizontal="center" vertical="center" wrapText="1"/>
    </xf>
    <xf numFmtId="3" fontId="2" fillId="0" borderId="0" xfId="0" quotePrefix="1" applyNumberFormat="1" applyFont="1" applyAlignment="1" applyProtection="1">
      <alignment horizontal="center" vertical="center" wrapText="1"/>
    </xf>
    <xf numFmtId="0" fontId="2" fillId="0" borderId="15" xfId="0" applyFont="1" applyBorder="1" applyAlignment="1" applyProtection="1">
      <alignment horizontal="center" vertical="center" wrapText="1"/>
    </xf>
    <xf numFmtId="170" fontId="2" fillId="0" borderId="0" xfId="1" applyNumberFormat="1" applyFont="1" applyFill="1" applyBorder="1" applyAlignment="1" applyProtection="1">
      <alignment horizontal="center" vertical="center" wrapText="1"/>
    </xf>
    <xf numFmtId="171" fontId="2" fillId="0" borderId="0" xfId="1" applyNumberFormat="1" applyFont="1" applyFill="1" applyBorder="1" applyAlignment="1" applyProtection="1">
      <alignment horizontal="center" vertical="center" wrapText="1"/>
    </xf>
    <xf numFmtId="171" fontId="2" fillId="0" borderId="0" xfId="1" applyNumberFormat="1" applyFont="1" applyFill="1" applyBorder="1" applyAlignment="1" applyProtection="1">
      <alignment horizontal="center" vertical="center" wrapText="1"/>
      <protection locked="0"/>
    </xf>
    <xf numFmtId="3" fontId="0" fillId="0" borderId="0" xfId="0" applyNumberFormat="1" applyAlignment="1" applyProtection="1">
      <alignment horizontal="center"/>
    </xf>
    <xf numFmtId="167" fontId="2" fillId="0" borderId="0" xfId="0" applyNumberFormat="1" applyFont="1" applyAlignment="1" applyProtection="1">
      <alignment horizontal="center" vertical="center" wrapText="1"/>
    </xf>
    <xf numFmtId="0" fontId="43" fillId="0" borderId="0" xfId="0" applyFont="1" applyAlignment="1" applyProtection="1">
      <alignment horizontal="center" vertical="center" wrapText="1"/>
    </xf>
    <xf numFmtId="0" fontId="24" fillId="0" borderId="0" xfId="0" applyFont="1" applyAlignment="1" applyProtection="1">
      <alignment horizontal="center" vertical="center" wrapText="1"/>
    </xf>
    <xf numFmtId="1" fontId="2" fillId="0" borderId="0" xfId="0" applyNumberFormat="1" applyFont="1" applyAlignment="1" applyProtection="1">
      <alignment horizontal="center" vertical="center" wrapText="1"/>
    </xf>
    <xf numFmtId="0" fontId="2" fillId="0" borderId="0" xfId="0" applyFont="1" applyAlignment="1" applyProtection="1">
      <alignment horizontal="center" vertical="center" wrapText="1"/>
      <protection locked="0"/>
    </xf>
    <xf numFmtId="0" fontId="14" fillId="0" borderId="0" xfId="2" applyFill="1" applyBorder="1" applyAlignment="1" applyProtection="1">
      <alignment horizontal="center" vertical="center" wrapText="1"/>
      <protection locked="0"/>
    </xf>
    <xf numFmtId="3" fontId="0" fillId="0" borderId="0" xfId="0" applyNumberFormat="1" applyFill="1"/>
    <xf numFmtId="3" fontId="2" fillId="4" borderId="56" xfId="0" applyNumberFormat="1" applyFont="1" applyFill="1" applyBorder="1"/>
    <xf numFmtId="3" fontId="2" fillId="0" borderId="36" xfId="0" applyNumberFormat="1" applyFont="1" applyFill="1" applyBorder="1"/>
    <xf numFmtId="0" fontId="2" fillId="0" borderId="0" xfId="0" applyFont="1" applyAlignment="1" applyProtection="1">
      <alignment horizontal="center" vertical="center" wrapText="1"/>
      <protection locked="0"/>
    </xf>
    <xf numFmtId="0" fontId="0" fillId="0" borderId="0" xfId="0" applyProtection="1"/>
    <xf numFmtId="3" fontId="2" fillId="0" borderId="0" xfId="0" applyNumberFormat="1" applyFont="1" applyAlignment="1" applyProtection="1">
      <alignment horizontal="center" vertical="center" wrapText="1"/>
      <protection locked="0"/>
    </xf>
    <xf numFmtId="0" fontId="45" fillId="0" borderId="0" xfId="0" applyFont="1" applyFill="1" applyBorder="1" applyAlignment="1">
      <alignment horizontal="center" vertical="center"/>
    </xf>
    <xf numFmtId="0" fontId="6" fillId="3" borderId="0" xfId="0" applyFont="1" applyFill="1" applyBorder="1" applyAlignment="1">
      <alignment horizontal="center"/>
    </xf>
    <xf numFmtId="0" fontId="0" fillId="0" borderId="0" xfId="0" applyFont="1" applyAlignment="1"/>
    <xf numFmtId="0" fontId="6" fillId="2" borderId="0" xfId="2" applyFont="1" applyFill="1" applyBorder="1" applyAlignment="1">
      <alignment horizontal="center"/>
    </xf>
    <xf numFmtId="0" fontId="6" fillId="0" borderId="0" xfId="2" applyFont="1" applyAlignment="1"/>
    <xf numFmtId="0" fontId="0" fillId="0" borderId="0" xfId="0" applyFont="1" applyFill="1" applyBorder="1" applyAlignment="1">
      <alignment horizontal="left" wrapText="1"/>
    </xf>
    <xf numFmtId="0" fontId="17" fillId="0" borderId="0" xfId="0" applyFont="1" applyBorder="1" applyAlignment="1">
      <alignment horizontal="left" vertical="center" wrapText="1" indent="1"/>
    </xf>
    <xf numFmtId="0" fontId="48" fillId="0" borderId="0" xfId="0" applyFont="1" applyBorder="1" applyAlignment="1">
      <alignment horizontal="left" wrapText="1"/>
    </xf>
    <xf numFmtId="0" fontId="9" fillId="0" borderId="0" xfId="0" applyFont="1" applyAlignment="1">
      <alignment horizontal="left"/>
    </xf>
    <xf numFmtId="0" fontId="15" fillId="0" borderId="0" xfId="0" applyFont="1" applyAlignment="1">
      <alignment horizontal="left"/>
    </xf>
    <xf numFmtId="0" fontId="65" fillId="0" borderId="0" xfId="0" applyFont="1" applyAlignment="1">
      <alignment horizontal="left" vertical="top" wrapText="1"/>
    </xf>
    <xf numFmtId="0" fontId="59" fillId="0" borderId="0" xfId="0" applyFont="1" applyAlignment="1">
      <alignment horizontal="left" vertical="top" wrapText="1"/>
    </xf>
    <xf numFmtId="0" fontId="63" fillId="0" borderId="0" xfId="0" applyFont="1" applyAlignment="1">
      <alignment horizontal="left" vertical="top" wrapText="1"/>
    </xf>
    <xf numFmtId="0" fontId="46" fillId="0" borderId="0" xfId="0" applyFont="1" applyAlignment="1">
      <alignment horizontal="left" vertical="top" wrapText="1"/>
    </xf>
    <xf numFmtId="0" fontId="57" fillId="0" borderId="0" xfId="0" applyFont="1" applyAlignment="1">
      <alignment horizontal="left" vertical="top" wrapText="1"/>
    </xf>
    <xf numFmtId="0" fontId="2" fillId="9" borderId="34" xfId="0" applyFont="1" applyFill="1" applyBorder="1" applyAlignment="1">
      <alignment horizontal="center" vertical="center"/>
    </xf>
    <xf numFmtId="0" fontId="2" fillId="9" borderId="0" xfId="0" applyFont="1" applyFill="1" applyAlignment="1">
      <alignment horizontal="center" vertical="center"/>
    </xf>
    <xf numFmtId="0" fontId="2" fillId="9" borderId="44" xfId="0" applyFont="1" applyFill="1" applyBorder="1" applyAlignment="1">
      <alignment horizontal="left" wrapText="1"/>
    </xf>
    <xf numFmtId="0" fontId="2" fillId="9" borderId="43" xfId="0" applyFont="1" applyFill="1" applyBorder="1" applyAlignment="1">
      <alignment horizontal="left" wrapText="1"/>
    </xf>
    <xf numFmtId="0" fontId="2" fillId="9" borderId="45" xfId="0" applyFont="1" applyFill="1" applyBorder="1" applyAlignment="1">
      <alignment horizontal="left" wrapText="1"/>
    </xf>
    <xf numFmtId="0" fontId="2" fillId="0" borderId="0" xfId="0" applyFont="1" applyAlignment="1">
      <alignment horizontal="left" vertical="top" wrapText="1"/>
    </xf>
    <xf numFmtId="0" fontId="44" fillId="0" borderId="0" xfId="0" applyFont="1" applyFill="1" applyBorder="1" applyAlignment="1">
      <alignment horizontal="left" vertical="center" wrapText="1"/>
    </xf>
    <xf numFmtId="0" fontId="18" fillId="2" borderId="0" xfId="0" applyFont="1" applyFill="1" applyBorder="1" applyAlignment="1">
      <alignment horizontal="center" vertical="center" wrapText="1"/>
    </xf>
    <xf numFmtId="0" fontId="18" fillId="2" borderId="20" xfId="0" applyFont="1" applyFill="1" applyBorder="1" applyAlignment="1">
      <alignment horizontal="center" vertical="center" wrapText="1"/>
    </xf>
    <xf numFmtId="0" fontId="18" fillId="2" borderId="23" xfId="0" applyFont="1" applyFill="1" applyBorder="1" applyAlignment="1">
      <alignment horizontal="center" vertical="center" wrapText="1"/>
    </xf>
    <xf numFmtId="0" fontId="14" fillId="0" borderId="0" xfId="2" quotePrefix="1" applyFill="1" applyBorder="1" applyAlignment="1">
      <alignment horizontal="center" vertical="center" wrapText="1"/>
    </xf>
    <xf numFmtId="0" fontId="14" fillId="0" borderId="20" xfId="2" quotePrefix="1" applyFill="1" applyBorder="1" applyAlignment="1">
      <alignment horizontal="center" vertical="center" wrapText="1"/>
    </xf>
    <xf numFmtId="0" fontId="14" fillId="0" borderId="23" xfId="2" quotePrefix="1" applyFill="1" applyBorder="1" applyAlignment="1">
      <alignment horizontal="center" vertical="center" wrapText="1"/>
    </xf>
    <xf numFmtId="0" fontId="14" fillId="0" borderId="20" xfId="2" quotePrefix="1" applyBorder="1" applyAlignment="1">
      <alignment horizontal="center"/>
    </xf>
    <xf numFmtId="0" fontId="14" fillId="0" borderId="23" xfId="2" quotePrefix="1" applyBorder="1" applyAlignment="1">
      <alignment horizontal="center"/>
    </xf>
    <xf numFmtId="0" fontId="14" fillId="0" borderId="32" xfId="2" quotePrefix="1" applyFill="1" applyBorder="1" applyAlignment="1">
      <alignment horizontal="center" vertical="center" wrapText="1"/>
    </xf>
    <xf numFmtId="0" fontId="14" fillId="0" borderId="24" xfId="2" quotePrefix="1" applyFill="1" applyBorder="1" applyAlignment="1">
      <alignment horizontal="center" vertical="center" wrapText="1"/>
    </xf>
    <xf numFmtId="0" fontId="2" fillId="0" borderId="29" xfId="0" applyFont="1" applyBorder="1" applyAlignment="1">
      <alignment horizontal="left" vertical="center" wrapText="1"/>
    </xf>
    <xf numFmtId="0" fontId="2" fillId="0" borderId="30" xfId="0" applyFont="1" applyBorder="1" applyAlignment="1">
      <alignment horizontal="left" vertical="center" wrapText="1"/>
    </xf>
    <xf numFmtId="0" fontId="2" fillId="0" borderId="30"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18" fillId="2" borderId="0" xfId="0" applyFont="1" applyFill="1" applyAlignment="1">
      <alignment horizontal="left" vertical="center" wrapText="1"/>
    </xf>
    <xf numFmtId="0" fontId="44" fillId="0" borderId="0" xfId="0" applyFont="1" applyAlignment="1">
      <alignment horizontal="left" vertical="center" wrapText="1"/>
    </xf>
    <xf numFmtId="0" fontId="3" fillId="0" borderId="27" xfId="0" applyFont="1" applyBorder="1" applyAlignment="1">
      <alignment horizontal="left" vertical="center" wrapText="1"/>
    </xf>
    <xf numFmtId="0" fontId="3" fillId="0" borderId="26" xfId="0" applyFont="1" applyBorder="1" applyAlignment="1">
      <alignment horizontal="left" vertical="center" wrapText="1"/>
    </xf>
    <xf numFmtId="0" fontId="18" fillId="2" borderId="0" xfId="0" applyFont="1" applyFill="1" applyAlignment="1">
      <alignment horizontal="center" vertical="center" wrapText="1"/>
    </xf>
    <xf numFmtId="0" fontId="14" fillId="0" borderId="20" xfId="2" quotePrefix="1" applyBorder="1" applyAlignment="1" applyProtection="1">
      <alignment horizontal="center" vertical="center" wrapText="1"/>
      <protection locked="0"/>
    </xf>
    <xf numFmtId="0" fontId="14" fillId="0" borderId="23" xfId="2" quotePrefix="1" applyBorder="1" applyAlignment="1" applyProtection="1">
      <alignment horizontal="center" vertical="center" wrapText="1"/>
      <protection locked="0"/>
    </xf>
    <xf numFmtId="0" fontId="2" fillId="0" borderId="20" xfId="0" applyFont="1" applyBorder="1" applyAlignment="1" applyProtection="1">
      <alignment horizontal="center" vertical="center" wrapText="1"/>
      <protection locked="0"/>
    </xf>
    <xf numFmtId="0" fontId="2" fillId="0" borderId="0" xfId="0" applyFont="1" applyAlignment="1" applyProtection="1">
      <alignment horizontal="center" vertical="center" wrapText="1"/>
      <protection locked="0"/>
    </xf>
    <xf numFmtId="0" fontId="2" fillId="0" borderId="23" xfId="0" applyFont="1" applyBorder="1" applyAlignment="1" applyProtection="1">
      <alignment horizontal="center" vertical="center" wrapText="1"/>
      <protection locked="0"/>
    </xf>
    <xf numFmtId="0" fontId="14" fillId="0" borderId="0" xfId="2" quotePrefix="1" applyAlignment="1">
      <alignment horizontal="center"/>
    </xf>
    <xf numFmtId="0" fontId="14" fillId="0" borderId="25" xfId="2" quotePrefix="1" applyBorder="1" applyAlignment="1">
      <alignment horizontal="center" vertical="center" wrapText="1"/>
    </xf>
    <xf numFmtId="0" fontId="14" fillId="0" borderId="24" xfId="2" quotePrefix="1" applyBorder="1" applyAlignment="1">
      <alignment horizontal="center" vertical="center" wrapText="1"/>
    </xf>
  </cellXfs>
  <cellStyles count="11">
    <cellStyle name="ASCB - Summa" xfId="10" xr:uid="{10E99604-7C09-4C2C-8995-D13126121EB4}"/>
    <cellStyle name="Comma" xfId="9" builtinId="3"/>
    <cellStyle name="Comma 2" xfId="3" xr:uid="{00000000-0005-0000-0000-000000000000}"/>
    <cellStyle name="Hyperlink" xfId="2" builtinId="8"/>
    <cellStyle name="Normal" xfId="0" builtinId="0"/>
    <cellStyle name="Normal 2" xfId="4" xr:uid="{00000000-0005-0000-0000-000003000000}"/>
    <cellStyle name="Normal 3" xfId="5" xr:uid="{00000000-0005-0000-0000-000004000000}"/>
    <cellStyle name="Normal 4" xfId="6" xr:uid="{00000000-0005-0000-0000-000005000000}"/>
    <cellStyle name="Normal 7" xfId="7" xr:uid="{00000000-0005-0000-0000-000006000000}"/>
    <cellStyle name="Percent" xfId="1" builtinId="5"/>
    <cellStyle name="Standard 3" xfId="8" xr:uid="{00000000-0005-0000-0000-000008000000}"/>
  </cellStyles>
  <dxfs count="0"/>
  <tableStyles count="0" defaultTableStyle="TableStyleMedium2" defaultPivotStyle="PivotStyleLight16"/>
  <colors>
    <mruColors>
      <color rgb="FF24338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2.png"/></Relationships>
</file>

<file path=xl/drawings/_rels/drawing2.xml.rels><?xml version="1.0" encoding="UTF-8" standalone="yes"?>
<Relationships xmlns="http://schemas.openxmlformats.org/package/2006/relationships"><Relationship Id="rId2" Type="http://schemas.openxmlformats.org/officeDocument/2006/relationships/image" Target="../media/image4.png"/><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2.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3.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4.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5.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6.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7.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8.vml.rels><?xml version="1.0" encoding="UTF-8" standalone="yes"?>
<Relationships xmlns="http://schemas.openxmlformats.org/package/2006/relationships"><Relationship Id="rId1" Type="http://schemas.openxmlformats.org/officeDocument/2006/relationships/image" Target="../media/image1.jpeg"/></Relationships>
</file>

<file path=xl/drawings/_rels/vmlDrawing9.v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662940</xdr:colOff>
      <xdr:row>12</xdr:row>
      <xdr:rowOff>15241</xdr:rowOff>
    </xdr:from>
    <xdr:to>
      <xdr:col>8</xdr:col>
      <xdr:colOff>225008</xdr:colOff>
      <xdr:row>19</xdr:row>
      <xdr:rowOff>119744</xdr:rowOff>
    </xdr:to>
    <xdr:pic>
      <xdr:nvPicPr>
        <xdr:cNvPr id="2" name="Picture 1">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2082165" y="2948941"/>
          <a:ext cx="4534118" cy="14706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1038222</xdr:colOff>
      <xdr:row>48</xdr:row>
      <xdr:rowOff>81645</xdr:rowOff>
    </xdr:from>
    <xdr:to>
      <xdr:col>3</xdr:col>
      <xdr:colOff>73325</xdr:colOff>
      <xdr:row>57</xdr:row>
      <xdr:rowOff>6923</xdr:rowOff>
    </xdr:to>
    <xdr:pic>
      <xdr:nvPicPr>
        <xdr:cNvPr id="2" name="Picture 1">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65" t="67570" r="71994" b="-401"/>
        <a:stretch/>
      </xdr:blipFill>
      <xdr:spPr>
        <a:xfrm>
          <a:off x="1628772" y="7654020"/>
          <a:ext cx="2768903" cy="1782653"/>
        </a:xfrm>
        <a:prstGeom prst="rect">
          <a:avLst/>
        </a:prstGeom>
      </xdr:spPr>
    </xdr:pic>
    <xdr:clientData/>
  </xdr:twoCellAnchor>
  <xdr:twoCellAnchor editAs="oneCell">
    <xdr:from>
      <xdr:col>6</xdr:col>
      <xdr:colOff>105833</xdr:colOff>
      <xdr:row>49</xdr:row>
      <xdr:rowOff>52920</xdr:rowOff>
    </xdr:from>
    <xdr:to>
      <xdr:col>7</xdr:col>
      <xdr:colOff>1143000</xdr:colOff>
      <xdr:row>63</xdr:row>
      <xdr:rowOff>134874</xdr:rowOff>
    </xdr:to>
    <xdr:pic>
      <xdr:nvPicPr>
        <xdr:cNvPr id="3" name="Picture 2">
          <a:extLst>
            <a:ext uri="{FF2B5EF4-FFF2-40B4-BE49-F238E27FC236}">
              <a16:creationId xmlns:a16="http://schemas.microsoft.com/office/drawing/2014/main" id="{00000000-0008-0000-0100-000003000000}"/>
            </a:ext>
          </a:extLst>
        </xdr:cNvPr>
        <xdr:cNvPicPr>
          <a:picLocks noChangeAspect="1"/>
        </xdr:cNvPicPr>
      </xdr:nvPicPr>
      <xdr:blipFill rotWithShape="1">
        <a:blip xmlns:r="http://schemas.openxmlformats.org/officeDocument/2006/relationships" r:embed="rId2"/>
        <a:srcRect l="2828" t="2494" r="4887"/>
        <a:stretch/>
      </xdr:blipFill>
      <xdr:spPr>
        <a:xfrm>
          <a:off x="10030883" y="7815795"/>
          <a:ext cx="2904067" cy="289182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607219</xdr:colOff>
      <xdr:row>128</xdr:row>
      <xdr:rowOff>47625</xdr:rowOff>
    </xdr:from>
    <xdr:to>
      <xdr:col>11</xdr:col>
      <xdr:colOff>678662</xdr:colOff>
      <xdr:row>131</xdr:row>
      <xdr:rowOff>83344</xdr:rowOff>
    </xdr:to>
    <xdr:sp macro="" textlink="">
      <xdr:nvSpPr>
        <xdr:cNvPr id="2" name="textruta 4">
          <a:extLst>
            <a:ext uri="{FF2B5EF4-FFF2-40B4-BE49-F238E27FC236}">
              <a16:creationId xmlns:a16="http://schemas.microsoft.com/office/drawing/2014/main" id="{5A2C33F7-55D1-4097-B20D-4335634B24B5}"/>
            </a:ext>
          </a:extLst>
        </xdr:cNvPr>
        <xdr:cNvSpPr txBox="1"/>
      </xdr:nvSpPr>
      <xdr:spPr>
        <a:xfrm flipH="1">
          <a:off x="1248569" y="26730325"/>
          <a:ext cx="9596443" cy="588169"/>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Issued bonds in other</a:t>
          </a:r>
          <a:r>
            <a:rPr lang="en-GB" sz="1100" i="1" baseline="0">
              <a:solidFill>
                <a:schemeClr val="dk1"/>
              </a:solidFill>
              <a:latin typeface="+mn-lt"/>
              <a:ea typeface="+mn-ea"/>
              <a:cs typeface="+mn-cs"/>
            </a:rPr>
            <a:t> currencies than the reporting currency SEK is causing a currency risk, and all currency cash-flows are hedged back to back by using currency insterest risk swaps</a:t>
          </a:r>
          <a:endParaRPr lang="sv-SE" sz="1100" i="1"/>
        </a:p>
      </xdr:txBody>
    </xdr:sp>
    <xdr:clientData/>
  </xdr:twoCellAnchor>
  <xdr:twoCellAnchor>
    <xdr:from>
      <xdr:col>1</xdr:col>
      <xdr:colOff>619131</xdr:colOff>
      <xdr:row>137</xdr:row>
      <xdr:rowOff>45246</xdr:rowOff>
    </xdr:from>
    <xdr:to>
      <xdr:col>11</xdr:col>
      <xdr:colOff>583407</xdr:colOff>
      <xdr:row>140</xdr:row>
      <xdr:rowOff>1</xdr:rowOff>
    </xdr:to>
    <xdr:sp macro="" textlink="">
      <xdr:nvSpPr>
        <xdr:cNvPr id="3" name="textruta 4">
          <a:extLst>
            <a:ext uri="{FF2B5EF4-FFF2-40B4-BE49-F238E27FC236}">
              <a16:creationId xmlns:a16="http://schemas.microsoft.com/office/drawing/2014/main" id="{9CC892C7-6C6E-4C58-9B29-CEB52BB08D13}"/>
            </a:ext>
          </a:extLst>
        </xdr:cNvPr>
        <xdr:cNvSpPr txBox="1"/>
      </xdr:nvSpPr>
      <xdr:spPr>
        <a:xfrm>
          <a:off x="1260481" y="28569446"/>
          <a:ext cx="9489276" cy="507205"/>
        </a:xfrm>
        <a:prstGeom prst="rect">
          <a:avLst/>
        </a:prstGeom>
        <a:solidFill>
          <a:schemeClr val="bg1">
            <a:lumMod val="95000"/>
          </a:schemeClr>
        </a:solidFill>
        <a:ln w="9525" cmpd="sng">
          <a:solidFill>
            <a:schemeClr val="lt1">
              <a:shade val="50000"/>
            </a:schemeClr>
          </a:solidFill>
        </a:ln>
        <a:effectLst>
          <a:outerShdw blurRad="50800" dist="38100" dir="2700000" algn="tl" rotWithShape="0">
            <a:prstClr val="black">
              <a:alpha val="40000"/>
            </a:prstClr>
          </a:outerShdw>
        </a:effectLst>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defRPr/>
          </a:pPr>
          <a:r>
            <a:rPr lang="en-GB" sz="1100" i="1">
              <a:solidFill>
                <a:schemeClr val="dk1"/>
              </a:solidFill>
              <a:latin typeface="+mn-lt"/>
              <a:ea typeface="+mn-ea"/>
              <a:cs typeface="+mn-cs"/>
            </a:rPr>
            <a:t>Interest risk is a result of mismatch between the average repricing frequency of assets and liabiliteis and is hedged by using interest</a:t>
          </a:r>
          <a:r>
            <a:rPr lang="en-GB" sz="1100" i="1" baseline="0">
              <a:solidFill>
                <a:schemeClr val="dk1"/>
              </a:solidFill>
              <a:latin typeface="+mn-lt"/>
              <a:ea typeface="+mn-ea"/>
              <a:cs typeface="+mn-cs"/>
            </a:rPr>
            <a:t> rate swaps</a:t>
          </a:r>
          <a:endParaRPr lang="sv-SE" sz="1100" i="1"/>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8" Type="http://schemas.openxmlformats.org/officeDocument/2006/relationships/vmlDrawing" Target="../drawings/vmlDrawing4.vml"/><Relationship Id="rId3" Type="http://schemas.openxmlformats.org/officeDocument/2006/relationships/hyperlink" Target="http://eur-lex.europa.eu/legal-content/EN/TXT/?uri=CELEX%3A32015R0061" TargetMode="External"/><Relationship Id="rId7" Type="http://schemas.openxmlformats.org/officeDocument/2006/relationships/printerSettings" Target="../printerSettings/printerSettings5.bin"/><Relationship Id="rId2" Type="http://schemas.openxmlformats.org/officeDocument/2006/relationships/hyperlink" Target="http://eur-lex.europa.eu/legal-content/en/TXT/?uri=celex%3A32013R0575" TargetMode="External"/><Relationship Id="rId1" Type="http://schemas.openxmlformats.org/officeDocument/2006/relationships/hyperlink" Target="https://www.bis.org/basel_framework/chapter/CRE/20.htm?tldate=20250101" TargetMode="External"/><Relationship Id="rId6" Type="http://schemas.openxmlformats.org/officeDocument/2006/relationships/hyperlink" Target="https://www.coveredbondlabel.com/issuer/57-nordea-eiendomskreditt-as" TargetMode="External"/><Relationship Id="rId5" Type="http://schemas.openxmlformats.org/officeDocument/2006/relationships/hyperlink" Target="http://www.nordea.com/en/investor-relations/reports-and-presentations/covered-bonds/" TargetMode="External"/><Relationship Id="rId4" Type="http://schemas.openxmlformats.org/officeDocument/2006/relationships/hyperlink" Target="https://eur-lex.europa.eu/eli/dir/2019/2162/oj" TargetMode="External"/></Relationships>
</file>

<file path=xl/worksheets/_rels/sheet6.xml.rels><?xml version="1.0" encoding="UTF-8" standalone="yes"?>
<Relationships xmlns="http://schemas.openxmlformats.org/package/2006/relationships"><Relationship Id="rId2" Type="http://schemas.openxmlformats.org/officeDocument/2006/relationships/vmlDrawing" Target="../drawings/vmlDrawing5.v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vmlDrawing" Target="../drawings/vmlDrawing6.v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vmlDrawing" Target="../drawings/vmlDrawing7.v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8.vml"/><Relationship Id="rId2" Type="http://schemas.openxmlformats.org/officeDocument/2006/relationships/printerSettings" Target="../printerSettings/printerSettings9.bin"/><Relationship Id="rId1" Type="http://schemas.openxmlformats.org/officeDocument/2006/relationships/hyperlink" Target="https://www.finanstilsynet.no/nyhetsarkiv/nyheter/2022/obligasjoner-med-fortrinnsrett--godkjennelse-av-omf-programmer/" TargetMode="Externa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vmlDrawing" Target="../drawings/vmlDrawing9.v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hyperlink" Target="https://hypo.org/emf/market-initiative/covid-19-emf-ecbc-response/" TargetMode="External"/><Relationship Id="rId1" Type="http://schemas.openxmlformats.org/officeDocument/2006/relationships/hyperlink" Target="https://hypo.org/emf/market-initiative/covid-19-emf-ecbc-response/" TargetMode="External"/></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E36E00"/>
  </sheetPr>
  <dimension ref="A1:A174"/>
  <sheetViews>
    <sheetView zoomScale="60" zoomScaleNormal="60" workbookViewId="0">
      <selection activeCell="C7" sqref="C7"/>
    </sheetView>
  </sheetViews>
  <sheetFormatPr defaultColWidth="9.140625" defaultRowHeight="15" x14ac:dyDescent="0.25"/>
  <cols>
    <col min="1" max="1" width="242" style="2" customWidth="1"/>
    <col min="2" max="16384" width="9.140625" style="2"/>
  </cols>
  <sheetData>
    <row r="1" spans="1:1" ht="31.5" x14ac:dyDescent="0.25">
      <c r="A1" s="63" t="s">
        <v>1222</v>
      </c>
    </row>
    <row r="3" spans="1:1" x14ac:dyDescent="0.25">
      <c r="A3" s="122"/>
    </row>
    <row r="4" spans="1:1" ht="34.5" x14ac:dyDescent="0.25">
      <c r="A4" s="123" t="s">
        <v>1223</v>
      </c>
    </row>
    <row r="5" spans="1:1" ht="34.5" x14ac:dyDescent="0.25">
      <c r="A5" s="123" t="s">
        <v>1224</v>
      </c>
    </row>
    <row r="6" spans="1:1" ht="51.75" x14ac:dyDescent="0.25">
      <c r="A6" s="123" t="s">
        <v>1225</v>
      </c>
    </row>
    <row r="7" spans="1:1" ht="17.25" x14ac:dyDescent="0.25">
      <c r="A7" s="123"/>
    </row>
    <row r="8" spans="1:1" ht="18.75" x14ac:dyDescent="0.25">
      <c r="A8" s="124" t="s">
        <v>1226</v>
      </c>
    </row>
    <row r="9" spans="1:1" ht="34.5" x14ac:dyDescent="0.3">
      <c r="A9" s="133" t="s">
        <v>1388</v>
      </c>
    </row>
    <row r="10" spans="1:1" ht="86.25" x14ac:dyDescent="0.25">
      <c r="A10" s="126" t="s">
        <v>1227</v>
      </c>
    </row>
    <row r="11" spans="1:1" ht="34.5" x14ac:dyDescent="0.25">
      <c r="A11" s="126" t="s">
        <v>1228</v>
      </c>
    </row>
    <row r="12" spans="1:1" ht="17.25" x14ac:dyDescent="0.25">
      <c r="A12" s="126" t="s">
        <v>1229</v>
      </c>
    </row>
    <row r="13" spans="1:1" ht="17.25" x14ac:dyDescent="0.25">
      <c r="A13" s="126" t="s">
        <v>1230</v>
      </c>
    </row>
    <row r="14" spans="1:1" ht="34.5" x14ac:dyDescent="0.25">
      <c r="A14" s="126" t="s">
        <v>1231</v>
      </c>
    </row>
    <row r="15" spans="1:1" ht="17.25" x14ac:dyDescent="0.25">
      <c r="A15" s="126"/>
    </row>
    <row r="16" spans="1:1" ht="18.75" x14ac:dyDescent="0.25">
      <c r="A16" s="124" t="s">
        <v>1232</v>
      </c>
    </row>
    <row r="17" spans="1:1" ht="17.25" x14ac:dyDescent="0.25">
      <c r="A17" s="127" t="s">
        <v>1233</v>
      </c>
    </row>
    <row r="18" spans="1:1" ht="34.5" x14ac:dyDescent="0.25">
      <c r="A18" s="128" t="s">
        <v>1234</v>
      </c>
    </row>
    <row r="19" spans="1:1" ht="34.5" x14ac:dyDescent="0.25">
      <c r="A19" s="128" t="s">
        <v>1235</v>
      </c>
    </row>
    <row r="20" spans="1:1" ht="51.75" x14ac:dyDescent="0.25">
      <c r="A20" s="128" t="s">
        <v>1236</v>
      </c>
    </row>
    <row r="21" spans="1:1" ht="86.25" x14ac:dyDescent="0.25">
      <c r="A21" s="128" t="s">
        <v>1237</v>
      </c>
    </row>
    <row r="22" spans="1:1" ht="51.75" x14ac:dyDescent="0.25">
      <c r="A22" s="128" t="s">
        <v>1238</v>
      </c>
    </row>
    <row r="23" spans="1:1" ht="34.5" x14ac:dyDescent="0.25">
      <c r="A23" s="128" t="s">
        <v>1239</v>
      </c>
    </row>
    <row r="24" spans="1:1" ht="17.25" x14ac:dyDescent="0.25">
      <c r="A24" s="128" t="s">
        <v>1240</v>
      </c>
    </row>
    <row r="25" spans="1:1" ht="17.25" x14ac:dyDescent="0.25">
      <c r="A25" s="127" t="s">
        <v>1241</v>
      </c>
    </row>
    <row r="26" spans="1:1" ht="51.75" x14ac:dyDescent="0.3">
      <c r="A26" s="129" t="s">
        <v>1242</v>
      </c>
    </row>
    <row r="27" spans="1:1" ht="17.25" x14ac:dyDescent="0.3">
      <c r="A27" s="129" t="s">
        <v>1243</v>
      </c>
    </row>
    <row r="28" spans="1:1" ht="17.25" x14ac:dyDescent="0.25">
      <c r="A28" s="127" t="s">
        <v>1244</v>
      </c>
    </row>
    <row r="29" spans="1:1" ht="34.5" x14ac:dyDescent="0.25">
      <c r="A29" s="128" t="s">
        <v>1245</v>
      </c>
    </row>
    <row r="30" spans="1:1" ht="34.5" x14ac:dyDescent="0.25">
      <c r="A30" s="128" t="s">
        <v>1246</v>
      </c>
    </row>
    <row r="31" spans="1:1" ht="34.5" x14ac:dyDescent="0.25">
      <c r="A31" s="128" t="s">
        <v>1247</v>
      </c>
    </row>
    <row r="32" spans="1:1" ht="34.5" x14ac:dyDescent="0.25">
      <c r="A32" s="128" t="s">
        <v>1248</v>
      </c>
    </row>
    <row r="33" spans="1:1" ht="17.25" x14ac:dyDescent="0.25">
      <c r="A33" s="128"/>
    </row>
    <row r="34" spans="1:1" ht="18.75" x14ac:dyDescent="0.25">
      <c r="A34" s="124" t="s">
        <v>1249</v>
      </c>
    </row>
    <row r="35" spans="1:1" ht="17.25" x14ac:dyDescent="0.25">
      <c r="A35" s="127" t="s">
        <v>1250</v>
      </c>
    </row>
    <row r="36" spans="1:1" ht="34.5" x14ac:dyDescent="0.25">
      <c r="A36" s="128" t="s">
        <v>1251</v>
      </c>
    </row>
    <row r="37" spans="1:1" ht="34.5" x14ac:dyDescent="0.25">
      <c r="A37" s="128" t="s">
        <v>1252</v>
      </c>
    </row>
    <row r="38" spans="1:1" ht="34.5" x14ac:dyDescent="0.25">
      <c r="A38" s="128" t="s">
        <v>1253</v>
      </c>
    </row>
    <row r="39" spans="1:1" ht="17.25" x14ac:dyDescent="0.25">
      <c r="A39" s="128" t="s">
        <v>1254</v>
      </c>
    </row>
    <row r="40" spans="1:1" ht="34.5" x14ac:dyDescent="0.25">
      <c r="A40" s="128" t="s">
        <v>1255</v>
      </c>
    </row>
    <row r="41" spans="1:1" ht="17.25" x14ac:dyDescent="0.25">
      <c r="A41" s="127" t="s">
        <v>1256</v>
      </c>
    </row>
    <row r="42" spans="1:1" ht="17.25" x14ac:dyDescent="0.25">
      <c r="A42" s="128" t="s">
        <v>1257</v>
      </c>
    </row>
    <row r="43" spans="1:1" ht="17.25" x14ac:dyDescent="0.3">
      <c r="A43" s="129" t="s">
        <v>1258</v>
      </c>
    </row>
    <row r="44" spans="1:1" ht="17.25" x14ac:dyDescent="0.25">
      <c r="A44" s="127" t="s">
        <v>1259</v>
      </c>
    </row>
    <row r="45" spans="1:1" ht="34.5" x14ac:dyDescent="0.3">
      <c r="A45" s="129" t="s">
        <v>1260</v>
      </c>
    </row>
    <row r="46" spans="1:1" ht="34.5" x14ac:dyDescent="0.25">
      <c r="A46" s="128" t="s">
        <v>1261</v>
      </c>
    </row>
    <row r="47" spans="1:1" ht="51.75" x14ac:dyDescent="0.25">
      <c r="A47" s="128" t="s">
        <v>1262</v>
      </c>
    </row>
    <row r="48" spans="1:1" ht="17.25" x14ac:dyDescent="0.25">
      <c r="A48" s="128" t="s">
        <v>1263</v>
      </c>
    </row>
    <row r="49" spans="1:1" ht="17.25" x14ac:dyDescent="0.3">
      <c r="A49" s="129" t="s">
        <v>1264</v>
      </c>
    </row>
    <row r="50" spans="1:1" ht="17.25" x14ac:dyDescent="0.25">
      <c r="A50" s="127" t="s">
        <v>1265</v>
      </c>
    </row>
    <row r="51" spans="1:1" ht="34.5" x14ac:dyDescent="0.3">
      <c r="A51" s="129" t="s">
        <v>1266</v>
      </c>
    </row>
    <row r="52" spans="1:1" ht="17.25" x14ac:dyDescent="0.25">
      <c r="A52" s="128" t="s">
        <v>1267</v>
      </c>
    </row>
    <row r="53" spans="1:1" ht="34.5" x14ac:dyDescent="0.3">
      <c r="A53" s="129" t="s">
        <v>1268</v>
      </c>
    </row>
    <row r="54" spans="1:1" ht="17.25" x14ac:dyDescent="0.25">
      <c r="A54" s="127" t="s">
        <v>1269</v>
      </c>
    </row>
    <row r="55" spans="1:1" ht="17.25" x14ac:dyDescent="0.3">
      <c r="A55" s="129" t="s">
        <v>1270</v>
      </c>
    </row>
    <row r="56" spans="1:1" ht="34.5" x14ac:dyDescent="0.25">
      <c r="A56" s="128" t="s">
        <v>1271</v>
      </c>
    </row>
    <row r="57" spans="1:1" ht="17.25" x14ac:dyDescent="0.25">
      <c r="A57" s="128" t="s">
        <v>1272</v>
      </c>
    </row>
    <row r="58" spans="1:1" ht="34.5" x14ac:dyDescent="0.25">
      <c r="A58" s="128" t="s">
        <v>1273</v>
      </c>
    </row>
    <row r="59" spans="1:1" ht="17.25" x14ac:dyDescent="0.25">
      <c r="A59" s="127" t="s">
        <v>1274</v>
      </c>
    </row>
    <row r="60" spans="1:1" ht="34.5" x14ac:dyDescent="0.25">
      <c r="A60" s="128" t="s">
        <v>1275</v>
      </c>
    </row>
    <row r="61" spans="1:1" ht="17.25" x14ac:dyDescent="0.25">
      <c r="A61" s="130"/>
    </row>
    <row r="62" spans="1:1" ht="18.75" x14ac:dyDescent="0.25">
      <c r="A62" s="124" t="s">
        <v>1276</v>
      </c>
    </row>
    <row r="63" spans="1:1" ht="17.25" x14ac:dyDescent="0.25">
      <c r="A63" s="127" t="s">
        <v>1277</v>
      </c>
    </row>
    <row r="64" spans="1:1" ht="34.5" x14ac:dyDescent="0.25">
      <c r="A64" s="128" t="s">
        <v>1278</v>
      </c>
    </row>
    <row r="65" spans="1:1" ht="17.25" x14ac:dyDescent="0.25">
      <c r="A65" s="128" t="s">
        <v>1279</v>
      </c>
    </row>
    <row r="66" spans="1:1" ht="34.5" x14ac:dyDescent="0.25">
      <c r="A66" s="126" t="s">
        <v>1280</v>
      </c>
    </row>
    <row r="67" spans="1:1" ht="34.5" x14ac:dyDescent="0.25">
      <c r="A67" s="126" t="s">
        <v>1281</v>
      </c>
    </row>
    <row r="68" spans="1:1" ht="34.5" x14ac:dyDescent="0.25">
      <c r="A68" s="126" t="s">
        <v>1282</v>
      </c>
    </row>
    <row r="69" spans="1:1" ht="17.25" x14ac:dyDescent="0.25">
      <c r="A69" s="131" t="s">
        <v>1283</v>
      </c>
    </row>
    <row r="70" spans="1:1" ht="51.75" x14ac:dyDescent="0.25">
      <c r="A70" s="126" t="s">
        <v>1284</v>
      </c>
    </row>
    <row r="71" spans="1:1" ht="17.25" x14ac:dyDescent="0.25">
      <c r="A71" s="126" t="s">
        <v>1285</v>
      </c>
    </row>
    <row r="72" spans="1:1" ht="17.25" x14ac:dyDescent="0.25">
      <c r="A72" s="131" t="s">
        <v>1286</v>
      </c>
    </row>
    <row r="73" spans="1:1" ht="17.25" x14ac:dyDescent="0.25">
      <c r="A73" s="126" t="s">
        <v>1287</v>
      </c>
    </row>
    <row r="74" spans="1:1" ht="17.25" x14ac:dyDescent="0.25">
      <c r="A74" s="131" t="s">
        <v>1288</v>
      </c>
    </row>
    <row r="75" spans="1:1" ht="34.5" x14ac:dyDescent="0.25">
      <c r="A75" s="126" t="s">
        <v>1289</v>
      </c>
    </row>
    <row r="76" spans="1:1" ht="17.25" x14ac:dyDescent="0.25">
      <c r="A76" s="126" t="s">
        <v>1290</v>
      </c>
    </row>
    <row r="77" spans="1:1" ht="51.75" x14ac:dyDescent="0.25">
      <c r="A77" s="126" t="s">
        <v>1291</v>
      </c>
    </row>
    <row r="78" spans="1:1" ht="17.25" x14ac:dyDescent="0.25">
      <c r="A78" s="131" t="s">
        <v>1292</v>
      </c>
    </row>
    <row r="79" spans="1:1" ht="17.25" x14ac:dyDescent="0.3">
      <c r="A79" s="125" t="s">
        <v>1293</v>
      </c>
    </row>
    <row r="80" spans="1:1" ht="17.25" x14ac:dyDescent="0.25">
      <c r="A80" s="131" t="s">
        <v>1294</v>
      </c>
    </row>
    <row r="81" spans="1:1" ht="34.5" x14ac:dyDescent="0.25">
      <c r="A81" s="126" t="s">
        <v>1295</v>
      </c>
    </row>
    <row r="82" spans="1:1" ht="34.5" x14ac:dyDescent="0.25">
      <c r="A82" s="126" t="s">
        <v>1296</v>
      </c>
    </row>
    <row r="83" spans="1:1" ht="34.5" x14ac:dyDescent="0.25">
      <c r="A83" s="126" t="s">
        <v>1297</v>
      </c>
    </row>
    <row r="84" spans="1:1" ht="34.5" x14ac:dyDescent="0.25">
      <c r="A84" s="126" t="s">
        <v>1298</v>
      </c>
    </row>
    <row r="85" spans="1:1" ht="34.5" x14ac:dyDescent="0.25">
      <c r="A85" s="126" t="s">
        <v>1299</v>
      </c>
    </row>
    <row r="86" spans="1:1" ht="17.25" x14ac:dyDescent="0.25">
      <c r="A86" s="131" t="s">
        <v>1300</v>
      </c>
    </row>
    <row r="87" spans="1:1" ht="17.25" x14ac:dyDescent="0.25">
      <c r="A87" s="126" t="s">
        <v>1301</v>
      </c>
    </row>
    <row r="88" spans="1:1" ht="34.5" x14ac:dyDescent="0.25">
      <c r="A88" s="126" t="s">
        <v>1302</v>
      </c>
    </row>
    <row r="89" spans="1:1" ht="17.25" x14ac:dyDescent="0.25">
      <c r="A89" s="131" t="s">
        <v>1303</v>
      </c>
    </row>
    <row r="90" spans="1:1" ht="34.5" x14ac:dyDescent="0.25">
      <c r="A90" s="126" t="s">
        <v>1304</v>
      </c>
    </row>
    <row r="91" spans="1:1" ht="17.25" x14ac:dyDescent="0.25">
      <c r="A91" s="131" t="s">
        <v>1305</v>
      </c>
    </row>
    <row r="92" spans="1:1" ht="17.25" x14ac:dyDescent="0.3">
      <c r="A92" s="125" t="s">
        <v>1306</v>
      </c>
    </row>
    <row r="93" spans="1:1" ht="17.25" x14ac:dyDescent="0.25">
      <c r="A93" s="126" t="s">
        <v>1307</v>
      </c>
    </row>
    <row r="94" spans="1:1" ht="17.25" x14ac:dyDescent="0.25">
      <c r="A94" s="126"/>
    </row>
    <row r="95" spans="1:1" ht="18.75" x14ac:dyDescent="0.25">
      <c r="A95" s="124" t="s">
        <v>1308</v>
      </c>
    </row>
    <row r="96" spans="1:1" ht="34.5" x14ac:dyDescent="0.3">
      <c r="A96" s="125" t="s">
        <v>1309</v>
      </c>
    </row>
    <row r="97" spans="1:1" ht="17.25" x14ac:dyDescent="0.3">
      <c r="A97" s="125" t="s">
        <v>1310</v>
      </c>
    </row>
    <row r="98" spans="1:1" ht="17.25" x14ac:dyDescent="0.25">
      <c r="A98" s="131" t="s">
        <v>1311</v>
      </c>
    </row>
    <row r="99" spans="1:1" ht="17.25" x14ac:dyDescent="0.25">
      <c r="A99" s="123" t="s">
        <v>1312</v>
      </c>
    </row>
    <row r="100" spans="1:1" ht="17.25" x14ac:dyDescent="0.25">
      <c r="A100" s="126" t="s">
        <v>1313</v>
      </c>
    </row>
    <row r="101" spans="1:1" ht="17.25" x14ac:dyDescent="0.25">
      <c r="A101" s="126" t="s">
        <v>1314</v>
      </c>
    </row>
    <row r="102" spans="1:1" ht="17.25" x14ac:dyDescent="0.25">
      <c r="A102" s="126" t="s">
        <v>1315</v>
      </c>
    </row>
    <row r="103" spans="1:1" ht="17.25" x14ac:dyDescent="0.25">
      <c r="A103" s="126" t="s">
        <v>1316</v>
      </c>
    </row>
    <row r="104" spans="1:1" ht="34.5" x14ac:dyDescent="0.25">
      <c r="A104" s="126" t="s">
        <v>1317</v>
      </c>
    </row>
    <row r="105" spans="1:1" ht="17.25" x14ac:dyDescent="0.25">
      <c r="A105" s="123" t="s">
        <v>1318</v>
      </c>
    </row>
    <row r="106" spans="1:1" ht="17.25" x14ac:dyDescent="0.25">
      <c r="A106" s="126" t="s">
        <v>1319</v>
      </c>
    </row>
    <row r="107" spans="1:1" ht="17.25" x14ac:dyDescent="0.25">
      <c r="A107" s="126" t="s">
        <v>1320</v>
      </c>
    </row>
    <row r="108" spans="1:1" ht="17.25" x14ac:dyDescent="0.25">
      <c r="A108" s="126" t="s">
        <v>1321</v>
      </c>
    </row>
    <row r="109" spans="1:1" ht="17.25" x14ac:dyDescent="0.25">
      <c r="A109" s="126" t="s">
        <v>1322</v>
      </c>
    </row>
    <row r="110" spans="1:1" ht="17.25" x14ac:dyDescent="0.25">
      <c r="A110" s="126" t="s">
        <v>1323</v>
      </c>
    </row>
    <row r="111" spans="1:1" ht="17.25" x14ac:dyDescent="0.25">
      <c r="A111" s="126" t="s">
        <v>1324</v>
      </c>
    </row>
    <row r="112" spans="1:1" ht="17.25" x14ac:dyDescent="0.25">
      <c r="A112" s="131" t="s">
        <v>1325</v>
      </c>
    </row>
    <row r="113" spans="1:1" ht="17.25" x14ac:dyDescent="0.25">
      <c r="A113" s="126" t="s">
        <v>1326</v>
      </c>
    </row>
    <row r="114" spans="1:1" ht="17.25" x14ac:dyDescent="0.25">
      <c r="A114" s="123" t="s">
        <v>1327</v>
      </c>
    </row>
    <row r="115" spans="1:1" ht="17.25" x14ac:dyDescent="0.25">
      <c r="A115" s="126" t="s">
        <v>1328</v>
      </c>
    </row>
    <row r="116" spans="1:1" ht="17.25" x14ac:dyDescent="0.25">
      <c r="A116" s="126" t="s">
        <v>1329</v>
      </c>
    </row>
    <row r="117" spans="1:1" ht="17.25" x14ac:dyDescent="0.25">
      <c r="A117" s="123" t="s">
        <v>1330</v>
      </c>
    </row>
    <row r="118" spans="1:1" ht="17.25" x14ac:dyDescent="0.25">
      <c r="A118" s="126" t="s">
        <v>1331</v>
      </c>
    </row>
    <row r="119" spans="1:1" ht="17.25" x14ac:dyDescent="0.25">
      <c r="A119" s="126" t="s">
        <v>1332</v>
      </c>
    </row>
    <row r="120" spans="1:1" ht="17.25" x14ac:dyDescent="0.25">
      <c r="A120" s="126" t="s">
        <v>1333</v>
      </c>
    </row>
    <row r="121" spans="1:1" ht="17.25" x14ac:dyDescent="0.25">
      <c r="A121" s="131" t="s">
        <v>1334</v>
      </c>
    </row>
    <row r="122" spans="1:1" ht="17.25" x14ac:dyDescent="0.25">
      <c r="A122" s="123" t="s">
        <v>1335</v>
      </c>
    </row>
    <row r="123" spans="1:1" ht="17.25" x14ac:dyDescent="0.25">
      <c r="A123" s="123" t="s">
        <v>1336</v>
      </c>
    </row>
    <row r="124" spans="1:1" ht="17.25" x14ac:dyDescent="0.25">
      <c r="A124" s="126" t="s">
        <v>1337</v>
      </c>
    </row>
    <row r="125" spans="1:1" ht="17.25" x14ac:dyDescent="0.25">
      <c r="A125" s="126" t="s">
        <v>1338</v>
      </c>
    </row>
    <row r="126" spans="1:1" ht="17.25" x14ac:dyDescent="0.25">
      <c r="A126" s="126" t="s">
        <v>1339</v>
      </c>
    </row>
    <row r="127" spans="1:1" ht="17.25" x14ac:dyDescent="0.25">
      <c r="A127" s="126" t="s">
        <v>1340</v>
      </c>
    </row>
    <row r="128" spans="1:1" ht="17.25" x14ac:dyDescent="0.25">
      <c r="A128" s="126" t="s">
        <v>1341</v>
      </c>
    </row>
    <row r="129" spans="1:1" ht="17.25" x14ac:dyDescent="0.25">
      <c r="A129" s="131" t="s">
        <v>1342</v>
      </c>
    </row>
    <row r="130" spans="1:1" ht="34.5" x14ac:dyDescent="0.25">
      <c r="A130" s="126" t="s">
        <v>1343</v>
      </c>
    </row>
    <row r="131" spans="1:1" ht="69" x14ac:dyDescent="0.25">
      <c r="A131" s="126" t="s">
        <v>1344</v>
      </c>
    </row>
    <row r="132" spans="1:1" ht="34.5" x14ac:dyDescent="0.25">
      <c r="A132" s="126" t="s">
        <v>1345</v>
      </c>
    </row>
    <row r="133" spans="1:1" ht="17.25" x14ac:dyDescent="0.25">
      <c r="A133" s="131" t="s">
        <v>1346</v>
      </c>
    </row>
    <row r="134" spans="1:1" ht="34.5" x14ac:dyDescent="0.25">
      <c r="A134" s="123" t="s">
        <v>1347</v>
      </c>
    </row>
    <row r="135" spans="1:1" ht="17.25" x14ac:dyDescent="0.25">
      <c r="A135" s="123"/>
    </row>
    <row r="136" spans="1:1" ht="18.75" x14ac:dyDescent="0.25">
      <c r="A136" s="124" t="s">
        <v>1348</v>
      </c>
    </row>
    <row r="137" spans="1:1" ht="17.25" x14ac:dyDescent="0.25">
      <c r="A137" s="126" t="s">
        <v>1349</v>
      </c>
    </row>
    <row r="138" spans="1:1" ht="34.5" x14ac:dyDescent="0.25">
      <c r="A138" s="128" t="s">
        <v>1350</v>
      </c>
    </row>
    <row r="139" spans="1:1" ht="34.5" x14ac:dyDescent="0.25">
      <c r="A139" s="128" t="s">
        <v>1351</v>
      </c>
    </row>
    <row r="140" spans="1:1" ht="17.25" x14ac:dyDescent="0.25">
      <c r="A140" s="127" t="s">
        <v>1352</v>
      </c>
    </row>
    <row r="141" spans="1:1" ht="17.25" x14ac:dyDescent="0.25">
      <c r="A141" s="132" t="s">
        <v>1353</v>
      </c>
    </row>
    <row r="142" spans="1:1" ht="34.5" x14ac:dyDescent="0.3">
      <c r="A142" s="129" t="s">
        <v>1354</v>
      </c>
    </row>
    <row r="143" spans="1:1" ht="17.25" x14ac:dyDescent="0.25">
      <c r="A143" s="128" t="s">
        <v>1355</v>
      </c>
    </row>
    <row r="144" spans="1:1" ht="17.25" x14ac:dyDescent="0.25">
      <c r="A144" s="128" t="s">
        <v>1356</v>
      </c>
    </row>
    <row r="145" spans="1:1" ht="17.25" x14ac:dyDescent="0.25">
      <c r="A145" s="132" t="s">
        <v>1357</v>
      </c>
    </row>
    <row r="146" spans="1:1" ht="17.25" x14ac:dyDescent="0.25">
      <c r="A146" s="127" t="s">
        <v>1358</v>
      </c>
    </row>
    <row r="147" spans="1:1" ht="17.25" x14ac:dyDescent="0.25">
      <c r="A147" s="132" t="s">
        <v>1359</v>
      </c>
    </row>
    <row r="148" spans="1:1" ht="17.25" x14ac:dyDescent="0.25">
      <c r="A148" s="128" t="s">
        <v>1360</v>
      </c>
    </row>
    <row r="149" spans="1:1" ht="17.25" x14ac:dyDescent="0.25">
      <c r="A149" s="128" t="s">
        <v>1361</v>
      </c>
    </row>
    <row r="150" spans="1:1" ht="17.25" x14ac:dyDescent="0.25">
      <c r="A150" s="128" t="s">
        <v>1362</v>
      </c>
    </row>
    <row r="151" spans="1:1" ht="34.5" x14ac:dyDescent="0.25">
      <c r="A151" s="132" t="s">
        <v>1363</v>
      </c>
    </row>
    <row r="152" spans="1:1" ht="17.25" x14ac:dyDescent="0.25">
      <c r="A152" s="127" t="s">
        <v>1364</v>
      </c>
    </row>
    <row r="153" spans="1:1" ht="17.25" x14ac:dyDescent="0.25">
      <c r="A153" s="128" t="s">
        <v>1365</v>
      </c>
    </row>
    <row r="154" spans="1:1" ht="17.25" x14ac:dyDescent="0.25">
      <c r="A154" s="128" t="s">
        <v>1366</v>
      </c>
    </row>
    <row r="155" spans="1:1" ht="17.25" x14ac:dyDescent="0.25">
      <c r="A155" s="128" t="s">
        <v>1367</v>
      </c>
    </row>
    <row r="156" spans="1:1" ht="17.25" x14ac:dyDescent="0.25">
      <c r="A156" s="128" t="s">
        <v>1368</v>
      </c>
    </row>
    <row r="157" spans="1:1" ht="34.5" x14ac:dyDescent="0.25">
      <c r="A157" s="128" t="s">
        <v>1369</v>
      </c>
    </row>
    <row r="158" spans="1:1" ht="34.5" x14ac:dyDescent="0.25">
      <c r="A158" s="128" t="s">
        <v>1370</v>
      </c>
    </row>
    <row r="159" spans="1:1" ht="17.25" x14ac:dyDescent="0.25">
      <c r="A159" s="127" t="s">
        <v>1371</v>
      </c>
    </row>
    <row r="160" spans="1:1" ht="34.5" x14ac:dyDescent="0.25">
      <c r="A160" s="128" t="s">
        <v>1372</v>
      </c>
    </row>
    <row r="161" spans="1:1" ht="34.5" x14ac:dyDescent="0.25">
      <c r="A161" s="128" t="s">
        <v>1373</v>
      </c>
    </row>
    <row r="162" spans="1:1" ht="17.25" x14ac:dyDescent="0.25">
      <c r="A162" s="128" t="s">
        <v>1374</v>
      </c>
    </row>
    <row r="163" spans="1:1" ht="17.25" x14ac:dyDescent="0.25">
      <c r="A163" s="127" t="s">
        <v>1375</v>
      </c>
    </row>
    <row r="164" spans="1:1" ht="34.5" x14ac:dyDescent="0.3">
      <c r="A164" s="134" t="s">
        <v>1389</v>
      </c>
    </row>
    <row r="165" spans="1:1" ht="34.5" x14ac:dyDescent="0.25">
      <c r="A165" s="128" t="s">
        <v>1376</v>
      </c>
    </row>
    <row r="166" spans="1:1" ht="17.25" x14ac:dyDescent="0.25">
      <c r="A166" s="127" t="s">
        <v>1377</v>
      </c>
    </row>
    <row r="167" spans="1:1" ht="17.25" x14ac:dyDescent="0.25">
      <c r="A167" s="128" t="s">
        <v>1378</v>
      </c>
    </row>
    <row r="168" spans="1:1" ht="17.25" x14ac:dyDescent="0.25">
      <c r="A168" s="127" t="s">
        <v>1379</v>
      </c>
    </row>
    <row r="169" spans="1:1" ht="17.25" x14ac:dyDescent="0.3">
      <c r="A169" s="129" t="s">
        <v>1380</v>
      </c>
    </row>
    <row r="170" spans="1:1" ht="17.25" x14ac:dyDescent="0.3">
      <c r="A170" s="129"/>
    </row>
    <row r="171" spans="1:1" ht="17.25" x14ac:dyDescent="0.3">
      <c r="A171" s="129"/>
    </row>
    <row r="172" spans="1:1" ht="17.25" x14ac:dyDescent="0.3">
      <c r="A172" s="129"/>
    </row>
    <row r="173" spans="1:1" ht="17.25" x14ac:dyDescent="0.3">
      <c r="A173" s="129"/>
    </row>
    <row r="174" spans="1:1" ht="17.25" x14ac:dyDescent="0.3">
      <c r="A174" s="129"/>
    </row>
  </sheetData>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rowBreaks count="1" manualBreakCount="1">
    <brk id="14" man="1"/>
  </rowBreaks>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tabColor rgb="FF847A75"/>
  </sheetPr>
  <dimension ref="A1:R43"/>
  <sheetViews>
    <sheetView zoomScale="80" zoomScaleNormal="80" workbookViewId="0">
      <selection activeCell="P27" sqref="P27"/>
    </sheetView>
  </sheetViews>
  <sheetFormatPr defaultRowHeight="15" x14ac:dyDescent="0.25"/>
  <cols>
    <col min="1" max="1" width="9.140625" style="2"/>
    <col min="2" max="10" width="12.42578125" style="2" customWidth="1"/>
    <col min="11" max="18" width="9.140625" style="2"/>
  </cols>
  <sheetData>
    <row r="1" spans="2:10" ht="15.75" thickBot="1" x14ac:dyDescent="0.3"/>
    <row r="2" spans="2:10" x14ac:dyDescent="0.25">
      <c r="B2" s="3"/>
      <c r="C2" s="4"/>
      <c r="D2" s="4"/>
      <c r="E2" s="4"/>
      <c r="F2" s="4"/>
      <c r="G2" s="4"/>
      <c r="H2" s="4"/>
      <c r="I2" s="4"/>
      <c r="J2" s="5"/>
    </row>
    <row r="3" spans="2:10" x14ac:dyDescent="0.25">
      <c r="B3" s="6"/>
      <c r="C3" s="7"/>
      <c r="D3" s="7"/>
      <c r="E3" s="7"/>
      <c r="F3" s="7"/>
      <c r="G3" s="7"/>
      <c r="H3" s="7"/>
      <c r="I3" s="7"/>
      <c r="J3" s="8"/>
    </row>
    <row r="4" spans="2:10" x14ac:dyDescent="0.25">
      <c r="B4" s="6"/>
      <c r="C4" s="7"/>
      <c r="D4" s="7"/>
      <c r="E4" s="7"/>
      <c r="F4" s="7"/>
      <c r="G4" s="7"/>
      <c r="H4" s="7"/>
      <c r="I4" s="7"/>
      <c r="J4" s="8"/>
    </row>
    <row r="5" spans="2:10" ht="31.5" x14ac:dyDescent="0.3">
      <c r="B5" s="6"/>
      <c r="C5" s="7"/>
      <c r="D5" s="7"/>
      <c r="E5" s="9"/>
      <c r="F5" s="10" t="s">
        <v>13</v>
      </c>
      <c r="G5" s="7"/>
      <c r="H5" s="7"/>
      <c r="I5" s="7"/>
      <c r="J5" s="8"/>
    </row>
    <row r="6" spans="2:10" ht="41.25" customHeight="1" x14ac:dyDescent="0.25">
      <c r="B6" s="6"/>
      <c r="C6" s="7"/>
      <c r="D6" s="514" t="s">
        <v>2769</v>
      </c>
      <c r="E6" s="514"/>
      <c r="F6" s="514"/>
      <c r="G6" s="514"/>
      <c r="H6" s="514"/>
      <c r="I6" s="7"/>
      <c r="J6" s="8"/>
    </row>
    <row r="7" spans="2:10" ht="26.25" x14ac:dyDescent="0.25">
      <c r="B7" s="6"/>
      <c r="C7" s="7"/>
      <c r="D7" s="7"/>
      <c r="E7" s="7"/>
      <c r="F7" s="12" t="s">
        <v>2</v>
      </c>
      <c r="G7" s="7"/>
      <c r="H7" s="7"/>
      <c r="I7" s="7"/>
      <c r="J7" s="8"/>
    </row>
    <row r="8" spans="2:10" ht="26.25" x14ac:dyDescent="0.25">
      <c r="B8" s="6"/>
      <c r="C8" s="7"/>
      <c r="D8" s="7"/>
      <c r="E8" s="7"/>
      <c r="F8" s="12" t="s">
        <v>2960</v>
      </c>
      <c r="G8" s="7"/>
      <c r="H8" s="7"/>
      <c r="I8" s="7"/>
      <c r="J8" s="8"/>
    </row>
    <row r="9" spans="2:10" ht="21" x14ac:dyDescent="0.25">
      <c r="B9" s="6"/>
      <c r="C9" s="7"/>
      <c r="D9" s="7"/>
      <c r="E9" s="7"/>
      <c r="F9" s="13" t="s">
        <v>2970</v>
      </c>
      <c r="G9" s="7"/>
      <c r="H9" s="7"/>
      <c r="I9" s="7"/>
      <c r="J9" s="8"/>
    </row>
    <row r="10" spans="2:10" ht="21" x14ac:dyDescent="0.25">
      <c r="B10" s="6"/>
      <c r="C10" s="7"/>
      <c r="D10" s="7"/>
      <c r="E10" s="7"/>
      <c r="F10" s="13" t="s">
        <v>2971</v>
      </c>
      <c r="G10" s="7"/>
      <c r="H10" s="7"/>
      <c r="I10" s="7"/>
      <c r="J10" s="8"/>
    </row>
    <row r="11" spans="2:10" ht="21" x14ac:dyDescent="0.25">
      <c r="B11" s="6"/>
      <c r="C11" s="7"/>
      <c r="D11" s="7"/>
      <c r="E11" s="7"/>
      <c r="F11" s="13"/>
      <c r="G11" s="7"/>
      <c r="H11" s="7"/>
      <c r="I11" s="7"/>
      <c r="J11" s="8"/>
    </row>
    <row r="12" spans="2:10" x14ac:dyDescent="0.25">
      <c r="B12" s="6"/>
      <c r="C12" s="7"/>
      <c r="D12" s="7"/>
      <c r="E12" s="7"/>
      <c r="F12" s="7"/>
      <c r="G12" s="7"/>
      <c r="H12" s="7"/>
      <c r="I12" s="7"/>
      <c r="J12" s="8"/>
    </row>
    <row r="13" spans="2:10" x14ac:dyDescent="0.25">
      <c r="B13" s="6"/>
      <c r="C13" s="7"/>
      <c r="D13" s="7"/>
      <c r="E13" s="7"/>
      <c r="F13" s="7"/>
      <c r="G13" s="7"/>
      <c r="H13" s="7"/>
      <c r="I13" s="7"/>
      <c r="J13" s="8"/>
    </row>
    <row r="14" spans="2:10" x14ac:dyDescent="0.25">
      <c r="B14" s="6"/>
      <c r="C14" s="7"/>
      <c r="D14" s="7"/>
      <c r="E14" s="7"/>
      <c r="F14" s="7"/>
      <c r="G14" s="7"/>
      <c r="H14" s="7"/>
      <c r="I14" s="7"/>
      <c r="J14" s="8"/>
    </row>
    <row r="15" spans="2:10" x14ac:dyDescent="0.25">
      <c r="B15" s="6"/>
      <c r="C15" s="7"/>
      <c r="D15" s="7"/>
      <c r="E15" s="7"/>
      <c r="F15" s="7"/>
      <c r="G15" s="7"/>
      <c r="H15" s="7"/>
      <c r="I15" s="7"/>
      <c r="J15" s="8"/>
    </row>
    <row r="16" spans="2:10" x14ac:dyDescent="0.25">
      <c r="B16" s="6"/>
      <c r="C16" s="7"/>
      <c r="D16" s="7"/>
      <c r="E16" s="7"/>
      <c r="F16" s="7"/>
      <c r="G16" s="7"/>
      <c r="H16" s="7"/>
      <c r="I16" s="7"/>
      <c r="J16" s="8"/>
    </row>
    <row r="17" spans="2:10" x14ac:dyDescent="0.25">
      <c r="B17" s="6"/>
      <c r="C17" s="7"/>
      <c r="D17" s="7"/>
      <c r="E17" s="7"/>
      <c r="F17" s="7"/>
      <c r="G17" s="7"/>
      <c r="H17" s="7"/>
      <c r="I17" s="7"/>
      <c r="J17" s="8"/>
    </row>
    <row r="18" spans="2:10" x14ac:dyDescent="0.25">
      <c r="B18" s="6"/>
      <c r="C18" s="7"/>
      <c r="D18" s="7"/>
      <c r="E18" s="7"/>
      <c r="F18" s="7"/>
      <c r="G18" s="7"/>
      <c r="H18" s="7"/>
      <c r="I18" s="7"/>
      <c r="J18" s="8"/>
    </row>
    <row r="19" spans="2:10" x14ac:dyDescent="0.25">
      <c r="B19" s="6"/>
      <c r="C19" s="7"/>
      <c r="D19" s="7"/>
      <c r="E19" s="7"/>
      <c r="F19" s="7"/>
      <c r="G19" s="7"/>
      <c r="H19" s="7"/>
      <c r="I19" s="7"/>
      <c r="J19" s="8"/>
    </row>
    <row r="20" spans="2:10" x14ac:dyDescent="0.25">
      <c r="B20" s="6"/>
      <c r="C20" s="7"/>
      <c r="D20" s="7"/>
      <c r="E20" s="7"/>
      <c r="F20" s="7"/>
      <c r="G20" s="7"/>
      <c r="H20" s="7"/>
      <c r="I20" s="7"/>
      <c r="J20" s="8"/>
    </row>
    <row r="21" spans="2:10" x14ac:dyDescent="0.25">
      <c r="B21" s="6"/>
      <c r="C21" s="7"/>
      <c r="D21" s="7"/>
      <c r="E21" s="7"/>
      <c r="F21" s="7"/>
      <c r="G21" s="7"/>
      <c r="H21" s="7"/>
      <c r="I21" s="7"/>
      <c r="J21" s="8"/>
    </row>
    <row r="22" spans="2:10" x14ac:dyDescent="0.25">
      <c r="B22" s="6"/>
      <c r="C22" s="7"/>
      <c r="D22" s="7"/>
      <c r="E22" s="7"/>
      <c r="F22" s="14" t="s">
        <v>14</v>
      </c>
      <c r="G22" s="7"/>
      <c r="H22" s="7"/>
      <c r="I22" s="7"/>
      <c r="J22" s="8"/>
    </row>
    <row r="23" spans="2:10" x14ac:dyDescent="0.25">
      <c r="B23" s="6"/>
      <c r="C23" s="7"/>
      <c r="D23" s="7"/>
      <c r="E23" s="7"/>
      <c r="F23" s="15"/>
      <c r="G23" s="7"/>
      <c r="H23" s="7"/>
      <c r="I23" s="7"/>
      <c r="J23" s="8"/>
    </row>
    <row r="24" spans="2:10" x14ac:dyDescent="0.25">
      <c r="B24" s="6"/>
      <c r="C24" s="7"/>
      <c r="D24" s="517" t="s">
        <v>15</v>
      </c>
      <c r="E24" s="518" t="s">
        <v>16</v>
      </c>
      <c r="F24" s="518"/>
      <c r="G24" s="518"/>
      <c r="H24" s="518"/>
      <c r="I24" s="7"/>
      <c r="J24" s="8"/>
    </row>
    <row r="25" spans="2:10" x14ac:dyDescent="0.25">
      <c r="B25" s="6"/>
      <c r="C25" s="7"/>
      <c r="D25" s="7"/>
      <c r="E25" s="16"/>
      <c r="F25" s="16"/>
      <c r="G25" s="16"/>
      <c r="H25" s="7"/>
      <c r="I25" s="7"/>
      <c r="J25" s="8"/>
    </row>
    <row r="26" spans="2:10" x14ac:dyDescent="0.25">
      <c r="B26" s="6"/>
      <c r="C26" s="7"/>
      <c r="D26" s="517" t="s">
        <v>17</v>
      </c>
      <c r="E26" s="518"/>
      <c r="F26" s="518"/>
      <c r="G26" s="518"/>
      <c r="H26" s="518"/>
      <c r="I26" s="7"/>
      <c r="J26" s="8"/>
    </row>
    <row r="27" spans="2:10" x14ac:dyDescent="0.25">
      <c r="B27" s="6"/>
      <c r="C27" s="7"/>
      <c r="D27" s="17"/>
      <c r="E27" s="17"/>
      <c r="F27" s="17"/>
      <c r="G27" s="17"/>
      <c r="H27" s="17"/>
      <c r="I27" s="7"/>
      <c r="J27" s="8"/>
    </row>
    <row r="28" spans="2:10" x14ac:dyDescent="0.25">
      <c r="B28" s="6"/>
      <c r="C28" s="7"/>
      <c r="D28" s="517" t="s">
        <v>18</v>
      </c>
      <c r="E28" s="518" t="s">
        <v>16</v>
      </c>
      <c r="F28" s="518"/>
      <c r="G28" s="518"/>
      <c r="H28" s="518"/>
      <c r="I28" s="7"/>
      <c r="J28" s="8"/>
    </row>
    <row r="29" spans="2:10" x14ac:dyDescent="0.25">
      <c r="B29" s="6"/>
      <c r="C29" s="7"/>
      <c r="D29" s="17"/>
      <c r="E29" s="17"/>
      <c r="F29" s="17"/>
      <c r="G29" s="17"/>
      <c r="H29" s="17"/>
      <c r="I29" s="7"/>
      <c r="J29" s="8"/>
    </row>
    <row r="30" spans="2:10" x14ac:dyDescent="0.25">
      <c r="B30" s="6"/>
      <c r="C30" s="7"/>
      <c r="D30" s="517" t="s">
        <v>19</v>
      </c>
      <c r="E30" s="518" t="s">
        <v>16</v>
      </c>
      <c r="F30" s="518"/>
      <c r="G30" s="518"/>
      <c r="H30" s="518"/>
      <c r="I30" s="7"/>
      <c r="J30" s="8"/>
    </row>
    <row r="31" spans="2:10" x14ac:dyDescent="0.25">
      <c r="B31" s="6"/>
      <c r="C31" s="7"/>
      <c r="D31" s="17"/>
      <c r="E31" s="17"/>
      <c r="F31" s="17"/>
      <c r="G31" s="17"/>
      <c r="H31" s="17"/>
      <c r="I31" s="7"/>
      <c r="J31" s="8"/>
    </row>
    <row r="32" spans="2:10" x14ac:dyDescent="0.25">
      <c r="B32" s="6"/>
      <c r="C32" s="7"/>
      <c r="D32" s="517" t="s">
        <v>20</v>
      </c>
      <c r="E32" s="518" t="s">
        <v>16</v>
      </c>
      <c r="F32" s="518"/>
      <c r="G32" s="518"/>
      <c r="H32" s="518"/>
      <c r="I32" s="7"/>
      <c r="J32" s="8"/>
    </row>
    <row r="33" spans="1:18" x14ac:dyDescent="0.25">
      <c r="B33" s="6"/>
      <c r="C33" s="7"/>
      <c r="D33" s="16"/>
      <c r="E33" s="16"/>
      <c r="F33" s="16"/>
      <c r="G33" s="16"/>
      <c r="H33" s="16"/>
      <c r="I33" s="7"/>
      <c r="J33" s="8"/>
    </row>
    <row r="34" spans="1:18" x14ac:dyDescent="0.25">
      <c r="B34" s="6"/>
      <c r="C34" s="7"/>
      <c r="D34" s="517" t="s">
        <v>21</v>
      </c>
      <c r="E34" s="518" t="s">
        <v>16</v>
      </c>
      <c r="F34" s="518"/>
      <c r="G34" s="518"/>
      <c r="H34" s="518"/>
      <c r="I34" s="7"/>
      <c r="J34" s="8"/>
    </row>
    <row r="35" spans="1:18" x14ac:dyDescent="0.25">
      <c r="B35" s="6"/>
      <c r="C35" s="7"/>
      <c r="D35" s="7"/>
      <c r="E35" s="7"/>
      <c r="F35" s="7"/>
      <c r="G35" s="7"/>
      <c r="H35" s="7"/>
      <c r="I35" s="7"/>
      <c r="J35" s="8"/>
    </row>
    <row r="36" spans="1:18" x14ac:dyDescent="0.25">
      <c r="B36" s="6"/>
      <c r="C36" s="7"/>
      <c r="D36" s="515" t="s">
        <v>22</v>
      </c>
      <c r="E36" s="516"/>
      <c r="F36" s="516"/>
      <c r="G36" s="516"/>
      <c r="H36" s="516"/>
      <c r="I36" s="7"/>
      <c r="J36" s="8"/>
    </row>
    <row r="37" spans="1:18" x14ac:dyDescent="0.25">
      <c r="B37" s="6"/>
      <c r="C37" s="7"/>
      <c r="D37" s="7"/>
      <c r="E37" s="7"/>
      <c r="F37" s="15"/>
      <c r="G37" s="7"/>
      <c r="H37" s="7"/>
      <c r="I37" s="7"/>
      <c r="J37" s="8"/>
    </row>
    <row r="38" spans="1:18" x14ac:dyDescent="0.25">
      <c r="B38" s="6"/>
      <c r="C38" s="7"/>
      <c r="D38" s="515" t="s">
        <v>1507</v>
      </c>
      <c r="E38" s="516"/>
      <c r="F38" s="516"/>
      <c r="G38" s="516"/>
      <c r="H38" s="516"/>
      <c r="I38" s="7"/>
      <c r="J38" s="8"/>
    </row>
    <row r="39" spans="1:18" x14ac:dyDescent="0.25">
      <c r="B39" s="6"/>
      <c r="C39" s="7"/>
      <c r="D39" s="139"/>
      <c r="E39" s="139"/>
      <c r="F39" s="139"/>
      <c r="G39" s="139"/>
      <c r="H39" s="139"/>
      <c r="I39" s="7"/>
      <c r="J39" s="8"/>
    </row>
    <row r="40" spans="1:18" s="257" customFormat="1" x14ac:dyDescent="0.25">
      <c r="A40" s="2"/>
      <c r="B40" s="6"/>
      <c r="C40" s="7"/>
      <c r="D40" s="515" t="s">
        <v>2778</v>
      </c>
      <c r="E40" s="516" t="s">
        <v>16</v>
      </c>
      <c r="F40" s="516"/>
      <c r="G40" s="516"/>
      <c r="H40" s="516"/>
      <c r="I40" s="7"/>
      <c r="J40" s="8"/>
      <c r="K40" s="2"/>
      <c r="L40" s="2"/>
      <c r="M40" s="2"/>
      <c r="N40" s="2"/>
      <c r="O40" s="2"/>
      <c r="P40" s="2"/>
      <c r="Q40" s="2"/>
      <c r="R40" s="2"/>
    </row>
    <row r="41" spans="1:18" s="257" customFormat="1" x14ac:dyDescent="0.25">
      <c r="A41" s="2"/>
      <c r="B41" s="6"/>
      <c r="C41" s="7"/>
      <c r="D41" s="7"/>
      <c r="E41" s="325"/>
      <c r="F41" s="325"/>
      <c r="G41" s="325"/>
      <c r="H41" s="325"/>
      <c r="I41" s="7"/>
      <c r="J41" s="8"/>
      <c r="K41" s="2"/>
      <c r="L41" s="2"/>
      <c r="M41" s="2"/>
      <c r="N41" s="2"/>
      <c r="O41" s="2"/>
      <c r="P41" s="2"/>
      <c r="Q41" s="2"/>
      <c r="R41" s="2"/>
    </row>
    <row r="42" spans="1:18" s="257" customFormat="1" x14ac:dyDescent="0.25">
      <c r="A42" s="2"/>
      <c r="B42" s="6"/>
      <c r="C42" s="7"/>
      <c r="D42" s="515" t="s">
        <v>2779</v>
      </c>
      <c r="E42" s="516"/>
      <c r="F42" s="516"/>
      <c r="G42" s="516"/>
      <c r="H42" s="516"/>
      <c r="I42" s="7"/>
      <c r="J42" s="8"/>
      <c r="K42" s="2"/>
      <c r="L42" s="2"/>
      <c r="M42" s="2"/>
      <c r="N42" s="2"/>
      <c r="O42" s="2"/>
      <c r="P42" s="2"/>
      <c r="Q42" s="2"/>
      <c r="R42" s="2"/>
    </row>
    <row r="43" spans="1:18" ht="15.75" thickBot="1" x14ac:dyDescent="0.3">
      <c r="B43" s="18"/>
      <c r="C43" s="19"/>
      <c r="D43" s="19"/>
      <c r="E43" s="19"/>
      <c r="F43" s="19"/>
      <c r="G43" s="19"/>
      <c r="H43" s="19"/>
      <c r="I43" s="19"/>
      <c r="J43" s="20"/>
    </row>
  </sheetData>
  <mergeCells count="11">
    <mergeCell ref="D6:H6"/>
    <mergeCell ref="D42:H42"/>
    <mergeCell ref="D40:H40"/>
    <mergeCell ref="D38:H38"/>
    <mergeCell ref="D36:H36"/>
    <mergeCell ref="D24:H24"/>
    <mergeCell ref="D26:H26"/>
    <mergeCell ref="D28:H28"/>
    <mergeCell ref="D30:H30"/>
    <mergeCell ref="D32:H32"/>
    <mergeCell ref="D34:H34"/>
  </mergeCells>
  <hyperlinks>
    <hyperlink ref="D24:H24" location="'A. HTT General'!A1" display="Tab A: HTT General" xr:uid="{00000000-0004-0000-0100-000000000000}"/>
    <hyperlink ref="D26:H26" location="'B1. HTT Mortgage Assets'!A1" display="Worksheet B1: HTT Mortgage Assets" xr:uid="{00000000-0004-0000-0100-000001000000}"/>
    <hyperlink ref="D28:H28" location="'B2. HTT Public Sector Assets'!A1" display="Worksheet C: HTT Public Sector Assets" xr:uid="{00000000-0004-0000-0100-000002000000}"/>
    <hyperlink ref="D32:H32" location="'C. HTT Harmonised Glossary'!A1" display="Worksheet C: HTT Harmonised Glossary" xr:uid="{00000000-0004-0000-0100-000003000000}"/>
    <hyperlink ref="D30:H30" location="'B3. HTT Shipping Assets'!A1" display="Worksheet B3: HTT Shipping Assets" xr:uid="{00000000-0004-0000-0100-000004000000}"/>
    <hyperlink ref="D34:H34" location="Disclaimer!A1" display="Disclaimer" xr:uid="{00000000-0004-0000-0100-000005000000}"/>
    <hyperlink ref="D40:H40" location="'F1. Sustainable M data'!A1" display="Worksheet F1: Sustainable M data" xr:uid="{B28B1F89-4683-440C-B708-AE2AC963F73E}"/>
    <hyperlink ref="D42:H42" location="'G1. Crisis M Payment Holidays'!A1" display="Worksheet G1. Crisis M Payment Holidays" xr:uid="{EDF0CD92-436A-4084-BE82-72ED56A65AB4}"/>
  </hyperlinks>
  <printOptions horizontalCentered="1" verticalCentered="1"/>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tabColor rgb="FF847A75"/>
    <pageSetUpPr fitToPage="1"/>
  </sheetPr>
  <dimension ref="A1:T90"/>
  <sheetViews>
    <sheetView topLeftCell="B1" zoomScale="80" zoomScaleNormal="80" workbookViewId="0">
      <selection activeCell="F6" sqref="F6"/>
    </sheetView>
  </sheetViews>
  <sheetFormatPr defaultColWidth="8.85546875" defaultRowHeight="15" x14ac:dyDescent="0.25"/>
  <cols>
    <col min="1" max="1" width="8.85546875" style="2"/>
    <col min="2" max="10" width="28" style="2" customWidth="1"/>
    <col min="11" max="18" width="8.85546875" style="2"/>
  </cols>
  <sheetData>
    <row r="1" spans="1:14" ht="15.75" thickBot="1" x14ac:dyDescent="0.3">
      <c r="A1" s="21"/>
    </row>
    <row r="2" spans="1:14" x14ac:dyDescent="0.25">
      <c r="B2" s="3"/>
      <c r="C2" s="4"/>
      <c r="D2" s="4"/>
      <c r="E2" s="4"/>
      <c r="F2" s="4"/>
      <c r="G2" s="4"/>
      <c r="H2" s="4"/>
      <c r="I2" s="4"/>
      <c r="J2" s="5"/>
    </row>
    <row r="3" spans="1:14" x14ac:dyDescent="0.25">
      <c r="B3" s="6"/>
      <c r="C3" s="7"/>
      <c r="D3" s="7"/>
      <c r="E3" s="7"/>
      <c r="F3" s="7"/>
      <c r="G3" s="7"/>
      <c r="H3" s="7"/>
      <c r="I3" s="7"/>
      <c r="J3" s="8"/>
    </row>
    <row r="4" spans="1:14" x14ac:dyDescent="0.25">
      <c r="B4" s="6"/>
      <c r="C4" s="7"/>
      <c r="D4" s="7"/>
      <c r="E4" s="7"/>
      <c r="F4" s="7"/>
      <c r="G4" s="7"/>
      <c r="H4" s="7"/>
      <c r="I4" s="7"/>
      <c r="J4" s="8"/>
    </row>
    <row r="5" spans="1:14" ht="31.5" x14ac:dyDescent="0.25">
      <c r="B5" s="6"/>
      <c r="C5" s="7"/>
      <c r="D5" s="7"/>
      <c r="E5" s="10"/>
      <c r="F5" s="10" t="s">
        <v>23</v>
      </c>
      <c r="G5" s="10"/>
      <c r="I5" s="10"/>
      <c r="J5" s="8"/>
    </row>
    <row r="6" spans="1:14" x14ac:dyDescent="0.25">
      <c r="B6" s="6"/>
      <c r="C6" s="7"/>
      <c r="D6" s="7"/>
      <c r="E6" s="11"/>
      <c r="F6" s="11"/>
      <c r="G6" s="11"/>
      <c r="I6" s="11"/>
      <c r="J6" s="8"/>
    </row>
    <row r="7" spans="1:14" ht="26.25" x14ac:dyDescent="0.25">
      <c r="B7" s="6"/>
      <c r="C7" s="7"/>
      <c r="D7" s="7"/>
      <c r="E7" s="12"/>
      <c r="F7" s="12" t="s">
        <v>24</v>
      </c>
      <c r="G7" s="12"/>
      <c r="I7" s="12"/>
      <c r="J7" s="8"/>
    </row>
    <row r="8" spans="1:14" ht="26.25" x14ac:dyDescent="0.25">
      <c r="B8" s="6"/>
      <c r="C8" s="7"/>
      <c r="D8" s="7"/>
      <c r="E8" s="7"/>
      <c r="F8" s="12"/>
      <c r="G8" s="12"/>
      <c r="H8" s="12"/>
      <c r="I8" s="12"/>
      <c r="J8" s="8"/>
    </row>
    <row r="9" spans="1:14" x14ac:dyDescent="0.25">
      <c r="B9" s="6"/>
      <c r="C9" s="23" t="s">
        <v>1563</v>
      </c>
      <c r="D9" s="24"/>
      <c r="E9" s="24"/>
      <c r="F9" s="24"/>
      <c r="G9" s="24"/>
      <c r="H9" s="24"/>
      <c r="I9" s="7"/>
      <c r="J9" s="8"/>
      <c r="M9" s="22"/>
      <c r="N9" s="7"/>
    </row>
    <row r="10" spans="1:14" x14ac:dyDescent="0.25">
      <c r="B10" s="6"/>
      <c r="C10" s="23" t="s">
        <v>1564</v>
      </c>
      <c r="D10" s="29"/>
      <c r="E10" s="29"/>
      <c r="F10" s="24"/>
      <c r="G10" s="24"/>
      <c r="H10" s="24"/>
      <c r="I10" s="7"/>
      <c r="J10" s="8"/>
      <c r="M10" s="22"/>
      <c r="N10" s="7"/>
    </row>
    <row r="11" spans="1:14" x14ac:dyDescent="0.25">
      <c r="B11" s="6"/>
      <c r="C11" s="23" t="s">
        <v>1565</v>
      </c>
      <c r="D11" s="24"/>
      <c r="E11" s="24"/>
      <c r="F11" s="24"/>
      <c r="G11" s="24"/>
      <c r="H11" s="24"/>
      <c r="I11" s="7"/>
      <c r="J11" s="8"/>
      <c r="M11" s="22"/>
      <c r="N11" s="22"/>
    </row>
    <row r="12" spans="1:14" x14ac:dyDescent="0.25">
      <c r="B12" s="6"/>
      <c r="C12" s="23"/>
      <c r="D12" s="23" t="s">
        <v>1566</v>
      </c>
      <c r="E12" s="24"/>
      <c r="F12" s="24"/>
      <c r="G12" s="24"/>
      <c r="H12" s="24"/>
      <c r="I12" s="7"/>
      <c r="J12" s="8"/>
      <c r="M12" s="22"/>
      <c r="N12" s="22"/>
    </row>
    <row r="13" spans="1:14" x14ac:dyDescent="0.25">
      <c r="B13" s="6"/>
      <c r="C13" s="23"/>
      <c r="D13" s="23" t="s">
        <v>1567</v>
      </c>
      <c r="E13" s="24"/>
      <c r="F13" s="24"/>
      <c r="G13" s="24"/>
      <c r="H13" s="24"/>
      <c r="I13" s="7"/>
      <c r="J13" s="8"/>
      <c r="M13" s="22"/>
      <c r="N13" s="23"/>
    </row>
    <row r="14" spans="1:14" x14ac:dyDescent="0.25">
      <c r="B14" s="6"/>
      <c r="C14" s="23"/>
      <c r="D14" s="23" t="s">
        <v>25</v>
      </c>
      <c r="E14" s="24"/>
      <c r="F14" s="24"/>
      <c r="G14" s="24"/>
      <c r="H14" s="24"/>
      <c r="I14" s="7"/>
      <c r="J14" s="8"/>
      <c r="M14" s="22"/>
      <c r="N14" s="23"/>
    </row>
    <row r="15" spans="1:14" s="2" customFormat="1" x14ac:dyDescent="0.25">
      <c r="B15" s="6"/>
      <c r="C15" s="23"/>
      <c r="D15" s="23" t="s">
        <v>26</v>
      </c>
      <c r="E15" s="24"/>
      <c r="F15" s="24"/>
      <c r="G15" s="24"/>
      <c r="H15" s="24"/>
      <c r="I15" s="24"/>
      <c r="J15" s="25"/>
      <c r="M15" s="22"/>
      <c r="N15" s="23"/>
    </row>
    <row r="16" spans="1:14" s="2" customFormat="1" x14ac:dyDescent="0.25">
      <c r="B16" s="26"/>
      <c r="C16" s="23"/>
      <c r="D16" s="23" t="s">
        <v>27</v>
      </c>
      <c r="E16" s="24"/>
      <c r="F16" s="23"/>
      <c r="G16" s="23"/>
      <c r="H16" s="23"/>
      <c r="I16" s="22"/>
      <c r="J16" s="27"/>
      <c r="M16" s="22"/>
      <c r="N16" s="22"/>
    </row>
    <row r="17" spans="2:14" s="2" customFormat="1" x14ac:dyDescent="0.25">
      <c r="B17" s="6"/>
      <c r="C17" s="23" t="s">
        <v>1568</v>
      </c>
      <c r="D17" s="23"/>
      <c r="E17" s="23"/>
      <c r="F17" s="28"/>
      <c r="G17" s="28"/>
      <c r="H17" s="28"/>
      <c r="I17" s="28"/>
      <c r="J17" s="8"/>
      <c r="M17" s="22"/>
      <c r="N17" s="23"/>
    </row>
    <row r="18" spans="2:14" s="2" customFormat="1" x14ac:dyDescent="0.25">
      <c r="B18" s="6"/>
      <c r="C18" s="29" t="s">
        <v>1569</v>
      </c>
      <c r="D18" s="29"/>
      <c r="E18" s="24"/>
      <c r="F18" s="28"/>
      <c r="G18" s="28"/>
      <c r="H18" s="28"/>
      <c r="I18" s="28"/>
      <c r="J18" s="8"/>
      <c r="M18" s="22"/>
      <c r="N18" s="23"/>
    </row>
    <row r="19" spans="2:14" s="2" customFormat="1" x14ac:dyDescent="0.25">
      <c r="B19" s="6"/>
      <c r="C19" s="23" t="s">
        <v>1570</v>
      </c>
      <c r="D19" s="23"/>
      <c r="E19" s="24"/>
      <c r="F19" s="28"/>
      <c r="G19" s="28"/>
      <c r="H19" s="28"/>
      <c r="I19" s="28"/>
      <c r="J19" s="8"/>
      <c r="M19" s="22"/>
      <c r="N19" s="23"/>
    </row>
    <row r="20" spans="2:14" s="29" customFormat="1" x14ac:dyDescent="0.25">
      <c r="B20" s="30"/>
      <c r="C20" s="23"/>
      <c r="D20" s="23" t="s">
        <v>28</v>
      </c>
      <c r="E20" s="24"/>
      <c r="F20" s="31"/>
      <c r="G20" s="31"/>
      <c r="H20" s="31"/>
      <c r="I20" s="31"/>
      <c r="J20" s="25"/>
      <c r="M20" s="23"/>
      <c r="N20" s="7"/>
    </row>
    <row r="21" spans="2:14" s="2" customFormat="1" x14ac:dyDescent="0.25">
      <c r="B21" s="6"/>
      <c r="C21" s="23"/>
      <c r="D21" s="23" t="s">
        <v>29</v>
      </c>
      <c r="E21" s="24"/>
      <c r="F21" s="31"/>
      <c r="G21" s="31"/>
      <c r="H21" s="31"/>
      <c r="I21" s="14"/>
      <c r="J21" s="8"/>
      <c r="M21" s="22"/>
      <c r="N21" s="22"/>
    </row>
    <row r="22" spans="2:14" s="2" customFormat="1" x14ac:dyDescent="0.25">
      <c r="B22" s="6"/>
      <c r="C22" s="23" t="s">
        <v>1571</v>
      </c>
      <c r="D22" s="24"/>
      <c r="E22" s="24"/>
      <c r="F22" s="31"/>
      <c r="G22" s="31"/>
      <c r="H22" s="31"/>
      <c r="I22" s="14"/>
      <c r="J22" s="8"/>
      <c r="M22" s="23"/>
      <c r="N22" s="22"/>
    </row>
    <row r="23" spans="2:14" s="2" customFormat="1" x14ac:dyDescent="0.25">
      <c r="B23" s="6"/>
      <c r="C23" s="23"/>
      <c r="D23" s="23" t="s">
        <v>30</v>
      </c>
      <c r="E23" s="23"/>
      <c r="F23" s="31"/>
      <c r="G23" s="31"/>
      <c r="H23" s="31"/>
      <c r="I23" s="14"/>
      <c r="J23" s="8"/>
    </row>
    <row r="24" spans="2:14" s="2" customFormat="1" x14ac:dyDescent="0.25">
      <c r="B24" s="6"/>
      <c r="C24" s="23" t="s">
        <v>1572</v>
      </c>
      <c r="D24" s="23"/>
      <c r="E24" s="23"/>
      <c r="F24" s="31"/>
      <c r="G24" s="31"/>
      <c r="H24" s="31"/>
      <c r="I24" s="14"/>
      <c r="J24" s="8"/>
    </row>
    <row r="25" spans="2:14" s="2" customFormat="1" ht="15" customHeight="1" x14ac:dyDescent="0.25">
      <c r="B25" s="6"/>
      <c r="C25" s="519" t="s">
        <v>1574</v>
      </c>
      <c r="D25" s="519"/>
      <c r="E25" s="519"/>
      <c r="F25" s="519"/>
      <c r="G25" s="519"/>
      <c r="H25" s="519"/>
      <c r="I25" s="14"/>
      <c r="J25" s="8"/>
    </row>
    <row r="26" spans="2:14" s="2" customFormat="1" x14ac:dyDescent="0.25">
      <c r="B26" s="6"/>
      <c r="C26" s="519"/>
      <c r="D26" s="519"/>
      <c r="E26" s="519"/>
      <c r="F26" s="519"/>
      <c r="G26" s="519"/>
      <c r="H26" s="519"/>
      <c r="I26" s="14"/>
      <c r="J26" s="8"/>
    </row>
    <row r="27" spans="2:14" s="2" customFormat="1" x14ac:dyDescent="0.25">
      <c r="B27" s="6"/>
      <c r="C27" s="519" t="s">
        <v>1573</v>
      </c>
      <c r="D27" s="519"/>
      <c r="E27" s="519"/>
      <c r="F27" s="519"/>
      <c r="G27" s="519"/>
      <c r="H27" s="519"/>
      <c r="I27" s="14"/>
      <c r="J27" s="8"/>
    </row>
    <row r="28" spans="2:14" s="2" customFormat="1" x14ac:dyDescent="0.25">
      <c r="B28" s="6"/>
      <c r="C28" s="519"/>
      <c r="D28" s="519"/>
      <c r="E28" s="519"/>
      <c r="F28" s="519"/>
      <c r="G28" s="519"/>
      <c r="H28" s="519"/>
      <c r="I28" s="14"/>
      <c r="J28" s="8"/>
    </row>
    <row r="29" spans="2:14" s="2" customFormat="1" x14ac:dyDescent="0.25">
      <c r="B29" s="6"/>
      <c r="C29" s="519" t="s">
        <v>1575</v>
      </c>
      <c r="D29" s="519"/>
      <c r="E29" s="519"/>
      <c r="F29" s="519"/>
      <c r="G29" s="519"/>
      <c r="H29" s="519"/>
      <c r="I29" s="14"/>
      <c r="J29" s="8"/>
    </row>
    <row r="30" spans="2:14" s="2" customFormat="1" x14ac:dyDescent="0.25">
      <c r="B30" s="6"/>
      <c r="C30" s="519"/>
      <c r="D30" s="519"/>
      <c r="E30" s="519"/>
      <c r="F30" s="519"/>
      <c r="G30" s="519"/>
      <c r="H30" s="519"/>
      <c r="I30" s="14"/>
      <c r="J30" s="8"/>
    </row>
    <row r="31" spans="2:14" s="2" customFormat="1" x14ac:dyDescent="0.25">
      <c r="B31" s="6"/>
      <c r="C31" s="23" t="s">
        <v>1579</v>
      </c>
      <c r="D31" s="23"/>
      <c r="E31" s="23"/>
      <c r="F31" s="31"/>
      <c r="G31" s="31"/>
      <c r="H31" s="31"/>
      <c r="I31" s="14"/>
      <c r="J31" s="8"/>
    </row>
    <row r="32" spans="2:14" s="2" customFormat="1" x14ac:dyDescent="0.25">
      <c r="B32" s="6"/>
      <c r="C32" s="23"/>
      <c r="D32" s="23" t="s">
        <v>1576</v>
      </c>
      <c r="E32" s="23"/>
      <c r="F32" s="31"/>
      <c r="G32" s="31"/>
      <c r="H32" s="31"/>
      <c r="I32" s="14"/>
      <c r="J32" s="8"/>
    </row>
    <row r="33" spans="2:20" s="2" customFormat="1" x14ac:dyDescent="0.25">
      <c r="B33" s="6"/>
      <c r="C33" s="23"/>
      <c r="D33" s="23" t="s">
        <v>1577</v>
      </c>
      <c r="E33" s="23"/>
      <c r="F33" s="31"/>
      <c r="G33" s="31"/>
      <c r="H33" s="31"/>
      <c r="I33" s="14"/>
      <c r="J33" s="8"/>
    </row>
    <row r="34" spans="2:20" s="2" customFormat="1" x14ac:dyDescent="0.25">
      <c r="B34" s="6"/>
      <c r="C34" s="23"/>
      <c r="D34" s="23" t="s">
        <v>1578</v>
      </c>
      <c r="E34" s="23"/>
      <c r="F34" s="31"/>
      <c r="G34" s="31"/>
      <c r="H34" s="31"/>
      <c r="I34" s="14"/>
      <c r="J34" s="8"/>
    </row>
    <row r="35" spans="2:20" s="2" customFormat="1" x14ac:dyDescent="0.25">
      <c r="B35" s="6"/>
      <c r="C35" s="23"/>
      <c r="D35" s="22"/>
      <c r="E35" s="22"/>
      <c r="F35" s="14"/>
      <c r="G35" s="14"/>
      <c r="H35" s="14"/>
      <c r="I35" s="14"/>
      <c r="J35" s="8"/>
    </row>
    <row r="36" spans="2:20" s="2" customFormat="1" x14ac:dyDescent="0.25">
      <c r="B36" s="6"/>
      <c r="C36" s="23"/>
      <c r="D36" s="22"/>
      <c r="E36" s="22"/>
      <c r="F36" s="14"/>
      <c r="G36" s="14"/>
      <c r="H36" s="14"/>
      <c r="I36" s="14"/>
      <c r="J36" s="8"/>
    </row>
    <row r="37" spans="2:20" s="2" customFormat="1" x14ac:dyDescent="0.25">
      <c r="B37" s="6"/>
      <c r="C37" s="23"/>
      <c r="D37" s="22"/>
      <c r="E37" s="22"/>
      <c r="F37" s="14"/>
      <c r="G37" s="14"/>
      <c r="H37" s="14"/>
      <c r="I37" s="14"/>
      <c r="J37" s="8"/>
    </row>
    <row r="38" spans="2:20" s="2" customFormat="1" x14ac:dyDescent="0.25">
      <c r="B38" s="6"/>
      <c r="C38" s="23"/>
      <c r="D38" s="22"/>
      <c r="E38" s="22"/>
      <c r="F38" s="14"/>
      <c r="G38" s="14"/>
      <c r="H38" s="14"/>
      <c r="I38" s="14"/>
      <c r="J38" s="8"/>
    </row>
    <row r="39" spans="2:20" s="2" customFormat="1" ht="15.75" thickBot="1" x14ac:dyDescent="0.3">
      <c r="B39" s="18"/>
      <c r="C39" s="32"/>
      <c r="D39" s="33"/>
      <c r="E39" s="19"/>
      <c r="F39" s="19"/>
      <c r="G39" s="19"/>
      <c r="H39" s="19"/>
      <c r="I39" s="19"/>
      <c r="J39" s="20"/>
    </row>
    <row r="40" spans="2:20" ht="15.75" thickBot="1" x14ac:dyDescent="0.3"/>
    <row r="41" spans="2:20" x14ac:dyDescent="0.25">
      <c r="B41" s="3"/>
      <c r="C41" s="4"/>
      <c r="D41" s="4"/>
      <c r="E41" s="4"/>
      <c r="F41" s="4"/>
      <c r="G41" s="4"/>
      <c r="H41" s="4"/>
      <c r="I41" s="4"/>
      <c r="J41" s="5"/>
      <c r="S41" s="2"/>
      <c r="T41" s="2"/>
    </row>
    <row r="42" spans="2:20" x14ac:dyDescent="0.25">
      <c r="B42" s="6"/>
      <c r="C42" s="7"/>
      <c r="D42" s="7"/>
      <c r="E42" s="7"/>
      <c r="F42" s="7"/>
      <c r="G42" s="7"/>
      <c r="H42" s="7"/>
      <c r="I42" s="7"/>
      <c r="J42" s="8"/>
      <c r="S42" s="2"/>
      <c r="T42" s="2"/>
    </row>
    <row r="43" spans="2:20" x14ac:dyDescent="0.25">
      <c r="B43" s="6"/>
      <c r="C43" s="7"/>
      <c r="D43" s="7"/>
      <c r="E43" s="7"/>
      <c r="F43" s="7"/>
      <c r="G43" s="7"/>
      <c r="H43" s="7"/>
      <c r="I43" s="7"/>
      <c r="J43" s="8"/>
      <c r="S43" s="2"/>
      <c r="T43" s="2"/>
    </row>
    <row r="44" spans="2:20" x14ac:dyDescent="0.25">
      <c r="B44" s="6"/>
      <c r="C44" s="7"/>
      <c r="D44" s="7"/>
      <c r="E44" s="7"/>
      <c r="F44" s="7"/>
      <c r="G44" s="7"/>
      <c r="H44" s="7"/>
      <c r="I44" s="7"/>
      <c r="J44" s="8"/>
      <c r="S44" s="2"/>
      <c r="T44" s="2"/>
    </row>
    <row r="45" spans="2:20" x14ac:dyDescent="0.25">
      <c r="B45" s="6"/>
      <c r="C45" s="34" t="s">
        <v>31</v>
      </c>
      <c r="D45" s="7"/>
      <c r="E45" s="7"/>
      <c r="F45" s="35"/>
      <c r="G45" s="7"/>
      <c r="H45" s="7"/>
      <c r="I45" s="7"/>
      <c r="J45" s="8"/>
      <c r="S45" s="2"/>
      <c r="T45" s="2"/>
    </row>
    <row r="46" spans="2:20" x14ac:dyDescent="0.25">
      <c r="B46" s="6"/>
      <c r="C46" s="7"/>
      <c r="D46" s="7"/>
      <c r="E46" s="7"/>
      <c r="F46" s="22"/>
      <c r="G46" s="7"/>
      <c r="H46" s="7"/>
      <c r="I46" s="7"/>
      <c r="J46" s="8"/>
      <c r="S46" s="2"/>
      <c r="T46" s="2"/>
    </row>
    <row r="47" spans="2:20" x14ac:dyDescent="0.25">
      <c r="B47" s="6"/>
      <c r="C47" s="7" t="s">
        <v>32</v>
      </c>
      <c r="D47" s="7"/>
      <c r="E47" s="7"/>
      <c r="F47" s="11"/>
      <c r="G47" s="7" t="s">
        <v>33</v>
      </c>
      <c r="H47" s="11"/>
      <c r="I47" s="11"/>
      <c r="J47" s="8"/>
      <c r="S47" s="2"/>
      <c r="T47" s="2"/>
    </row>
    <row r="48" spans="2:20" x14ac:dyDescent="0.25">
      <c r="B48" s="6"/>
      <c r="C48" s="7" t="s">
        <v>34</v>
      </c>
      <c r="D48" s="7"/>
      <c r="E48" s="7"/>
      <c r="F48" s="11"/>
      <c r="G48" s="7" t="s">
        <v>35</v>
      </c>
      <c r="H48" s="11"/>
      <c r="I48" s="11"/>
      <c r="J48" s="8"/>
      <c r="S48" s="2"/>
      <c r="T48" s="2"/>
    </row>
    <row r="49" spans="2:20" x14ac:dyDescent="0.25">
      <c r="B49" s="6"/>
      <c r="C49" s="7">
        <v>3</v>
      </c>
      <c r="D49" s="7"/>
      <c r="E49" s="7"/>
      <c r="F49" s="11"/>
      <c r="G49" s="7" t="s">
        <v>36</v>
      </c>
      <c r="H49" s="11"/>
      <c r="I49" s="11"/>
      <c r="J49" s="8"/>
      <c r="S49" s="2"/>
      <c r="T49" s="2"/>
    </row>
    <row r="50" spans="2:20" ht="26.25" x14ac:dyDescent="0.25">
      <c r="B50" s="6"/>
      <c r="C50" s="7"/>
      <c r="D50" s="7"/>
      <c r="E50" s="7"/>
      <c r="F50" s="12"/>
      <c r="G50" s="12"/>
      <c r="H50" s="12"/>
      <c r="I50" s="12"/>
      <c r="J50" s="8"/>
      <c r="S50" s="2"/>
      <c r="T50" s="2"/>
    </row>
    <row r="51" spans="2:20" x14ac:dyDescent="0.25">
      <c r="B51" s="6"/>
      <c r="C51" s="22"/>
      <c r="D51" s="7"/>
      <c r="E51" s="7"/>
      <c r="F51" s="7"/>
      <c r="G51" s="7"/>
      <c r="H51" s="7"/>
      <c r="I51" s="7"/>
      <c r="J51" s="8"/>
      <c r="S51" s="2"/>
      <c r="T51" s="2"/>
    </row>
    <row r="52" spans="2:20" x14ac:dyDescent="0.25">
      <c r="B52" s="6"/>
      <c r="C52" s="22"/>
      <c r="D52" s="7"/>
      <c r="E52" s="7"/>
      <c r="F52" s="7"/>
      <c r="G52" s="7"/>
      <c r="H52" s="7"/>
      <c r="I52" s="7"/>
      <c r="J52" s="8"/>
      <c r="S52" s="2"/>
      <c r="T52" s="2"/>
    </row>
    <row r="53" spans="2:20" x14ac:dyDescent="0.25">
      <c r="B53" s="6"/>
      <c r="C53" s="22"/>
      <c r="D53" s="22"/>
      <c r="E53" s="7"/>
      <c r="F53" s="35"/>
      <c r="G53" s="7"/>
      <c r="H53" s="7"/>
      <c r="I53" s="7"/>
      <c r="J53" s="8"/>
      <c r="S53" s="2"/>
      <c r="T53" s="2"/>
    </row>
    <row r="54" spans="2:20" x14ac:dyDescent="0.25">
      <c r="B54" s="6"/>
      <c r="C54" s="22"/>
      <c r="D54" s="22"/>
      <c r="E54" s="7"/>
      <c r="F54" s="7"/>
      <c r="G54" s="7"/>
      <c r="H54" s="7"/>
      <c r="I54" s="7"/>
      <c r="J54" s="8"/>
      <c r="S54" s="2"/>
      <c r="T54" s="2"/>
    </row>
    <row r="55" spans="2:20" x14ac:dyDescent="0.25">
      <c r="B55" s="6"/>
      <c r="C55" s="22"/>
      <c r="D55" s="23"/>
      <c r="E55" s="7"/>
      <c r="F55" s="7"/>
      <c r="G55" s="7"/>
      <c r="H55" s="7"/>
      <c r="I55" s="7"/>
      <c r="J55" s="8"/>
      <c r="S55" s="2"/>
      <c r="T55" s="2"/>
    </row>
    <row r="56" spans="2:20" x14ac:dyDescent="0.25">
      <c r="B56" s="6"/>
      <c r="C56" s="22"/>
      <c r="D56" s="23"/>
      <c r="E56" s="7"/>
      <c r="F56" s="7"/>
      <c r="G56" s="7"/>
      <c r="H56" s="7"/>
      <c r="I56" s="7"/>
      <c r="J56" s="8"/>
      <c r="S56" s="2"/>
      <c r="T56" s="2"/>
    </row>
    <row r="57" spans="2:20" x14ac:dyDescent="0.25">
      <c r="B57" s="6"/>
      <c r="C57" s="22"/>
      <c r="D57" s="23"/>
      <c r="E57" s="24"/>
      <c r="F57" s="24"/>
      <c r="G57" s="24"/>
      <c r="H57" s="24"/>
      <c r="I57" s="24"/>
      <c r="J57" s="25"/>
      <c r="S57" s="2"/>
      <c r="T57" s="2"/>
    </row>
    <row r="58" spans="2:20" x14ac:dyDescent="0.25">
      <c r="B58" s="26"/>
      <c r="C58" s="22"/>
      <c r="D58" s="22"/>
      <c r="E58" s="22"/>
      <c r="F58" s="22"/>
      <c r="G58" s="22"/>
      <c r="H58" s="22"/>
      <c r="I58" s="22"/>
      <c r="J58" s="27"/>
      <c r="S58" s="2"/>
      <c r="T58" s="2"/>
    </row>
    <row r="59" spans="2:20" x14ac:dyDescent="0.25">
      <c r="B59" s="6"/>
      <c r="C59" s="23"/>
      <c r="D59" s="7"/>
      <c r="E59" s="7"/>
      <c r="F59" s="7"/>
      <c r="G59" s="7"/>
      <c r="H59" s="7"/>
      <c r="I59" s="7"/>
      <c r="J59" s="8"/>
      <c r="S59" s="2"/>
      <c r="T59" s="2"/>
    </row>
    <row r="60" spans="2:20" x14ac:dyDescent="0.25">
      <c r="B60" s="6"/>
      <c r="C60" s="22"/>
      <c r="D60" s="23"/>
      <c r="E60" s="24"/>
      <c r="F60" s="28"/>
      <c r="G60" s="28"/>
      <c r="H60" s="28"/>
      <c r="I60" s="28"/>
      <c r="J60" s="8"/>
      <c r="S60" s="2"/>
      <c r="T60" s="2"/>
    </row>
    <row r="61" spans="2:20" x14ac:dyDescent="0.25">
      <c r="B61" s="6"/>
      <c r="C61" s="22"/>
      <c r="D61" s="23"/>
      <c r="E61" s="24"/>
      <c r="F61" s="28"/>
      <c r="G61" s="28"/>
      <c r="H61" s="28"/>
      <c r="I61" s="28"/>
      <c r="J61" s="8"/>
      <c r="S61" s="2"/>
      <c r="T61" s="2"/>
    </row>
    <row r="62" spans="2:20" x14ac:dyDescent="0.25">
      <c r="B62" s="30"/>
      <c r="C62" s="23"/>
      <c r="D62" s="7"/>
      <c r="E62" s="24"/>
      <c r="F62" s="31"/>
      <c r="G62" s="31"/>
      <c r="H62" s="31"/>
      <c r="I62" s="31"/>
      <c r="J62" s="25"/>
      <c r="S62" s="2"/>
      <c r="T62" s="2"/>
    </row>
    <row r="63" spans="2:20" x14ac:dyDescent="0.25">
      <c r="B63" s="30"/>
      <c r="C63" s="23"/>
      <c r="D63" s="7"/>
      <c r="E63" s="24"/>
      <c r="F63" s="31"/>
      <c r="G63" s="31"/>
      <c r="H63" s="31"/>
      <c r="I63" s="31"/>
      <c r="J63" s="25"/>
      <c r="S63" s="2"/>
      <c r="T63" s="2"/>
    </row>
    <row r="64" spans="2:20" x14ac:dyDescent="0.25">
      <c r="B64" s="30"/>
      <c r="C64" s="23"/>
      <c r="D64" s="7"/>
      <c r="E64" s="24"/>
      <c r="F64" s="31"/>
      <c r="G64" s="31"/>
      <c r="H64" s="31"/>
      <c r="I64" s="31"/>
      <c r="J64" s="25"/>
      <c r="S64" s="2"/>
      <c r="T64" s="2"/>
    </row>
    <row r="65" spans="1:20" x14ac:dyDescent="0.25">
      <c r="B65" s="30"/>
      <c r="C65" s="23"/>
      <c r="D65" s="7"/>
      <c r="E65" s="24"/>
      <c r="F65" s="31"/>
      <c r="G65" s="31"/>
      <c r="H65" s="31"/>
      <c r="I65" s="31"/>
      <c r="J65" s="25"/>
      <c r="S65" s="2"/>
      <c r="T65" s="2"/>
    </row>
    <row r="66" spans="1:20" x14ac:dyDescent="0.25">
      <c r="B66" s="30"/>
      <c r="C66" s="23"/>
      <c r="D66" s="7"/>
      <c r="E66" s="24"/>
      <c r="F66" s="31"/>
      <c r="G66" s="31"/>
      <c r="H66" s="31"/>
      <c r="I66" s="31"/>
      <c r="J66" s="25"/>
      <c r="S66" s="2"/>
      <c r="T66" s="2"/>
    </row>
    <row r="67" spans="1:20" x14ac:dyDescent="0.25">
      <c r="B67" s="30"/>
      <c r="C67" s="23"/>
      <c r="D67" s="7"/>
      <c r="E67" s="24"/>
      <c r="F67" s="31"/>
      <c r="G67" s="31"/>
      <c r="H67" s="31"/>
      <c r="I67" s="31"/>
      <c r="J67" s="25"/>
      <c r="S67" s="2"/>
      <c r="T67" s="2"/>
    </row>
    <row r="68" spans="1:20" x14ac:dyDescent="0.25">
      <c r="B68" s="30"/>
      <c r="C68" s="23"/>
      <c r="D68" s="7"/>
      <c r="E68" s="24"/>
      <c r="F68" s="31"/>
      <c r="G68" s="31"/>
      <c r="H68" s="31"/>
      <c r="I68" s="31"/>
      <c r="J68" s="25"/>
      <c r="S68" s="2"/>
      <c r="T68" s="2"/>
    </row>
    <row r="69" spans="1:20" x14ac:dyDescent="0.25">
      <c r="B69" s="6"/>
      <c r="C69" s="22"/>
      <c r="D69" s="22"/>
      <c r="E69" s="7"/>
      <c r="F69" s="14"/>
      <c r="G69" s="14"/>
      <c r="H69" s="14"/>
      <c r="I69" s="14"/>
      <c r="J69" s="8"/>
      <c r="S69" s="2"/>
      <c r="T69" s="2"/>
    </row>
    <row r="70" spans="1:20" ht="15.75" thickBot="1" x14ac:dyDescent="0.3">
      <c r="B70" s="18"/>
      <c r="C70" s="32"/>
      <c r="D70" s="33"/>
      <c r="E70" s="33"/>
      <c r="F70" s="36"/>
      <c r="G70" s="36"/>
      <c r="H70" s="36"/>
      <c r="I70" s="36"/>
      <c r="J70" s="20"/>
      <c r="S70" s="2"/>
      <c r="T70" s="2"/>
    </row>
    <row r="71" spans="1:20" ht="15.75" thickBot="1" x14ac:dyDescent="0.3"/>
    <row r="72" spans="1:20" x14ac:dyDescent="0.25">
      <c r="B72" s="349"/>
      <c r="C72" s="350"/>
      <c r="D72" s="350"/>
      <c r="E72" s="350"/>
      <c r="F72" s="350"/>
      <c r="G72" s="350"/>
      <c r="H72" s="350"/>
      <c r="I72" s="350"/>
      <c r="J72" s="351"/>
    </row>
    <row r="73" spans="1:20" ht="18.75" x14ac:dyDescent="0.3">
      <c r="B73" s="26"/>
      <c r="C73" s="354" t="s">
        <v>2776</v>
      </c>
      <c r="D73" s="22"/>
      <c r="E73" s="22"/>
      <c r="F73" s="22"/>
      <c r="G73" s="22"/>
      <c r="H73" s="22"/>
      <c r="I73" s="22"/>
      <c r="J73" s="27"/>
    </row>
    <row r="74" spans="1:20" s="257" customFormat="1" ht="18.75" x14ac:dyDescent="0.3">
      <c r="A74" s="2"/>
      <c r="B74" s="26"/>
      <c r="C74" s="521" t="s">
        <v>2777</v>
      </c>
      <c r="D74" s="521"/>
      <c r="E74" s="521"/>
      <c r="F74" s="521"/>
      <c r="G74" s="521"/>
      <c r="H74" s="521"/>
      <c r="I74" s="521"/>
      <c r="J74" s="27"/>
      <c r="K74" s="2"/>
      <c r="L74" s="2"/>
      <c r="M74" s="2"/>
      <c r="N74" s="2"/>
      <c r="O74" s="2"/>
      <c r="P74" s="2"/>
      <c r="Q74" s="2"/>
      <c r="R74" s="2"/>
    </row>
    <row r="75" spans="1:20" x14ac:dyDescent="0.25">
      <c r="B75" s="26"/>
      <c r="C75" s="22"/>
      <c r="D75" s="22"/>
      <c r="E75" s="22"/>
      <c r="F75" s="22"/>
      <c r="G75" s="22"/>
      <c r="H75" s="22"/>
      <c r="I75" s="22"/>
      <c r="J75" s="27"/>
    </row>
    <row r="76" spans="1:20" x14ac:dyDescent="0.25">
      <c r="B76" s="26"/>
      <c r="C76" s="355" t="s">
        <v>2631</v>
      </c>
      <c r="D76" s="22"/>
      <c r="E76" s="22"/>
      <c r="F76" s="22"/>
      <c r="G76" s="22"/>
      <c r="H76" s="22"/>
      <c r="I76" s="22"/>
      <c r="J76" s="27"/>
    </row>
    <row r="77" spans="1:20" x14ac:dyDescent="0.25">
      <c r="B77" s="26"/>
      <c r="C77" s="355" t="s">
        <v>2744</v>
      </c>
      <c r="D77" s="22"/>
      <c r="E77" s="22"/>
      <c r="F77" s="22"/>
      <c r="G77" s="22"/>
      <c r="H77" s="22"/>
      <c r="I77" s="22"/>
      <c r="J77" s="27"/>
    </row>
    <row r="78" spans="1:20" s="360" customFormat="1" ht="24.75" customHeight="1" x14ac:dyDescent="0.25">
      <c r="A78" s="2"/>
      <c r="B78" s="26"/>
      <c r="C78" s="520" t="s">
        <v>2745</v>
      </c>
      <c r="D78" s="520"/>
      <c r="E78" s="520"/>
      <c r="F78" s="520"/>
      <c r="G78" s="520"/>
      <c r="H78" s="520"/>
      <c r="I78" s="520"/>
      <c r="J78" s="27"/>
      <c r="K78" s="2"/>
      <c r="L78" s="2"/>
      <c r="M78" s="2"/>
      <c r="N78" s="2"/>
      <c r="O78" s="2"/>
      <c r="P78" s="2"/>
      <c r="Q78" s="2"/>
      <c r="R78" s="2"/>
    </row>
    <row r="79" spans="1:20" x14ac:dyDescent="0.25">
      <c r="B79" s="26"/>
      <c r="C79" s="520" t="s">
        <v>2746</v>
      </c>
      <c r="D79" s="520"/>
      <c r="E79" s="520"/>
      <c r="F79" s="520"/>
      <c r="G79" s="520"/>
      <c r="H79" s="520"/>
      <c r="I79" s="520"/>
      <c r="J79" s="27"/>
    </row>
    <row r="80" spans="1:20" x14ac:dyDescent="0.25">
      <c r="B80" s="26"/>
      <c r="C80" s="355" t="s">
        <v>2747</v>
      </c>
      <c r="D80" s="22"/>
      <c r="E80" s="22"/>
      <c r="F80" s="22"/>
      <c r="G80" s="22"/>
      <c r="H80" s="22"/>
      <c r="I80" s="22"/>
      <c r="J80" s="27"/>
    </row>
    <row r="81" spans="1:18" s="360" customFormat="1" x14ac:dyDescent="0.25">
      <c r="A81" s="2"/>
      <c r="B81" s="26"/>
      <c r="C81" s="355" t="s">
        <v>2757</v>
      </c>
      <c r="D81" s="22"/>
      <c r="E81" s="22"/>
      <c r="F81" s="22"/>
      <c r="G81" s="22"/>
      <c r="H81" s="22"/>
      <c r="I81" s="22"/>
      <c r="J81" s="27"/>
      <c r="K81" s="2"/>
      <c r="L81" s="2"/>
      <c r="M81" s="2"/>
      <c r="N81" s="2"/>
      <c r="O81" s="2"/>
      <c r="P81" s="2"/>
      <c r="Q81" s="2"/>
      <c r="R81" s="2"/>
    </row>
    <row r="82" spans="1:18" s="360" customFormat="1" x14ac:dyDescent="0.25">
      <c r="A82" s="2"/>
      <c r="B82" s="26"/>
      <c r="C82" s="355" t="s">
        <v>2759</v>
      </c>
      <c r="D82" s="22"/>
      <c r="E82" s="22"/>
      <c r="F82" s="22"/>
      <c r="G82" s="22"/>
      <c r="H82" s="22"/>
      <c r="I82" s="22"/>
      <c r="J82" s="27"/>
      <c r="K82" s="2"/>
      <c r="L82" s="2"/>
      <c r="M82" s="2"/>
      <c r="N82" s="2"/>
      <c r="O82" s="2"/>
      <c r="P82" s="2"/>
      <c r="Q82" s="2"/>
      <c r="R82" s="2"/>
    </row>
    <row r="83" spans="1:18" x14ac:dyDescent="0.25">
      <c r="B83" s="26"/>
      <c r="C83" s="355" t="s">
        <v>2758</v>
      </c>
      <c r="D83" s="22"/>
      <c r="E83" s="22"/>
      <c r="F83" s="22"/>
      <c r="G83" s="22"/>
      <c r="H83" s="22"/>
      <c r="I83" s="22"/>
      <c r="J83" s="27"/>
    </row>
    <row r="84" spans="1:18" x14ac:dyDescent="0.25">
      <c r="B84" s="26"/>
      <c r="C84" s="355" t="s">
        <v>2760</v>
      </c>
      <c r="D84" s="22"/>
      <c r="E84" s="22"/>
      <c r="F84" s="22"/>
      <c r="G84" s="22"/>
      <c r="H84" s="22"/>
      <c r="I84" s="22"/>
      <c r="J84" s="27"/>
    </row>
    <row r="85" spans="1:18" x14ac:dyDescent="0.25">
      <c r="B85" s="26"/>
      <c r="C85" s="355" t="s">
        <v>2761</v>
      </c>
      <c r="D85" s="22"/>
      <c r="E85" s="22"/>
      <c r="F85" s="22"/>
      <c r="G85" s="22"/>
      <c r="H85" s="22"/>
      <c r="I85" s="22"/>
      <c r="J85" s="27"/>
    </row>
    <row r="86" spans="1:18" x14ac:dyDescent="0.25">
      <c r="B86" s="26"/>
      <c r="C86" s="355" t="s">
        <v>2762</v>
      </c>
      <c r="D86" s="22"/>
      <c r="E86" s="22"/>
      <c r="F86" s="22"/>
      <c r="G86" s="22"/>
      <c r="H86" s="22"/>
      <c r="I86" s="22"/>
      <c r="J86" s="27"/>
    </row>
    <row r="87" spans="1:18" x14ac:dyDescent="0.25">
      <c r="B87" s="26"/>
      <c r="C87" s="355" t="s">
        <v>2773</v>
      </c>
      <c r="D87" s="22"/>
      <c r="E87" s="22"/>
      <c r="F87" s="22"/>
      <c r="G87" s="22"/>
      <c r="H87" s="22"/>
      <c r="I87" s="22"/>
      <c r="J87" s="27"/>
    </row>
    <row r="88" spans="1:18" x14ac:dyDescent="0.25">
      <c r="B88" s="26"/>
      <c r="C88" s="393" t="s">
        <v>2774</v>
      </c>
      <c r="D88" s="22"/>
      <c r="E88" s="22"/>
      <c r="F88" s="22"/>
      <c r="G88" s="22"/>
      <c r="H88" s="22"/>
      <c r="I88" s="22"/>
      <c r="J88" s="27"/>
    </row>
    <row r="89" spans="1:18" x14ac:dyDescent="0.25">
      <c r="B89" s="26"/>
      <c r="C89" s="393" t="s">
        <v>2775</v>
      </c>
      <c r="D89" s="22"/>
      <c r="E89" s="22"/>
      <c r="F89" s="22"/>
      <c r="G89" s="22"/>
      <c r="H89" s="22"/>
      <c r="I89" s="22"/>
      <c r="J89" s="27"/>
    </row>
    <row r="90" spans="1:18" ht="15.75" thickBot="1" x14ac:dyDescent="0.3">
      <c r="B90" s="352"/>
      <c r="C90" s="33"/>
      <c r="D90" s="33"/>
      <c r="E90" s="33"/>
      <c r="F90" s="33"/>
      <c r="G90" s="33"/>
      <c r="H90" s="33"/>
      <c r="I90" s="33"/>
      <c r="J90" s="353"/>
    </row>
  </sheetData>
  <mergeCells count="6">
    <mergeCell ref="C25:H26"/>
    <mergeCell ref="C27:H28"/>
    <mergeCell ref="C29:H30"/>
    <mergeCell ref="C79:I79"/>
    <mergeCell ref="C78:I78"/>
    <mergeCell ref="C74:I74"/>
  </mergeCells>
  <printOptions horizontalCentered="1" verticalCentered="1"/>
  <pageMargins left="0.70866141732283472" right="0.70866141732283472" top="0.74803149606299213" bottom="0.74803149606299213" header="0.31496062992125984" footer="0.31496062992125984"/>
  <pageSetup paperSize="9" scale="45" orientation="landscape" r:id="rId1"/>
  <headerFooter>
    <oddHeader>&amp;R&amp;G</oddHeader>
    <oddFooter>&amp;C&amp;1#&amp;"Calibri"&amp;10&amp;K000000Confidential</oddFooter>
  </headerFooter>
  <drawing r:id="rId2"/>
  <legacyDrawingHF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tabColor rgb="FF847A75"/>
  </sheetPr>
  <dimension ref="A1:AE38"/>
  <sheetViews>
    <sheetView zoomScale="80" zoomScaleNormal="80" workbookViewId="0">
      <selection activeCell="B2" sqref="B2"/>
    </sheetView>
  </sheetViews>
  <sheetFormatPr defaultRowHeight="15" x14ac:dyDescent="0.25"/>
  <cols>
    <col min="1" max="1" width="4.7109375" style="61" customWidth="1"/>
    <col min="2" max="2" width="16.85546875" style="40" bestFit="1" customWidth="1"/>
    <col min="3" max="3" width="162.42578125" style="41" customWidth="1"/>
    <col min="4" max="31" width="9.140625" style="37" customWidth="1"/>
    <col min="247" max="247" width="4.7109375" customWidth="1"/>
    <col min="248" max="248" width="16.85546875" bestFit="1" customWidth="1"/>
    <col min="249" max="249" width="127.5703125" customWidth="1"/>
    <col min="250" max="250" width="46.7109375" customWidth="1"/>
    <col min="251" max="287" width="9.140625" customWidth="1"/>
    <col min="503" max="503" width="4.7109375" customWidth="1"/>
    <col min="504" max="504" width="16.85546875" bestFit="1" customWidth="1"/>
    <col min="505" max="505" width="127.5703125" customWidth="1"/>
    <col min="506" max="506" width="46.7109375" customWidth="1"/>
    <col min="507" max="543" width="9.140625" customWidth="1"/>
    <col min="759" max="759" width="4.7109375" customWidth="1"/>
    <col min="760" max="760" width="16.85546875" bestFit="1" customWidth="1"/>
    <col min="761" max="761" width="127.5703125" customWidth="1"/>
    <col min="762" max="762" width="46.7109375" customWidth="1"/>
    <col min="763" max="799" width="9.140625" customWidth="1"/>
    <col min="1015" max="1015" width="4.7109375" customWidth="1"/>
    <col min="1016" max="1016" width="16.85546875" bestFit="1" customWidth="1"/>
    <col min="1017" max="1017" width="127.5703125" customWidth="1"/>
    <col min="1018" max="1018" width="46.7109375" customWidth="1"/>
    <col min="1019" max="1055" width="9.140625" customWidth="1"/>
    <col min="1271" max="1271" width="4.7109375" customWidth="1"/>
    <col min="1272" max="1272" width="16.85546875" bestFit="1" customWidth="1"/>
    <col min="1273" max="1273" width="127.5703125" customWidth="1"/>
    <col min="1274" max="1274" width="46.7109375" customWidth="1"/>
    <col min="1275" max="1311" width="9.140625" customWidth="1"/>
    <col min="1527" max="1527" width="4.7109375" customWidth="1"/>
    <col min="1528" max="1528" width="16.85546875" bestFit="1" customWidth="1"/>
    <col min="1529" max="1529" width="127.5703125" customWidth="1"/>
    <col min="1530" max="1530" width="46.7109375" customWidth="1"/>
    <col min="1531" max="1567" width="9.140625" customWidth="1"/>
    <col min="1783" max="1783" width="4.7109375" customWidth="1"/>
    <col min="1784" max="1784" width="16.85546875" bestFit="1" customWidth="1"/>
    <col min="1785" max="1785" width="127.5703125" customWidth="1"/>
    <col min="1786" max="1786" width="46.7109375" customWidth="1"/>
    <col min="1787" max="1823" width="9.140625" customWidth="1"/>
    <col min="2039" max="2039" width="4.7109375" customWidth="1"/>
    <col min="2040" max="2040" width="16.85546875" bestFit="1" customWidth="1"/>
    <col min="2041" max="2041" width="127.5703125" customWidth="1"/>
    <col min="2042" max="2042" width="46.7109375" customWidth="1"/>
    <col min="2043" max="2079" width="9.140625" customWidth="1"/>
    <col min="2295" max="2295" width="4.7109375" customWidth="1"/>
    <col min="2296" max="2296" width="16.85546875" bestFit="1" customWidth="1"/>
    <col min="2297" max="2297" width="127.5703125" customWidth="1"/>
    <col min="2298" max="2298" width="46.7109375" customWidth="1"/>
    <col min="2299" max="2335" width="9.140625" customWidth="1"/>
    <col min="2551" max="2551" width="4.7109375" customWidth="1"/>
    <col min="2552" max="2552" width="16.85546875" bestFit="1" customWidth="1"/>
    <col min="2553" max="2553" width="127.5703125" customWidth="1"/>
    <col min="2554" max="2554" width="46.7109375" customWidth="1"/>
    <col min="2555" max="2591" width="9.140625" customWidth="1"/>
    <col min="2807" max="2807" width="4.7109375" customWidth="1"/>
    <col min="2808" max="2808" width="16.85546875" bestFit="1" customWidth="1"/>
    <col min="2809" max="2809" width="127.5703125" customWidth="1"/>
    <col min="2810" max="2810" width="46.7109375" customWidth="1"/>
    <col min="2811" max="2847" width="9.140625" customWidth="1"/>
    <col min="3063" max="3063" width="4.7109375" customWidth="1"/>
    <col min="3064" max="3064" width="16.85546875" bestFit="1" customWidth="1"/>
    <col min="3065" max="3065" width="127.5703125" customWidth="1"/>
    <col min="3066" max="3066" width="46.7109375" customWidth="1"/>
    <col min="3067" max="3103" width="9.140625" customWidth="1"/>
    <col min="3319" max="3319" width="4.7109375" customWidth="1"/>
    <col min="3320" max="3320" width="16.85546875" bestFit="1" customWidth="1"/>
    <col min="3321" max="3321" width="127.5703125" customWidth="1"/>
    <col min="3322" max="3322" width="46.7109375" customWidth="1"/>
    <col min="3323" max="3359" width="9.140625" customWidth="1"/>
    <col min="3575" max="3575" width="4.7109375" customWidth="1"/>
    <col min="3576" max="3576" width="16.85546875" bestFit="1" customWidth="1"/>
    <col min="3577" max="3577" width="127.5703125" customWidth="1"/>
    <col min="3578" max="3578" width="46.7109375" customWidth="1"/>
    <col min="3579" max="3615" width="9.140625" customWidth="1"/>
    <col min="3831" max="3831" width="4.7109375" customWidth="1"/>
    <col min="3832" max="3832" width="16.85546875" bestFit="1" customWidth="1"/>
    <col min="3833" max="3833" width="127.5703125" customWidth="1"/>
    <col min="3834" max="3834" width="46.7109375" customWidth="1"/>
    <col min="3835" max="3871" width="9.140625" customWidth="1"/>
    <col min="4087" max="4087" width="4.7109375" customWidth="1"/>
    <col min="4088" max="4088" width="16.85546875" bestFit="1" customWidth="1"/>
    <col min="4089" max="4089" width="127.5703125" customWidth="1"/>
    <col min="4090" max="4090" width="46.7109375" customWidth="1"/>
    <col min="4091" max="4127" width="9.140625" customWidth="1"/>
    <col min="4343" max="4343" width="4.7109375" customWidth="1"/>
    <col min="4344" max="4344" width="16.85546875" bestFit="1" customWidth="1"/>
    <col min="4345" max="4345" width="127.5703125" customWidth="1"/>
    <col min="4346" max="4346" width="46.7109375" customWidth="1"/>
    <col min="4347" max="4383" width="9.140625" customWidth="1"/>
    <col min="4599" max="4599" width="4.7109375" customWidth="1"/>
    <col min="4600" max="4600" width="16.85546875" bestFit="1" customWidth="1"/>
    <col min="4601" max="4601" width="127.5703125" customWidth="1"/>
    <col min="4602" max="4602" width="46.7109375" customWidth="1"/>
    <col min="4603" max="4639" width="9.140625" customWidth="1"/>
    <col min="4855" max="4855" width="4.7109375" customWidth="1"/>
    <col min="4856" max="4856" width="16.85546875" bestFit="1" customWidth="1"/>
    <col min="4857" max="4857" width="127.5703125" customWidth="1"/>
    <col min="4858" max="4858" width="46.7109375" customWidth="1"/>
    <col min="4859" max="4895" width="9.140625" customWidth="1"/>
    <col min="5111" max="5111" width="4.7109375" customWidth="1"/>
    <col min="5112" max="5112" width="16.85546875" bestFit="1" customWidth="1"/>
    <col min="5113" max="5113" width="127.5703125" customWidth="1"/>
    <col min="5114" max="5114" width="46.7109375" customWidth="1"/>
    <col min="5115" max="5151" width="9.140625" customWidth="1"/>
    <col min="5367" max="5367" width="4.7109375" customWidth="1"/>
    <col min="5368" max="5368" width="16.85546875" bestFit="1" customWidth="1"/>
    <col min="5369" max="5369" width="127.5703125" customWidth="1"/>
    <col min="5370" max="5370" width="46.7109375" customWidth="1"/>
    <col min="5371" max="5407" width="9.140625" customWidth="1"/>
    <col min="5623" max="5623" width="4.7109375" customWidth="1"/>
    <col min="5624" max="5624" width="16.85546875" bestFit="1" customWidth="1"/>
    <col min="5625" max="5625" width="127.5703125" customWidth="1"/>
    <col min="5626" max="5626" width="46.7109375" customWidth="1"/>
    <col min="5627" max="5663" width="9.140625" customWidth="1"/>
    <col min="5879" max="5879" width="4.7109375" customWidth="1"/>
    <col min="5880" max="5880" width="16.85546875" bestFit="1" customWidth="1"/>
    <col min="5881" max="5881" width="127.5703125" customWidth="1"/>
    <col min="5882" max="5882" width="46.7109375" customWidth="1"/>
    <col min="5883" max="5919" width="9.140625" customWidth="1"/>
    <col min="6135" max="6135" width="4.7109375" customWidth="1"/>
    <col min="6136" max="6136" width="16.85546875" bestFit="1" customWidth="1"/>
    <col min="6137" max="6137" width="127.5703125" customWidth="1"/>
    <col min="6138" max="6138" width="46.7109375" customWidth="1"/>
    <col min="6139" max="6175" width="9.140625" customWidth="1"/>
    <col min="6391" max="6391" width="4.7109375" customWidth="1"/>
    <col min="6392" max="6392" width="16.85546875" bestFit="1" customWidth="1"/>
    <col min="6393" max="6393" width="127.5703125" customWidth="1"/>
    <col min="6394" max="6394" width="46.7109375" customWidth="1"/>
    <col min="6395" max="6431" width="9.140625" customWidth="1"/>
    <col min="6647" max="6647" width="4.7109375" customWidth="1"/>
    <col min="6648" max="6648" width="16.85546875" bestFit="1" customWidth="1"/>
    <col min="6649" max="6649" width="127.5703125" customWidth="1"/>
    <col min="6650" max="6650" width="46.7109375" customWidth="1"/>
    <col min="6651" max="6687" width="9.140625" customWidth="1"/>
    <col min="6903" max="6903" width="4.7109375" customWidth="1"/>
    <col min="6904" max="6904" width="16.85546875" bestFit="1" customWidth="1"/>
    <col min="6905" max="6905" width="127.5703125" customWidth="1"/>
    <col min="6906" max="6906" width="46.7109375" customWidth="1"/>
    <col min="6907" max="6943" width="9.140625" customWidth="1"/>
    <col min="7159" max="7159" width="4.7109375" customWidth="1"/>
    <col min="7160" max="7160" width="16.85546875" bestFit="1" customWidth="1"/>
    <col min="7161" max="7161" width="127.5703125" customWidth="1"/>
    <col min="7162" max="7162" width="46.7109375" customWidth="1"/>
    <col min="7163" max="7199" width="9.140625" customWidth="1"/>
    <col min="7415" max="7415" width="4.7109375" customWidth="1"/>
    <col min="7416" max="7416" width="16.85546875" bestFit="1" customWidth="1"/>
    <col min="7417" max="7417" width="127.5703125" customWidth="1"/>
    <col min="7418" max="7418" width="46.7109375" customWidth="1"/>
    <col min="7419" max="7455" width="9.140625" customWidth="1"/>
    <col min="7671" max="7671" width="4.7109375" customWidth="1"/>
    <col min="7672" max="7672" width="16.85546875" bestFit="1" customWidth="1"/>
    <col min="7673" max="7673" width="127.5703125" customWidth="1"/>
    <col min="7674" max="7674" width="46.7109375" customWidth="1"/>
    <col min="7675" max="7711" width="9.140625" customWidth="1"/>
    <col min="7927" max="7927" width="4.7109375" customWidth="1"/>
    <col min="7928" max="7928" width="16.85546875" bestFit="1" customWidth="1"/>
    <col min="7929" max="7929" width="127.5703125" customWidth="1"/>
    <col min="7930" max="7930" width="46.7109375" customWidth="1"/>
    <col min="7931" max="7967" width="9.140625" customWidth="1"/>
    <col min="8183" max="8183" width="4.7109375" customWidth="1"/>
    <col min="8184" max="8184" width="16.85546875" bestFit="1" customWidth="1"/>
    <col min="8185" max="8185" width="127.5703125" customWidth="1"/>
    <col min="8186" max="8186" width="46.7109375" customWidth="1"/>
    <col min="8187" max="8223" width="9.140625" customWidth="1"/>
    <col min="8439" max="8439" width="4.7109375" customWidth="1"/>
    <col min="8440" max="8440" width="16.85546875" bestFit="1" customWidth="1"/>
    <col min="8441" max="8441" width="127.5703125" customWidth="1"/>
    <col min="8442" max="8442" width="46.7109375" customWidth="1"/>
    <col min="8443" max="8479" width="9.140625" customWidth="1"/>
    <col min="8695" max="8695" width="4.7109375" customWidth="1"/>
    <col min="8696" max="8696" width="16.85546875" bestFit="1" customWidth="1"/>
    <col min="8697" max="8697" width="127.5703125" customWidth="1"/>
    <col min="8698" max="8698" width="46.7109375" customWidth="1"/>
    <col min="8699" max="8735" width="9.140625" customWidth="1"/>
    <col min="8951" max="8951" width="4.7109375" customWidth="1"/>
    <col min="8952" max="8952" width="16.85546875" bestFit="1" customWidth="1"/>
    <col min="8953" max="8953" width="127.5703125" customWidth="1"/>
    <col min="8954" max="8954" width="46.7109375" customWidth="1"/>
    <col min="8955" max="8991" width="9.140625" customWidth="1"/>
    <col min="9207" max="9207" width="4.7109375" customWidth="1"/>
    <col min="9208" max="9208" width="16.85546875" bestFit="1" customWidth="1"/>
    <col min="9209" max="9209" width="127.5703125" customWidth="1"/>
    <col min="9210" max="9210" width="46.7109375" customWidth="1"/>
    <col min="9211" max="9247" width="9.140625" customWidth="1"/>
    <col min="9463" max="9463" width="4.7109375" customWidth="1"/>
    <col min="9464" max="9464" width="16.85546875" bestFit="1" customWidth="1"/>
    <col min="9465" max="9465" width="127.5703125" customWidth="1"/>
    <col min="9466" max="9466" width="46.7109375" customWidth="1"/>
    <col min="9467" max="9503" width="9.140625" customWidth="1"/>
    <col min="9719" max="9719" width="4.7109375" customWidth="1"/>
    <col min="9720" max="9720" width="16.85546875" bestFit="1" customWidth="1"/>
    <col min="9721" max="9721" width="127.5703125" customWidth="1"/>
    <col min="9722" max="9722" width="46.7109375" customWidth="1"/>
    <col min="9723" max="9759" width="9.140625" customWidth="1"/>
    <col min="9975" max="9975" width="4.7109375" customWidth="1"/>
    <col min="9976" max="9976" width="16.85546875" bestFit="1" customWidth="1"/>
    <col min="9977" max="9977" width="127.5703125" customWidth="1"/>
    <col min="9978" max="9978" width="46.7109375" customWidth="1"/>
    <col min="9979" max="10015" width="9.140625" customWidth="1"/>
    <col min="10231" max="10231" width="4.7109375" customWidth="1"/>
    <col min="10232" max="10232" width="16.85546875" bestFit="1" customWidth="1"/>
    <col min="10233" max="10233" width="127.5703125" customWidth="1"/>
    <col min="10234" max="10234" width="46.7109375" customWidth="1"/>
    <col min="10235" max="10271" width="9.140625" customWidth="1"/>
    <col min="10487" max="10487" width="4.7109375" customWidth="1"/>
    <col min="10488" max="10488" width="16.85546875" bestFit="1" customWidth="1"/>
    <col min="10489" max="10489" width="127.5703125" customWidth="1"/>
    <col min="10490" max="10490" width="46.7109375" customWidth="1"/>
    <col min="10491" max="10527" width="9.140625" customWidth="1"/>
    <col min="10743" max="10743" width="4.7109375" customWidth="1"/>
    <col min="10744" max="10744" width="16.85546875" bestFit="1" customWidth="1"/>
    <col min="10745" max="10745" width="127.5703125" customWidth="1"/>
    <col min="10746" max="10746" width="46.7109375" customWidth="1"/>
    <col min="10747" max="10783" width="9.140625" customWidth="1"/>
    <col min="10999" max="10999" width="4.7109375" customWidth="1"/>
    <col min="11000" max="11000" width="16.85546875" bestFit="1" customWidth="1"/>
    <col min="11001" max="11001" width="127.5703125" customWidth="1"/>
    <col min="11002" max="11002" width="46.7109375" customWidth="1"/>
    <col min="11003" max="11039" width="9.140625" customWidth="1"/>
    <col min="11255" max="11255" width="4.7109375" customWidth="1"/>
    <col min="11256" max="11256" width="16.85546875" bestFit="1" customWidth="1"/>
    <col min="11257" max="11257" width="127.5703125" customWidth="1"/>
    <col min="11258" max="11258" width="46.7109375" customWidth="1"/>
    <col min="11259" max="11295" width="9.140625" customWidth="1"/>
    <col min="11511" max="11511" width="4.7109375" customWidth="1"/>
    <col min="11512" max="11512" width="16.85546875" bestFit="1" customWidth="1"/>
    <col min="11513" max="11513" width="127.5703125" customWidth="1"/>
    <col min="11514" max="11514" width="46.7109375" customWidth="1"/>
    <col min="11515" max="11551" width="9.140625" customWidth="1"/>
    <col min="11767" max="11767" width="4.7109375" customWidth="1"/>
    <col min="11768" max="11768" width="16.85546875" bestFit="1" customWidth="1"/>
    <col min="11769" max="11769" width="127.5703125" customWidth="1"/>
    <col min="11770" max="11770" width="46.7109375" customWidth="1"/>
    <col min="11771" max="11807" width="9.140625" customWidth="1"/>
    <col min="12023" max="12023" width="4.7109375" customWidth="1"/>
    <col min="12024" max="12024" width="16.85546875" bestFit="1" customWidth="1"/>
    <col min="12025" max="12025" width="127.5703125" customWidth="1"/>
    <col min="12026" max="12026" width="46.7109375" customWidth="1"/>
    <col min="12027" max="12063" width="9.140625" customWidth="1"/>
    <col min="12279" max="12279" width="4.7109375" customWidth="1"/>
    <col min="12280" max="12280" width="16.85546875" bestFit="1" customWidth="1"/>
    <col min="12281" max="12281" width="127.5703125" customWidth="1"/>
    <col min="12282" max="12282" width="46.7109375" customWidth="1"/>
    <col min="12283" max="12319" width="9.140625" customWidth="1"/>
    <col min="12535" max="12535" width="4.7109375" customWidth="1"/>
    <col min="12536" max="12536" width="16.85546875" bestFit="1" customWidth="1"/>
    <col min="12537" max="12537" width="127.5703125" customWidth="1"/>
    <col min="12538" max="12538" width="46.7109375" customWidth="1"/>
    <col min="12539" max="12575" width="9.140625" customWidth="1"/>
    <col min="12791" max="12791" width="4.7109375" customWidth="1"/>
    <col min="12792" max="12792" width="16.85546875" bestFit="1" customWidth="1"/>
    <col min="12793" max="12793" width="127.5703125" customWidth="1"/>
    <col min="12794" max="12794" width="46.7109375" customWidth="1"/>
    <col min="12795" max="12831" width="9.140625" customWidth="1"/>
    <col min="13047" max="13047" width="4.7109375" customWidth="1"/>
    <col min="13048" max="13048" width="16.85546875" bestFit="1" customWidth="1"/>
    <col min="13049" max="13049" width="127.5703125" customWidth="1"/>
    <col min="13050" max="13050" width="46.7109375" customWidth="1"/>
    <col min="13051" max="13087" width="9.140625" customWidth="1"/>
    <col min="13303" max="13303" width="4.7109375" customWidth="1"/>
    <col min="13304" max="13304" width="16.85546875" bestFit="1" customWidth="1"/>
    <col min="13305" max="13305" width="127.5703125" customWidth="1"/>
    <col min="13306" max="13306" width="46.7109375" customWidth="1"/>
    <col min="13307" max="13343" width="9.140625" customWidth="1"/>
    <col min="13559" max="13559" width="4.7109375" customWidth="1"/>
    <col min="13560" max="13560" width="16.85546875" bestFit="1" customWidth="1"/>
    <col min="13561" max="13561" width="127.5703125" customWidth="1"/>
    <col min="13562" max="13562" width="46.7109375" customWidth="1"/>
    <col min="13563" max="13599" width="9.140625" customWidth="1"/>
    <col min="13815" max="13815" width="4.7109375" customWidth="1"/>
    <col min="13816" max="13816" width="16.85546875" bestFit="1" customWidth="1"/>
    <col min="13817" max="13817" width="127.5703125" customWidth="1"/>
    <col min="13818" max="13818" width="46.7109375" customWidth="1"/>
    <col min="13819" max="13855" width="9.140625" customWidth="1"/>
    <col min="14071" max="14071" width="4.7109375" customWidth="1"/>
    <col min="14072" max="14072" width="16.85546875" bestFit="1" customWidth="1"/>
    <col min="14073" max="14073" width="127.5703125" customWidth="1"/>
    <col min="14074" max="14074" width="46.7109375" customWidth="1"/>
    <col min="14075" max="14111" width="9.140625" customWidth="1"/>
    <col min="14327" max="14327" width="4.7109375" customWidth="1"/>
    <col min="14328" max="14328" width="16.85546875" bestFit="1" customWidth="1"/>
    <col min="14329" max="14329" width="127.5703125" customWidth="1"/>
    <col min="14330" max="14330" width="46.7109375" customWidth="1"/>
    <col min="14331" max="14367" width="9.140625" customWidth="1"/>
    <col min="14583" max="14583" width="4.7109375" customWidth="1"/>
    <col min="14584" max="14584" width="16.85546875" bestFit="1" customWidth="1"/>
    <col min="14585" max="14585" width="127.5703125" customWidth="1"/>
    <col min="14586" max="14586" width="46.7109375" customWidth="1"/>
    <col min="14587" max="14623" width="9.140625" customWidth="1"/>
    <col min="14839" max="14839" width="4.7109375" customWidth="1"/>
    <col min="14840" max="14840" width="16.85546875" bestFit="1" customWidth="1"/>
    <col min="14841" max="14841" width="127.5703125" customWidth="1"/>
    <col min="14842" max="14842" width="46.7109375" customWidth="1"/>
    <col min="14843" max="14879" width="9.140625" customWidth="1"/>
    <col min="15095" max="15095" width="4.7109375" customWidth="1"/>
    <col min="15096" max="15096" width="16.85546875" bestFit="1" customWidth="1"/>
    <col min="15097" max="15097" width="127.5703125" customWidth="1"/>
    <col min="15098" max="15098" width="46.7109375" customWidth="1"/>
    <col min="15099" max="15135" width="9.140625" customWidth="1"/>
    <col min="15351" max="15351" width="4.7109375" customWidth="1"/>
    <col min="15352" max="15352" width="16.85546875" bestFit="1" customWidth="1"/>
    <col min="15353" max="15353" width="127.5703125" customWidth="1"/>
    <col min="15354" max="15354" width="46.7109375" customWidth="1"/>
    <col min="15355" max="15391" width="9.140625" customWidth="1"/>
    <col min="15607" max="15607" width="4.7109375" customWidth="1"/>
    <col min="15608" max="15608" width="16.85546875" bestFit="1" customWidth="1"/>
    <col min="15609" max="15609" width="127.5703125" customWidth="1"/>
    <col min="15610" max="15610" width="46.7109375" customWidth="1"/>
    <col min="15611" max="15647" width="9.140625" customWidth="1"/>
    <col min="15863" max="15863" width="4.7109375" customWidth="1"/>
    <col min="15864" max="15864" width="16.85546875" bestFit="1" customWidth="1"/>
    <col min="15865" max="15865" width="127.5703125" customWidth="1"/>
    <col min="15866" max="15866" width="46.7109375" customWidth="1"/>
    <col min="15867" max="15903" width="9.140625" customWidth="1"/>
    <col min="16119" max="16119" width="4.7109375" customWidth="1"/>
    <col min="16120" max="16120" width="16.85546875" bestFit="1" customWidth="1"/>
    <col min="16121" max="16121" width="127.5703125" customWidth="1"/>
    <col min="16122" max="16122" width="46.7109375" customWidth="1"/>
    <col min="16123" max="16159" width="9.140625" customWidth="1"/>
  </cols>
  <sheetData>
    <row r="1" spans="1:31" ht="31.5" x14ac:dyDescent="0.5">
      <c r="A1" s="522" t="s">
        <v>37</v>
      </c>
      <c r="B1" s="523"/>
      <c r="C1" s="523"/>
    </row>
    <row r="2" spans="1:31" ht="31.5" x14ac:dyDescent="0.5">
      <c r="A2" s="38" t="s">
        <v>24</v>
      </c>
      <c r="B2" s="39"/>
      <c r="C2" s="39"/>
    </row>
    <row r="3" spans="1:31" x14ac:dyDescent="0.25">
      <c r="A3" s="21"/>
    </row>
    <row r="4" spans="1:31" s="46" customFormat="1" ht="18.75" x14ac:dyDescent="0.25">
      <c r="A4" s="42"/>
      <c r="B4" s="43"/>
      <c r="C4" s="44" t="s">
        <v>38</v>
      </c>
      <c r="D4" s="45"/>
      <c r="E4" s="45"/>
      <c r="F4" s="45"/>
      <c r="G4" s="45"/>
      <c r="H4" s="45"/>
      <c r="I4" s="45"/>
      <c r="J4" s="45"/>
      <c r="K4" s="45"/>
      <c r="L4" s="45"/>
      <c r="M4" s="45"/>
      <c r="N4" s="45"/>
      <c r="O4" s="45"/>
      <c r="P4" s="45"/>
      <c r="Q4" s="45"/>
      <c r="R4" s="45"/>
      <c r="S4" s="45"/>
      <c r="T4" s="45"/>
      <c r="U4" s="45"/>
      <c r="V4" s="45"/>
      <c r="W4" s="45"/>
      <c r="X4" s="45"/>
      <c r="Y4" s="45"/>
      <c r="Z4" s="45"/>
      <c r="AA4" s="45"/>
      <c r="AB4" s="45"/>
      <c r="AC4" s="45"/>
      <c r="AD4" s="45"/>
      <c r="AE4" s="45"/>
    </row>
    <row r="5" spans="1:31" s="51" customFormat="1" ht="18.75" x14ac:dyDescent="0.25">
      <c r="A5" s="47" t="s">
        <v>39</v>
      </c>
      <c r="B5" s="48"/>
      <c r="C5" s="49"/>
      <c r="D5" s="50"/>
      <c r="E5" s="50"/>
      <c r="F5" s="50"/>
      <c r="G5" s="50"/>
      <c r="H5" s="50"/>
      <c r="I5" s="50"/>
      <c r="J5" s="50"/>
      <c r="K5" s="50"/>
      <c r="L5" s="50"/>
      <c r="M5" s="50"/>
      <c r="N5" s="50"/>
      <c r="O5" s="50"/>
      <c r="P5" s="50"/>
      <c r="Q5" s="50"/>
      <c r="R5" s="50"/>
      <c r="S5" s="50"/>
      <c r="T5" s="50"/>
      <c r="U5" s="50"/>
      <c r="V5" s="50"/>
      <c r="W5" s="50"/>
      <c r="X5" s="50"/>
      <c r="Y5" s="50"/>
      <c r="Z5" s="50"/>
      <c r="AA5" s="50"/>
      <c r="AB5" s="50"/>
      <c r="AC5" s="50"/>
      <c r="AD5" s="50"/>
      <c r="AE5" s="50"/>
    </row>
    <row r="6" spans="1:31" ht="14.45" customHeight="1" x14ac:dyDescent="0.25">
      <c r="A6" s="52" t="s">
        <v>40</v>
      </c>
      <c r="B6" s="52"/>
      <c r="C6" s="53"/>
    </row>
    <row r="7" spans="1:31" ht="60" x14ac:dyDescent="0.25">
      <c r="A7" s="54"/>
      <c r="B7" s="55" t="s">
        <v>41</v>
      </c>
      <c r="C7" s="56" t="s">
        <v>42</v>
      </c>
    </row>
    <row r="8" spans="1:31" ht="14.45" customHeight="1" x14ac:dyDescent="0.25">
      <c r="A8" s="52" t="s">
        <v>43</v>
      </c>
      <c r="B8" s="52"/>
      <c r="C8" s="53"/>
    </row>
    <row r="9" spans="1:31" ht="23.25" customHeight="1" x14ac:dyDescent="0.25">
      <c r="A9" s="57"/>
      <c r="B9" s="55" t="s">
        <v>44</v>
      </c>
      <c r="C9" s="58" t="s">
        <v>1551</v>
      </c>
    </row>
    <row r="10" spans="1:31" ht="14.45" customHeight="1" x14ac:dyDescent="0.25">
      <c r="A10" s="52" t="s">
        <v>45</v>
      </c>
      <c r="B10" s="52"/>
      <c r="C10" s="53"/>
    </row>
    <row r="11" spans="1:31" ht="23.25" customHeight="1" x14ac:dyDescent="0.25">
      <c r="A11" s="57"/>
      <c r="B11" s="55" t="s">
        <v>46</v>
      </c>
      <c r="C11" s="58" t="s">
        <v>47</v>
      </c>
    </row>
    <row r="12" spans="1:31" ht="14.45" customHeight="1" x14ac:dyDescent="0.25">
      <c r="A12" s="52" t="s">
        <v>48</v>
      </c>
      <c r="B12" s="52"/>
      <c r="C12" s="53"/>
    </row>
    <row r="13" spans="1:31" ht="30" x14ac:dyDescent="0.25">
      <c r="A13" s="54"/>
      <c r="B13" s="55" t="s">
        <v>49</v>
      </c>
      <c r="C13" s="56" t="s">
        <v>50</v>
      </c>
    </row>
    <row r="14" spans="1:31" ht="14.45" customHeight="1" x14ac:dyDescent="0.25">
      <c r="A14" s="52" t="s">
        <v>51</v>
      </c>
      <c r="B14" s="52"/>
      <c r="C14" s="53"/>
    </row>
    <row r="15" spans="1:31" ht="38.25" customHeight="1" x14ac:dyDescent="0.25">
      <c r="A15" s="54"/>
      <c r="B15" s="55" t="s">
        <v>52</v>
      </c>
      <c r="C15" s="58" t="s">
        <v>53</v>
      </c>
    </row>
    <row r="16" spans="1:31" ht="14.45" customHeight="1" x14ac:dyDescent="0.25">
      <c r="A16" s="52" t="s">
        <v>54</v>
      </c>
      <c r="B16" s="52"/>
      <c r="C16" s="53"/>
    </row>
    <row r="17" spans="1:31" ht="26.25" customHeight="1" x14ac:dyDescent="0.25">
      <c r="A17" s="54"/>
      <c r="B17" s="55" t="s">
        <v>55</v>
      </c>
      <c r="C17" s="58" t="s">
        <v>56</v>
      </c>
    </row>
    <row r="18" spans="1:31" ht="14.45" customHeight="1" x14ac:dyDescent="0.25">
      <c r="A18" s="52" t="s">
        <v>57</v>
      </c>
      <c r="B18" s="52"/>
      <c r="C18" s="53"/>
    </row>
    <row r="19" spans="1:31" ht="40.5" customHeight="1" x14ac:dyDescent="0.25">
      <c r="A19" s="54"/>
      <c r="B19" s="55" t="s">
        <v>58</v>
      </c>
      <c r="C19" s="56" t="s">
        <v>59</v>
      </c>
      <c r="D19" s="59"/>
    </row>
    <row r="20" spans="1:31" s="51" customFormat="1" ht="18.75" x14ac:dyDescent="0.25">
      <c r="A20" s="47" t="s">
        <v>60</v>
      </c>
      <c r="B20" s="48"/>
      <c r="C20" s="60"/>
      <c r="D20" s="50"/>
      <c r="E20" s="50"/>
      <c r="F20" s="50"/>
      <c r="G20" s="50"/>
      <c r="H20" s="50"/>
      <c r="I20" s="50"/>
      <c r="J20" s="50"/>
      <c r="K20" s="50"/>
      <c r="L20" s="50"/>
      <c r="M20" s="50"/>
      <c r="N20" s="50"/>
      <c r="O20" s="50"/>
      <c r="P20" s="50"/>
      <c r="Q20" s="50"/>
      <c r="R20" s="50"/>
      <c r="S20" s="50"/>
      <c r="T20" s="50"/>
      <c r="U20" s="50"/>
      <c r="V20" s="50"/>
      <c r="W20" s="50"/>
      <c r="X20" s="50"/>
      <c r="Y20" s="50"/>
      <c r="Z20" s="50"/>
      <c r="AA20" s="50"/>
      <c r="AB20" s="50"/>
      <c r="AC20" s="50"/>
      <c r="AD20" s="50"/>
      <c r="AE20" s="50"/>
    </row>
    <row r="21" spans="1:31" ht="14.45" customHeight="1" x14ac:dyDescent="0.25">
      <c r="A21" s="52" t="s">
        <v>61</v>
      </c>
      <c r="B21" s="52"/>
      <c r="C21" s="53"/>
    </row>
    <row r="22" spans="1:31" ht="42.6" customHeight="1" x14ac:dyDescent="0.25">
      <c r="A22" s="57"/>
      <c r="B22" s="55" t="s">
        <v>62</v>
      </c>
      <c r="C22" s="56" t="s">
        <v>63</v>
      </c>
    </row>
    <row r="23" spans="1:31" ht="14.45" customHeight="1" x14ac:dyDescent="0.25">
      <c r="A23" s="52" t="s">
        <v>64</v>
      </c>
      <c r="B23" s="52"/>
      <c r="C23" s="53"/>
      <c r="D23" s="59"/>
    </row>
    <row r="24" spans="1:31" ht="30" x14ac:dyDescent="0.25">
      <c r="A24" s="54"/>
      <c r="B24" s="55" t="s">
        <v>65</v>
      </c>
      <c r="C24" s="58" t="s">
        <v>2124</v>
      </c>
      <c r="D24" s="59"/>
    </row>
    <row r="25" spans="1:31" ht="14.45" customHeight="1" x14ac:dyDescent="0.25">
      <c r="A25" s="193" t="s">
        <v>1557</v>
      </c>
      <c r="B25" s="52"/>
      <c r="C25" s="53"/>
      <c r="D25" s="59"/>
    </row>
    <row r="26" spans="1:31" ht="38.25" customHeight="1" x14ac:dyDescent="0.25">
      <c r="A26" s="54"/>
      <c r="B26" s="55" t="s">
        <v>66</v>
      </c>
      <c r="C26" s="58" t="s">
        <v>67</v>
      </c>
      <c r="D26" s="59"/>
    </row>
    <row r="27" spans="1:31" ht="14.45" customHeight="1" x14ac:dyDescent="0.25">
      <c r="A27" s="52" t="s">
        <v>68</v>
      </c>
      <c r="B27" s="52"/>
      <c r="C27" s="53"/>
    </row>
    <row r="28" spans="1:31" ht="34.5" customHeight="1" x14ac:dyDescent="0.25">
      <c r="A28" s="54"/>
      <c r="B28" s="55" t="s">
        <v>69</v>
      </c>
      <c r="C28" s="58" t="s">
        <v>70</v>
      </c>
    </row>
    <row r="29" spans="1:31" x14ac:dyDescent="0.25">
      <c r="A29" s="193" t="s">
        <v>1554</v>
      </c>
      <c r="B29" s="193"/>
      <c r="C29" s="194"/>
    </row>
    <row r="30" spans="1:31" ht="60" x14ac:dyDescent="0.25">
      <c r="A30" s="195"/>
      <c r="B30" s="196" t="s">
        <v>1552</v>
      </c>
      <c r="C30" s="58" t="s">
        <v>2125</v>
      </c>
    </row>
    <row r="31" spans="1:31" x14ac:dyDescent="0.25">
      <c r="A31" s="193" t="s">
        <v>1553</v>
      </c>
      <c r="B31" s="193"/>
      <c r="C31" s="194"/>
    </row>
    <row r="32" spans="1:31" ht="30" x14ac:dyDescent="0.25">
      <c r="A32" s="195"/>
      <c r="B32" s="196" t="s">
        <v>1555</v>
      </c>
      <c r="C32" s="58" t="s">
        <v>1556</v>
      </c>
    </row>
    <row r="33" spans="1:3" x14ac:dyDescent="0.25">
      <c r="A33" s="193" t="s">
        <v>1558</v>
      </c>
      <c r="B33" s="193"/>
      <c r="C33" s="194"/>
    </row>
    <row r="34" spans="1:3" ht="30" x14ac:dyDescent="0.25">
      <c r="A34" s="195"/>
      <c r="B34" s="196" t="s">
        <v>1562</v>
      </c>
      <c r="C34" s="58" t="s">
        <v>1561</v>
      </c>
    </row>
    <row r="38" spans="1:3" x14ac:dyDescent="0.25">
      <c r="C38" s="197"/>
    </row>
  </sheetData>
  <mergeCells count="1">
    <mergeCell ref="A1:C1"/>
  </mergeCells>
  <pageMargins left="0.70866141732283472" right="0.70866141732283472" top="0.74803149606299213" bottom="0.74803149606299213" header="0.31496062992125984" footer="0.31496062992125984"/>
  <pageSetup paperSize="9" scale="50" orientation="landscape" r:id="rId1"/>
  <headerFooter>
    <oddHeader>&amp;R&amp;G</oddHeader>
    <oddFooter>&amp;C&amp;1#&amp;"Calibri"&amp;10&amp;K000000Confidential</oddFooter>
  </headerFooter>
  <legacyDrawingHF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tabColor rgb="FFE36E00"/>
  </sheetPr>
  <dimension ref="A1:N413"/>
  <sheetViews>
    <sheetView tabSelected="1" zoomScale="80" zoomScaleNormal="80" workbookViewId="0">
      <selection activeCell="D223" sqref="D223"/>
    </sheetView>
  </sheetViews>
  <sheetFormatPr defaultColWidth="8.85546875" defaultRowHeight="15" outlineLevelRow="1" x14ac:dyDescent="0.25"/>
  <cols>
    <col min="1" max="1" width="13.28515625" style="66" customWidth="1"/>
    <col min="2" max="2" width="60.7109375" style="66" customWidth="1"/>
    <col min="3" max="3" width="39.140625" style="66" bestFit="1" customWidth="1"/>
    <col min="4" max="4" width="35.140625" style="66" bestFit="1" customWidth="1"/>
    <col min="5" max="5" width="6.7109375" style="66" customWidth="1"/>
    <col min="6" max="6" width="41.7109375" style="66" customWidth="1"/>
    <col min="7" max="7" width="41.7109375" style="64" customWidth="1"/>
    <col min="8" max="8" width="7.28515625" style="66" customWidth="1"/>
    <col min="9" max="10" width="38.140625" style="66" customWidth="1"/>
    <col min="11" max="11" width="47.7109375" style="66" customWidth="1"/>
    <col min="12" max="12" width="7.28515625" style="66" customWidth="1"/>
    <col min="13" max="13" width="25.7109375" style="66" customWidth="1"/>
    <col min="14" max="14" width="25.7109375" style="64" customWidth="1"/>
    <col min="15" max="16384" width="8.85546875" style="96"/>
  </cols>
  <sheetData>
    <row r="1" spans="1:13" ht="31.5" x14ac:dyDescent="0.25">
      <c r="A1" s="183" t="s">
        <v>1508</v>
      </c>
      <c r="B1" s="183"/>
      <c r="C1" s="64"/>
      <c r="D1" s="64"/>
      <c r="E1" s="64"/>
      <c r="F1" s="368" t="s">
        <v>2764</v>
      </c>
      <c r="H1" s="64"/>
      <c r="I1" s="183"/>
      <c r="J1" s="64"/>
      <c r="K1" s="64"/>
      <c r="L1" s="64"/>
      <c r="M1" s="64"/>
    </row>
    <row r="2" spans="1:13" ht="15.75" thickBot="1" x14ac:dyDescent="0.3">
      <c r="A2" s="64"/>
      <c r="B2" s="65"/>
      <c r="C2" s="65"/>
      <c r="D2" s="64"/>
      <c r="E2" s="64"/>
      <c r="F2" s="64"/>
      <c r="H2" s="64"/>
      <c r="L2" s="64"/>
      <c r="M2" s="64"/>
    </row>
    <row r="3" spans="1:13" ht="19.5" thickBot="1" x14ac:dyDescent="0.3">
      <c r="A3" s="67"/>
      <c r="B3" s="68" t="s">
        <v>71</v>
      </c>
      <c r="C3" s="497" t="s">
        <v>213</v>
      </c>
      <c r="D3" s="67"/>
      <c r="E3" s="67"/>
      <c r="F3" s="64"/>
      <c r="G3" s="67"/>
      <c r="H3" s="64"/>
      <c r="L3" s="64"/>
      <c r="M3" s="64"/>
    </row>
    <row r="4" spans="1:13" ht="15.75" thickBot="1" x14ac:dyDescent="0.3">
      <c r="H4" s="64"/>
      <c r="L4" s="64"/>
      <c r="M4" s="64"/>
    </row>
    <row r="5" spans="1:13" ht="18.75" x14ac:dyDescent="0.25">
      <c r="A5" s="70"/>
      <c r="B5" s="71" t="s">
        <v>73</v>
      </c>
      <c r="C5" s="70"/>
      <c r="E5" s="72"/>
      <c r="F5" s="72"/>
      <c r="H5" s="64"/>
      <c r="L5" s="64"/>
      <c r="M5" s="64"/>
    </row>
    <row r="6" spans="1:13" x14ac:dyDescent="0.25">
      <c r="B6" s="74" t="s">
        <v>74</v>
      </c>
      <c r="C6" s="259"/>
      <c r="D6" s="259"/>
      <c r="H6" s="64"/>
      <c r="L6" s="64"/>
      <c r="M6" s="64"/>
    </row>
    <row r="7" spans="1:13" x14ac:dyDescent="0.25">
      <c r="B7" s="73" t="s">
        <v>75</v>
      </c>
      <c r="C7" s="259"/>
      <c r="D7" s="259"/>
      <c r="H7" s="64"/>
      <c r="L7" s="64"/>
      <c r="M7" s="64"/>
    </row>
    <row r="8" spans="1:13" x14ac:dyDescent="0.25">
      <c r="B8" s="73" t="s">
        <v>76</v>
      </c>
      <c r="C8" s="259"/>
      <c r="D8" s="259"/>
      <c r="F8" s="66" t="s">
        <v>77</v>
      </c>
      <c r="H8" s="64"/>
      <c r="L8" s="64"/>
      <c r="M8" s="64"/>
    </row>
    <row r="9" spans="1:13" x14ac:dyDescent="0.25">
      <c r="B9" s="369" t="s">
        <v>2632</v>
      </c>
      <c r="H9" s="64"/>
      <c r="L9" s="64"/>
      <c r="M9" s="64"/>
    </row>
    <row r="10" spans="1:13" x14ac:dyDescent="0.25">
      <c r="B10" s="74" t="s">
        <v>78</v>
      </c>
      <c r="H10" s="64"/>
      <c r="L10" s="64"/>
      <c r="M10" s="64"/>
    </row>
    <row r="11" spans="1:13" ht="15.75" thickBot="1" x14ac:dyDescent="0.3">
      <c r="B11" s="75" t="s">
        <v>79</v>
      </c>
      <c r="H11" s="64"/>
      <c r="L11" s="64"/>
      <c r="M11" s="64"/>
    </row>
    <row r="12" spans="1:13" x14ac:dyDescent="0.25">
      <c r="B12" s="76"/>
      <c r="H12" s="64"/>
      <c r="L12" s="64"/>
      <c r="M12" s="64"/>
    </row>
    <row r="13" spans="1:13" ht="37.5" x14ac:dyDescent="0.25">
      <c r="A13" s="77" t="s">
        <v>80</v>
      </c>
      <c r="B13" s="77" t="s">
        <v>74</v>
      </c>
      <c r="C13" s="78"/>
      <c r="D13" s="78"/>
      <c r="E13" s="78"/>
      <c r="F13" s="78"/>
      <c r="G13" s="79"/>
      <c r="H13" s="64"/>
      <c r="L13" s="64"/>
      <c r="M13" s="64"/>
    </row>
    <row r="14" spans="1:13" x14ac:dyDescent="0.25">
      <c r="A14" s="66" t="s">
        <v>81</v>
      </c>
      <c r="B14" s="80" t="s">
        <v>0</v>
      </c>
      <c r="C14" s="490" t="s">
        <v>2</v>
      </c>
      <c r="E14" s="72"/>
      <c r="F14" s="72"/>
      <c r="H14" s="64"/>
      <c r="L14" s="64"/>
      <c r="M14" s="64"/>
    </row>
    <row r="15" spans="1:13" x14ac:dyDescent="0.25">
      <c r="A15" s="66" t="s">
        <v>83</v>
      </c>
      <c r="B15" s="80" t="s">
        <v>84</v>
      </c>
      <c r="C15" s="490" t="s">
        <v>2782</v>
      </c>
      <c r="E15" s="72"/>
      <c r="F15" s="72"/>
      <c r="H15" s="64"/>
      <c r="L15" s="64"/>
      <c r="M15" s="64"/>
    </row>
    <row r="16" spans="1:13" ht="45" x14ac:dyDescent="0.25">
      <c r="A16" s="66" t="s">
        <v>85</v>
      </c>
      <c r="B16" s="80" t="s">
        <v>86</v>
      </c>
      <c r="C16" s="491" t="s">
        <v>2923</v>
      </c>
      <c r="E16" s="72"/>
      <c r="F16" s="72"/>
      <c r="H16" s="64"/>
      <c r="L16" s="64"/>
      <c r="M16" s="64"/>
    </row>
    <row r="17" spans="1:13" x14ac:dyDescent="0.25">
      <c r="A17" s="66" t="s">
        <v>87</v>
      </c>
      <c r="B17" s="80" t="s">
        <v>88</v>
      </c>
      <c r="C17" s="66" t="s">
        <v>2972</v>
      </c>
      <c r="E17" s="72"/>
      <c r="F17" s="72"/>
      <c r="H17" s="64"/>
      <c r="L17" s="64"/>
      <c r="M17" s="64"/>
    </row>
    <row r="18" spans="1:13" outlineLevel="1" x14ac:dyDescent="0.25">
      <c r="A18" s="66" t="s">
        <v>89</v>
      </c>
      <c r="B18" s="81" t="s">
        <v>90</v>
      </c>
      <c r="E18" s="72"/>
      <c r="F18" s="72"/>
      <c r="H18" s="64"/>
      <c r="L18" s="64"/>
      <c r="M18" s="64"/>
    </row>
    <row r="19" spans="1:13" outlineLevel="1" x14ac:dyDescent="0.25">
      <c r="A19" s="66" t="s">
        <v>91</v>
      </c>
      <c r="B19" s="81" t="s">
        <v>92</v>
      </c>
      <c r="E19" s="72"/>
      <c r="F19" s="72"/>
      <c r="H19" s="64"/>
      <c r="L19" s="64"/>
      <c r="M19" s="64"/>
    </row>
    <row r="20" spans="1:13" outlineLevel="1" x14ac:dyDescent="0.25">
      <c r="A20" s="66" t="s">
        <v>93</v>
      </c>
      <c r="B20" s="81"/>
      <c r="E20" s="72"/>
      <c r="F20" s="72"/>
      <c r="H20" s="64"/>
      <c r="L20" s="64"/>
      <c r="M20" s="64"/>
    </row>
    <row r="21" spans="1:13" outlineLevel="1" x14ac:dyDescent="0.25">
      <c r="A21" s="66" t="s">
        <v>94</v>
      </c>
      <c r="B21" s="81"/>
      <c r="E21" s="72"/>
      <c r="F21" s="72"/>
      <c r="H21" s="64"/>
      <c r="L21" s="64"/>
      <c r="M21" s="64"/>
    </row>
    <row r="22" spans="1:13" outlineLevel="1" x14ac:dyDescent="0.25">
      <c r="A22" s="66" t="s">
        <v>95</v>
      </c>
      <c r="B22" s="81"/>
      <c r="E22" s="72"/>
      <c r="F22" s="72"/>
      <c r="H22" s="64"/>
      <c r="L22" s="64"/>
      <c r="M22" s="64"/>
    </row>
    <row r="23" spans="1:13" outlineLevel="1" x14ac:dyDescent="0.25">
      <c r="A23" s="66" t="s">
        <v>96</v>
      </c>
      <c r="B23" s="81"/>
      <c r="E23" s="72"/>
      <c r="F23" s="72"/>
      <c r="H23" s="64"/>
      <c r="L23" s="64"/>
      <c r="M23" s="64"/>
    </row>
    <row r="24" spans="1:13" outlineLevel="1" x14ac:dyDescent="0.25">
      <c r="A24" s="66" t="s">
        <v>97</v>
      </c>
      <c r="B24" s="81"/>
      <c r="E24" s="72"/>
      <c r="F24" s="72"/>
      <c r="H24" s="64"/>
      <c r="L24" s="64"/>
      <c r="M24" s="64"/>
    </row>
    <row r="25" spans="1:13" outlineLevel="1" x14ac:dyDescent="0.25">
      <c r="A25" s="66" t="s">
        <v>98</v>
      </c>
      <c r="B25" s="81"/>
      <c r="E25" s="72"/>
      <c r="F25" s="72"/>
      <c r="H25" s="64"/>
      <c r="L25" s="64"/>
      <c r="M25" s="64"/>
    </row>
    <row r="26" spans="1:13" ht="18.75" x14ac:dyDescent="0.25">
      <c r="A26" s="78"/>
      <c r="B26" s="77" t="s">
        <v>75</v>
      </c>
      <c r="C26" s="78"/>
      <c r="D26" s="78"/>
      <c r="E26" s="78"/>
      <c r="F26" s="78"/>
      <c r="G26" s="79"/>
      <c r="H26" s="64"/>
      <c r="L26" s="64"/>
      <c r="M26" s="64"/>
    </row>
    <row r="27" spans="1:13" x14ac:dyDescent="0.25">
      <c r="A27" s="66" t="s">
        <v>99</v>
      </c>
      <c r="B27" s="395" t="s">
        <v>2770</v>
      </c>
      <c r="C27" s="361" t="s">
        <v>2766</v>
      </c>
      <c r="D27" s="83"/>
      <c r="E27" s="83"/>
      <c r="F27" s="83"/>
      <c r="H27" s="64"/>
      <c r="L27" s="64"/>
      <c r="M27" s="64"/>
    </row>
    <row r="28" spans="1:13" x14ac:dyDescent="0.25">
      <c r="A28" s="66" t="s">
        <v>100</v>
      </c>
      <c r="B28" s="370" t="s">
        <v>2765</v>
      </c>
      <c r="C28" s="338" t="s">
        <v>2766</v>
      </c>
      <c r="D28" s="83"/>
      <c r="E28" s="83"/>
      <c r="F28" s="83"/>
      <c r="H28" s="64"/>
      <c r="L28" s="64"/>
      <c r="M28" s="394" t="s">
        <v>2766</v>
      </c>
    </row>
    <row r="29" spans="1:13" x14ac:dyDescent="0.25">
      <c r="A29" s="66" t="s">
        <v>102</v>
      </c>
      <c r="B29" s="82" t="s">
        <v>101</v>
      </c>
      <c r="C29" s="66" t="s">
        <v>2766</v>
      </c>
      <c r="E29" s="83"/>
      <c r="F29" s="83"/>
      <c r="H29" s="64"/>
      <c r="L29" s="64"/>
      <c r="M29" s="394" t="s">
        <v>2767</v>
      </c>
    </row>
    <row r="30" spans="1:13" ht="30" outlineLevel="1" x14ac:dyDescent="0.25">
      <c r="A30" s="66" t="s">
        <v>104</v>
      </c>
      <c r="B30" s="82" t="s">
        <v>103</v>
      </c>
      <c r="C30" s="491" t="s">
        <v>2924</v>
      </c>
      <c r="E30" s="83"/>
      <c r="F30" s="83"/>
      <c r="H30" s="64"/>
      <c r="L30" s="64"/>
      <c r="M30" s="394" t="s">
        <v>2768</v>
      </c>
    </row>
    <row r="31" spans="1:13" outlineLevel="1" x14ac:dyDescent="0.25">
      <c r="A31" s="66" t="s">
        <v>105</v>
      </c>
      <c r="B31" s="82"/>
      <c r="E31" s="83"/>
      <c r="F31" s="83"/>
      <c r="H31" s="64"/>
      <c r="L31" s="64"/>
      <c r="M31" s="64"/>
    </row>
    <row r="32" spans="1:13" outlineLevel="1" x14ac:dyDescent="0.25">
      <c r="A32" s="66" t="s">
        <v>106</v>
      </c>
      <c r="B32" s="82"/>
      <c r="E32" s="83"/>
      <c r="F32" s="83"/>
      <c r="H32" s="64"/>
      <c r="L32" s="64"/>
      <c r="M32" s="64"/>
    </row>
    <row r="33" spans="1:14" outlineLevel="1" x14ac:dyDescent="0.25">
      <c r="A33" s="66" t="s">
        <v>107</v>
      </c>
      <c r="B33" s="82"/>
      <c r="E33" s="83"/>
      <c r="F33" s="83"/>
      <c r="H33" s="64"/>
      <c r="L33" s="64"/>
      <c r="M33" s="64"/>
    </row>
    <row r="34" spans="1:14" outlineLevel="1" x14ac:dyDescent="0.25">
      <c r="A34" s="66" t="s">
        <v>108</v>
      </c>
      <c r="B34" s="82"/>
      <c r="E34" s="83"/>
      <c r="F34" s="83"/>
      <c r="H34" s="64"/>
      <c r="L34" s="64"/>
      <c r="M34" s="64"/>
    </row>
    <row r="35" spans="1:14" outlineLevel="1" x14ac:dyDescent="0.25">
      <c r="A35" s="66" t="s">
        <v>109</v>
      </c>
      <c r="B35" s="84"/>
      <c r="E35" s="83"/>
      <c r="F35" s="83"/>
      <c r="H35" s="64"/>
      <c r="L35" s="64"/>
      <c r="M35" s="64"/>
    </row>
    <row r="36" spans="1:14" ht="18.75" x14ac:dyDescent="0.25">
      <c r="A36" s="77"/>
      <c r="B36" s="77" t="s">
        <v>76</v>
      </c>
      <c r="C36" s="77"/>
      <c r="D36" s="78"/>
      <c r="E36" s="78"/>
      <c r="F36" s="78"/>
      <c r="G36" s="79"/>
      <c r="H36" s="64"/>
      <c r="L36" s="64"/>
      <c r="M36" s="64"/>
    </row>
    <row r="37" spans="1:14" ht="15" customHeight="1" x14ac:dyDescent="0.25">
      <c r="A37" s="85"/>
      <c r="B37" s="86" t="s">
        <v>110</v>
      </c>
      <c r="C37" s="85" t="s">
        <v>111</v>
      </c>
      <c r="D37" s="87"/>
      <c r="E37" s="87"/>
      <c r="F37" s="87"/>
      <c r="G37" s="88"/>
      <c r="H37" s="64"/>
      <c r="L37" s="64"/>
      <c r="M37" s="64"/>
    </row>
    <row r="38" spans="1:14" x14ac:dyDescent="0.25">
      <c r="A38" s="66" t="s">
        <v>4</v>
      </c>
      <c r="B38" s="83" t="s">
        <v>1381</v>
      </c>
      <c r="C38" s="492">
        <v>247585.77953054299</v>
      </c>
      <c r="F38" s="83"/>
      <c r="H38" s="64"/>
      <c r="L38" s="64"/>
      <c r="M38" s="64"/>
    </row>
    <row r="39" spans="1:14" x14ac:dyDescent="0.25">
      <c r="A39" s="66" t="s">
        <v>112</v>
      </c>
      <c r="B39" s="83" t="s">
        <v>113</v>
      </c>
      <c r="C39" s="492">
        <v>166522</v>
      </c>
      <c r="F39" s="83"/>
      <c r="H39" s="64"/>
      <c r="L39" s="64"/>
      <c r="M39" s="64"/>
      <c r="N39" s="96"/>
    </row>
    <row r="40" spans="1:14" outlineLevel="1" x14ac:dyDescent="0.25">
      <c r="A40" s="66" t="s">
        <v>114</v>
      </c>
      <c r="B40" s="89" t="s">
        <v>115</v>
      </c>
      <c r="C40" s="186" t="s">
        <v>1208</v>
      </c>
      <c r="F40" s="83"/>
      <c r="H40" s="64"/>
      <c r="L40" s="64"/>
      <c r="M40" s="64"/>
      <c r="N40" s="96"/>
    </row>
    <row r="41" spans="1:14" outlineLevel="1" x14ac:dyDescent="0.25">
      <c r="A41" s="66" t="s">
        <v>117</v>
      </c>
      <c r="B41" s="89" t="s">
        <v>118</v>
      </c>
      <c r="C41" s="244" t="s">
        <v>1208</v>
      </c>
      <c r="F41" s="83"/>
      <c r="H41" s="64"/>
      <c r="L41" s="64"/>
      <c r="M41" s="64"/>
      <c r="N41" s="96"/>
    </row>
    <row r="42" spans="1:14" outlineLevel="1" x14ac:dyDescent="0.25">
      <c r="A42" s="66" t="s">
        <v>119</v>
      </c>
      <c r="B42" s="89"/>
      <c r="C42" s="186"/>
      <c r="F42" s="83"/>
      <c r="H42" s="64"/>
      <c r="L42" s="64"/>
      <c r="M42" s="64"/>
      <c r="N42" s="96"/>
    </row>
    <row r="43" spans="1:14" outlineLevel="1" x14ac:dyDescent="0.25">
      <c r="A43" s="96" t="s">
        <v>1580</v>
      </c>
      <c r="B43" s="83"/>
      <c r="F43" s="83"/>
      <c r="H43" s="64"/>
      <c r="L43" s="64"/>
      <c r="M43" s="64"/>
      <c r="N43" s="96"/>
    </row>
    <row r="44" spans="1:14" ht="15" customHeight="1" x14ac:dyDescent="0.25">
      <c r="A44" s="85"/>
      <c r="B44" s="85" t="s">
        <v>120</v>
      </c>
      <c r="C44" s="85" t="s">
        <v>2667</v>
      </c>
      <c r="D44" s="85" t="s">
        <v>2737</v>
      </c>
      <c r="E44" s="85"/>
      <c r="F44" s="85" t="s">
        <v>2736</v>
      </c>
      <c r="G44" s="85" t="s">
        <v>121</v>
      </c>
      <c r="I44" s="64"/>
      <c r="J44" s="64"/>
      <c r="K44" s="96"/>
      <c r="L44" s="96"/>
      <c r="M44" s="96"/>
      <c r="N44" s="96"/>
    </row>
    <row r="45" spans="1:14" x14ac:dyDescent="0.25">
      <c r="A45" s="66" t="s">
        <v>8</v>
      </c>
      <c r="B45" s="260" t="s">
        <v>122</v>
      </c>
      <c r="C45" s="230">
        <v>0.1</v>
      </c>
      <c r="D45" s="180">
        <f>IF(OR(C38="[For completion]",C39="[For completion]"),"Please complete G.3.1.1 and G.3.1.2",(C38/C39-1-MAX(C45,F45)))</f>
        <v>0.38680522411779228</v>
      </c>
      <c r="E45" s="180"/>
      <c r="F45" s="180">
        <v>0</v>
      </c>
      <c r="G45" s="361" t="s">
        <v>1208</v>
      </c>
      <c r="H45" s="64"/>
      <c r="L45" s="64"/>
      <c r="M45" s="64"/>
      <c r="N45" s="96"/>
    </row>
    <row r="46" spans="1:14" outlineLevel="1" x14ac:dyDescent="0.25">
      <c r="A46" s="66" t="s">
        <v>123</v>
      </c>
      <c r="B46" s="81" t="s">
        <v>124</v>
      </c>
      <c r="C46" s="180"/>
      <c r="D46" s="180"/>
      <c r="E46" s="180"/>
      <c r="F46" s="180"/>
      <c r="G46" s="103"/>
      <c r="H46" s="64"/>
      <c r="L46" s="64"/>
      <c r="M46" s="64"/>
      <c r="N46" s="96"/>
    </row>
    <row r="47" spans="1:14" outlineLevel="1" x14ac:dyDescent="0.25">
      <c r="A47" s="66" t="s">
        <v>125</v>
      </c>
      <c r="B47" s="81" t="s">
        <v>126</v>
      </c>
      <c r="C47" s="180"/>
      <c r="D47" s="180"/>
      <c r="E47" s="180"/>
      <c r="F47" s="180"/>
      <c r="G47" s="103"/>
      <c r="H47" s="64"/>
      <c r="L47" s="64"/>
      <c r="M47" s="64"/>
      <c r="N47" s="96"/>
    </row>
    <row r="48" spans="1:14" outlineLevel="1" x14ac:dyDescent="0.25">
      <c r="A48" s="66" t="s">
        <v>127</v>
      </c>
      <c r="B48" s="81"/>
      <c r="C48" s="103"/>
      <c r="D48" s="103"/>
      <c r="E48" s="103"/>
      <c r="F48" s="103"/>
      <c r="G48" s="103"/>
      <c r="H48" s="64"/>
      <c r="L48" s="64"/>
      <c r="M48" s="64"/>
      <c r="N48" s="96"/>
    </row>
    <row r="49" spans="1:14" outlineLevel="1" x14ac:dyDescent="0.25">
      <c r="A49" s="66" t="s">
        <v>128</v>
      </c>
      <c r="B49" s="81"/>
      <c r="C49" s="103"/>
      <c r="D49" s="103"/>
      <c r="E49" s="103"/>
      <c r="F49" s="103"/>
      <c r="G49" s="103"/>
      <c r="H49" s="64"/>
      <c r="L49" s="64"/>
      <c r="M49" s="64"/>
      <c r="N49" s="96"/>
    </row>
    <row r="50" spans="1:14" outlineLevel="1" x14ac:dyDescent="0.25">
      <c r="A50" s="66" t="s">
        <v>129</v>
      </c>
      <c r="B50" s="81"/>
      <c r="C50" s="103"/>
      <c r="D50" s="103"/>
      <c r="E50" s="103"/>
      <c r="F50" s="103"/>
      <c r="G50" s="103"/>
      <c r="H50" s="64"/>
      <c r="L50" s="64"/>
      <c r="M50" s="64"/>
      <c r="N50" s="96"/>
    </row>
    <row r="51" spans="1:14" outlineLevel="1" x14ac:dyDescent="0.25">
      <c r="A51" s="66" t="s">
        <v>130</v>
      </c>
      <c r="B51" s="81"/>
      <c r="C51" s="103"/>
      <c r="D51" s="103"/>
      <c r="E51" s="103"/>
      <c r="F51" s="103"/>
      <c r="G51" s="103"/>
      <c r="H51" s="64"/>
      <c r="L51" s="64"/>
      <c r="M51" s="64"/>
      <c r="N51" s="96"/>
    </row>
    <row r="52" spans="1:14" ht="15" customHeight="1" x14ac:dyDescent="0.25">
      <c r="A52" s="85"/>
      <c r="B52" s="86" t="s">
        <v>131</v>
      </c>
      <c r="C52" s="85" t="s">
        <v>111</v>
      </c>
      <c r="D52" s="85"/>
      <c r="E52" s="87"/>
      <c r="F52" s="88" t="s">
        <v>132</v>
      </c>
      <c r="G52" s="88"/>
      <c r="H52" s="64"/>
      <c r="L52" s="64"/>
      <c r="M52" s="64"/>
      <c r="N52" s="96"/>
    </row>
    <row r="53" spans="1:14" x14ac:dyDescent="0.25">
      <c r="A53" s="66" t="s">
        <v>133</v>
      </c>
      <c r="B53" s="83" t="s">
        <v>134</v>
      </c>
      <c r="C53" s="186">
        <v>247585.77953054299</v>
      </c>
      <c r="E53" s="91"/>
      <c r="F53" s="198">
        <f>IF($C$58=0,"",IF(C53="[for completion]","",C53/$C$58))</f>
        <v>1</v>
      </c>
      <c r="G53" s="92"/>
      <c r="H53" s="64"/>
      <c r="L53" s="64"/>
      <c r="M53" s="64"/>
      <c r="N53" s="96"/>
    </row>
    <row r="54" spans="1:14" x14ac:dyDescent="0.25">
      <c r="A54" s="66" t="s">
        <v>135</v>
      </c>
      <c r="B54" s="83" t="s">
        <v>136</v>
      </c>
      <c r="C54" s="186">
        <v>0</v>
      </c>
      <c r="E54" s="91"/>
      <c r="F54" s="198">
        <f>IF($C$58=0,"",IF(C54="[for completion]","",C54/$C$58))</f>
        <v>0</v>
      </c>
      <c r="G54" s="92"/>
      <c r="H54" s="64"/>
      <c r="L54" s="64"/>
      <c r="M54" s="64"/>
      <c r="N54" s="96"/>
    </row>
    <row r="55" spans="1:14" x14ac:dyDescent="0.25">
      <c r="A55" s="66" t="s">
        <v>137</v>
      </c>
      <c r="B55" s="83" t="s">
        <v>138</v>
      </c>
      <c r="C55" s="186" t="s">
        <v>1208</v>
      </c>
      <c r="E55" s="91"/>
      <c r="F55" s="244" t="s">
        <v>1208</v>
      </c>
      <c r="G55" s="92"/>
      <c r="H55" s="64"/>
      <c r="L55" s="64"/>
      <c r="M55" s="64"/>
      <c r="N55" s="96"/>
    </row>
    <row r="56" spans="1:14" x14ac:dyDescent="0.25">
      <c r="A56" s="66" t="s">
        <v>139</v>
      </c>
      <c r="B56" s="83" t="s">
        <v>140</v>
      </c>
      <c r="C56" s="186">
        <v>0</v>
      </c>
      <c r="E56" s="91"/>
      <c r="F56" s="206">
        <f>IF($C$58=0,"",IF(C56="[for completion]","",C56/$C$58))</f>
        <v>0</v>
      </c>
      <c r="G56" s="92"/>
      <c r="H56" s="64"/>
      <c r="L56" s="64"/>
      <c r="M56" s="64"/>
      <c r="N56" s="96"/>
    </row>
    <row r="57" spans="1:14" x14ac:dyDescent="0.25">
      <c r="A57" s="66" t="s">
        <v>141</v>
      </c>
      <c r="B57" s="66" t="s">
        <v>142</v>
      </c>
      <c r="C57" s="186">
        <v>0</v>
      </c>
      <c r="E57" s="91"/>
      <c r="F57" s="198">
        <f>IF($C$58=0,"",IF(C57="[for completion]","",C57/$C$58))</f>
        <v>0</v>
      </c>
      <c r="G57" s="92"/>
      <c r="H57" s="64"/>
      <c r="L57" s="64"/>
      <c r="M57" s="64"/>
      <c r="N57" s="96"/>
    </row>
    <row r="58" spans="1:14" x14ac:dyDescent="0.25">
      <c r="A58" s="66" t="s">
        <v>143</v>
      </c>
      <c r="B58" s="93" t="s">
        <v>144</v>
      </c>
      <c r="C58" s="188">
        <f>SUM(C53:C57)</f>
        <v>247585.77953054299</v>
      </c>
      <c r="D58" s="91"/>
      <c r="E58" s="91"/>
      <c r="F58" s="199">
        <f>SUM(F53:F57)</f>
        <v>1</v>
      </c>
      <c r="G58" s="92"/>
      <c r="H58" s="64"/>
      <c r="L58" s="64"/>
      <c r="M58" s="64"/>
      <c r="N58" s="96"/>
    </row>
    <row r="59" spans="1:14" outlineLevel="1" x14ac:dyDescent="0.25">
      <c r="A59" s="66" t="s">
        <v>145</v>
      </c>
      <c r="B59" s="494" t="s">
        <v>2813</v>
      </c>
      <c r="C59" s="495">
        <v>165553.21526857099</v>
      </c>
      <c r="E59" s="91"/>
      <c r="F59" s="198">
        <f t="shared" ref="F59:F64" si="0">IF($C$58=0,"",IF(C59="[for completion]","",C59/$C$58))</f>
        <v>0.66867012953039096</v>
      </c>
      <c r="G59" s="92"/>
      <c r="H59" s="64"/>
      <c r="L59" s="64"/>
      <c r="M59" s="64"/>
      <c r="N59" s="96"/>
    </row>
    <row r="60" spans="1:14" outlineLevel="1" x14ac:dyDescent="0.25">
      <c r="A60" s="66" t="s">
        <v>147</v>
      </c>
      <c r="B60" s="494" t="s">
        <v>2815</v>
      </c>
      <c r="C60" s="495">
        <v>74864.717314596404</v>
      </c>
      <c r="E60" s="91"/>
      <c r="F60" s="198">
        <f t="shared" si="0"/>
        <v>0.30237890664217593</v>
      </c>
      <c r="G60" s="92"/>
      <c r="H60" s="64"/>
      <c r="L60" s="64"/>
      <c r="M60" s="64"/>
      <c r="N60" s="96"/>
    </row>
    <row r="61" spans="1:14" outlineLevel="1" x14ac:dyDescent="0.25">
      <c r="A61" s="66" t="s">
        <v>148</v>
      </c>
      <c r="B61" s="494" t="s">
        <v>2817</v>
      </c>
      <c r="C61" s="495">
        <v>7167.8469473763598</v>
      </c>
      <c r="E61" s="91"/>
      <c r="F61" s="198">
        <f t="shared" si="0"/>
        <v>2.8950963827436265E-2</v>
      </c>
      <c r="G61" s="92"/>
      <c r="H61" s="64"/>
      <c r="L61" s="64"/>
      <c r="M61" s="64"/>
      <c r="N61" s="96"/>
    </row>
    <row r="62" spans="1:14" outlineLevel="1" x14ac:dyDescent="0.25">
      <c r="A62" s="66" t="s">
        <v>149</v>
      </c>
      <c r="B62" s="95" t="s">
        <v>146</v>
      </c>
      <c r="C62" s="186"/>
      <c r="E62" s="91"/>
      <c r="F62" s="198">
        <f t="shared" si="0"/>
        <v>0</v>
      </c>
      <c r="G62" s="92"/>
      <c r="H62" s="64"/>
      <c r="L62" s="64"/>
      <c r="M62" s="64"/>
      <c r="N62" s="96"/>
    </row>
    <row r="63" spans="1:14" outlineLevel="1" x14ac:dyDescent="0.25">
      <c r="A63" s="66" t="s">
        <v>150</v>
      </c>
      <c r="B63" s="95" t="s">
        <v>146</v>
      </c>
      <c r="C63" s="244"/>
      <c r="E63" s="91"/>
      <c r="F63" s="198">
        <f t="shared" si="0"/>
        <v>0</v>
      </c>
      <c r="G63" s="92"/>
      <c r="H63" s="64"/>
      <c r="L63" s="64"/>
      <c r="M63" s="64"/>
      <c r="N63" s="96"/>
    </row>
    <row r="64" spans="1:14" outlineLevel="1" x14ac:dyDescent="0.25">
      <c r="A64" s="66" t="s">
        <v>151</v>
      </c>
      <c r="B64" s="95" t="s">
        <v>146</v>
      </c>
      <c r="C64" s="189"/>
      <c r="D64" s="96"/>
      <c r="E64" s="96"/>
      <c r="F64" s="198">
        <f t="shared" si="0"/>
        <v>0</v>
      </c>
      <c r="G64" s="94"/>
      <c r="H64" s="64"/>
      <c r="L64" s="64"/>
      <c r="M64" s="64"/>
      <c r="N64" s="96"/>
    </row>
    <row r="65" spans="1:14" ht="15" customHeight="1" x14ac:dyDescent="0.25">
      <c r="A65" s="85"/>
      <c r="B65" s="86" t="s">
        <v>152</v>
      </c>
      <c r="C65" s="135" t="s">
        <v>1392</v>
      </c>
      <c r="D65" s="135" t="s">
        <v>1393</v>
      </c>
      <c r="E65" s="87"/>
      <c r="F65" s="88" t="s">
        <v>153</v>
      </c>
      <c r="G65" s="97" t="s">
        <v>154</v>
      </c>
      <c r="H65" s="64"/>
      <c r="L65" s="64"/>
      <c r="M65" s="64"/>
      <c r="N65" s="96"/>
    </row>
    <row r="66" spans="1:14" x14ac:dyDescent="0.25">
      <c r="A66" s="66" t="s">
        <v>155</v>
      </c>
      <c r="B66" s="83" t="s">
        <v>1441</v>
      </c>
      <c r="C66" s="493">
        <v>12.291015501106299</v>
      </c>
      <c r="D66" s="490" t="s">
        <v>1208</v>
      </c>
      <c r="E66" s="80"/>
      <c r="F66" s="98"/>
      <c r="G66" s="99"/>
      <c r="H66" s="64"/>
      <c r="L66" s="64"/>
      <c r="M66" s="64"/>
      <c r="N66" s="96"/>
    </row>
    <row r="67" spans="1:14" x14ac:dyDescent="0.25">
      <c r="B67" s="83"/>
      <c r="E67" s="80"/>
      <c r="F67" s="98"/>
      <c r="G67" s="99"/>
      <c r="H67" s="64"/>
      <c r="L67" s="64"/>
      <c r="M67" s="64"/>
      <c r="N67" s="96"/>
    </row>
    <row r="68" spans="1:14" x14ac:dyDescent="0.25">
      <c r="B68" s="83" t="s">
        <v>1386</v>
      </c>
      <c r="C68" s="80"/>
      <c r="D68" s="80"/>
      <c r="E68" s="80"/>
      <c r="F68" s="99"/>
      <c r="G68" s="99"/>
      <c r="H68" s="64"/>
      <c r="L68" s="64"/>
      <c r="M68" s="64"/>
      <c r="N68" s="96"/>
    </row>
    <row r="69" spans="1:14" x14ac:dyDescent="0.25">
      <c r="B69" s="83" t="s">
        <v>157</v>
      </c>
      <c r="E69" s="80"/>
      <c r="F69" s="99"/>
      <c r="G69" s="99"/>
      <c r="H69" s="64"/>
      <c r="L69" s="64"/>
      <c r="M69" s="64"/>
      <c r="N69" s="96"/>
    </row>
    <row r="70" spans="1:14" x14ac:dyDescent="0.25">
      <c r="A70" s="66" t="s">
        <v>158</v>
      </c>
      <c r="B70" s="175" t="s">
        <v>1528</v>
      </c>
      <c r="C70" s="492">
        <v>7568.9058077751442</v>
      </c>
      <c r="D70" s="490" t="s">
        <v>1208</v>
      </c>
      <c r="E70" s="62"/>
      <c r="F70" s="198">
        <f t="shared" ref="F70:F76" si="1">IF($C$77=0,"",IF(C70="[for completion]","",C70/$C$77))</f>
        <v>3.0570842243552276E-2</v>
      </c>
      <c r="G70" s="198" t="str">
        <f>IF($D$77=0,"",IF(D70="[Mark as ND1 if not relevant]","",D70/$D$77))</f>
        <v/>
      </c>
      <c r="H70" s="64"/>
      <c r="L70" s="64"/>
      <c r="M70" s="64"/>
      <c r="N70" s="96"/>
    </row>
    <row r="71" spans="1:14" x14ac:dyDescent="0.25">
      <c r="A71" s="66" t="s">
        <v>159</v>
      </c>
      <c r="B71" s="176" t="s">
        <v>1529</v>
      </c>
      <c r="C71" s="492">
        <v>7544.330974988361</v>
      </c>
      <c r="D71" s="490" t="s">
        <v>1208</v>
      </c>
      <c r="E71" s="62"/>
      <c r="F71" s="198">
        <f t="shared" si="1"/>
        <v>3.0471584391048065E-2</v>
      </c>
      <c r="G71" s="198" t="str">
        <f t="shared" ref="G71:G76" si="2">IF($D$77=0,"",IF(D71="[Mark as ND1 if not relevant]","",D71/$D$77))</f>
        <v/>
      </c>
      <c r="H71" s="64"/>
      <c r="L71" s="64"/>
      <c r="M71" s="64"/>
      <c r="N71" s="96"/>
    </row>
    <row r="72" spans="1:14" x14ac:dyDescent="0.25">
      <c r="A72" s="66" t="s">
        <v>160</v>
      </c>
      <c r="B72" s="175" t="s">
        <v>1530</v>
      </c>
      <c r="C72" s="492">
        <v>8933.6765184387259</v>
      </c>
      <c r="D72" s="490" t="s">
        <v>1208</v>
      </c>
      <c r="E72" s="62"/>
      <c r="F72" s="198">
        <f t="shared" si="1"/>
        <v>3.6083156857305038E-2</v>
      </c>
      <c r="G72" s="198" t="str">
        <f t="shared" si="2"/>
        <v/>
      </c>
      <c r="H72" s="64"/>
      <c r="L72" s="64"/>
      <c r="M72" s="64"/>
      <c r="N72" s="96"/>
    </row>
    <row r="73" spans="1:14" x14ac:dyDescent="0.25">
      <c r="A73" s="66" t="s">
        <v>161</v>
      </c>
      <c r="B73" s="175" t="s">
        <v>1531</v>
      </c>
      <c r="C73" s="492">
        <v>10135.389132146152</v>
      </c>
      <c r="D73" s="490" t="s">
        <v>1208</v>
      </c>
      <c r="E73" s="62"/>
      <c r="F73" s="198">
        <f t="shared" si="1"/>
        <v>4.0936879134836651E-2</v>
      </c>
      <c r="G73" s="198" t="str">
        <f t="shared" si="2"/>
        <v/>
      </c>
      <c r="H73" s="64"/>
      <c r="L73" s="64"/>
      <c r="M73" s="64"/>
      <c r="N73" s="96"/>
    </row>
    <row r="74" spans="1:14" x14ac:dyDescent="0.25">
      <c r="A74" s="66" t="s">
        <v>162</v>
      </c>
      <c r="B74" s="175" t="s">
        <v>1532</v>
      </c>
      <c r="C74" s="492">
        <v>10234.712033699827</v>
      </c>
      <c r="D74" s="490" t="s">
        <v>1208</v>
      </c>
      <c r="E74" s="62"/>
      <c r="F74" s="198">
        <f t="shared" si="1"/>
        <v>4.133804475001053E-2</v>
      </c>
      <c r="G74" s="198" t="str">
        <f t="shared" si="2"/>
        <v/>
      </c>
      <c r="H74" s="64"/>
      <c r="L74" s="64"/>
      <c r="M74" s="64"/>
      <c r="N74" s="96"/>
    </row>
    <row r="75" spans="1:14" x14ac:dyDescent="0.25">
      <c r="A75" s="66" t="s">
        <v>163</v>
      </c>
      <c r="B75" s="175" t="s">
        <v>1533</v>
      </c>
      <c r="C75" s="492">
        <v>85243.839753925335</v>
      </c>
      <c r="D75" s="490" t="s">
        <v>1208</v>
      </c>
      <c r="E75" s="62"/>
      <c r="F75" s="198">
        <f t="shared" si="1"/>
        <v>0.34430022562507223</v>
      </c>
      <c r="G75" s="198" t="str">
        <f t="shared" si="2"/>
        <v/>
      </c>
      <c r="H75" s="64"/>
      <c r="L75" s="64"/>
      <c r="M75" s="64"/>
      <c r="N75" s="96"/>
    </row>
    <row r="76" spans="1:14" x14ac:dyDescent="0.25">
      <c r="A76" s="66" t="s">
        <v>164</v>
      </c>
      <c r="B76" s="175" t="s">
        <v>1534</v>
      </c>
      <c r="C76" s="492">
        <v>117924.92530956944</v>
      </c>
      <c r="D76" s="490" t="s">
        <v>1208</v>
      </c>
      <c r="E76" s="62"/>
      <c r="F76" s="198">
        <f t="shared" si="1"/>
        <v>0.47629926699817521</v>
      </c>
      <c r="G76" s="198" t="str">
        <f t="shared" si="2"/>
        <v/>
      </c>
      <c r="H76" s="64"/>
      <c r="L76" s="64"/>
      <c r="M76" s="64"/>
      <c r="N76" s="96"/>
    </row>
    <row r="77" spans="1:14" x14ac:dyDescent="0.25">
      <c r="A77" s="66" t="s">
        <v>165</v>
      </c>
      <c r="B77" s="100" t="s">
        <v>144</v>
      </c>
      <c r="C77" s="188">
        <f>SUM(C70:C76)</f>
        <v>247585.77953054299</v>
      </c>
      <c r="D77" s="188">
        <f>SUM(D70:D76)</f>
        <v>0</v>
      </c>
      <c r="E77" s="83"/>
      <c r="F77" s="199">
        <f>SUM(F70:F76)</f>
        <v>1</v>
      </c>
      <c r="G77" s="199">
        <f>SUM(G70:G76)</f>
        <v>0</v>
      </c>
      <c r="H77" s="64"/>
      <c r="L77" s="64"/>
      <c r="M77" s="64"/>
      <c r="N77" s="96"/>
    </row>
    <row r="78" spans="1:14" outlineLevel="1" x14ac:dyDescent="0.25">
      <c r="A78" s="66" t="s">
        <v>166</v>
      </c>
      <c r="B78" s="101" t="s">
        <v>167</v>
      </c>
      <c r="C78" s="188"/>
      <c r="D78" s="188"/>
      <c r="E78" s="83"/>
      <c r="F78" s="198">
        <f>IF($C$77=0,"",IF(C78="[for completion]","",C78/$C$77))</f>
        <v>0</v>
      </c>
      <c r="G78" s="198" t="str">
        <f t="shared" ref="G78:G87" si="3">IF($D$77=0,"",IF(D78="[for completion]","",D78/$D$77))</f>
        <v/>
      </c>
      <c r="H78" s="64"/>
      <c r="L78" s="64"/>
      <c r="M78" s="64"/>
      <c r="N78" s="96"/>
    </row>
    <row r="79" spans="1:14" outlineLevel="1" x14ac:dyDescent="0.25">
      <c r="A79" s="66" t="s">
        <v>168</v>
      </c>
      <c r="B79" s="101" t="s">
        <v>169</v>
      </c>
      <c r="C79" s="188"/>
      <c r="D79" s="188"/>
      <c r="E79" s="83"/>
      <c r="F79" s="198">
        <f t="shared" ref="F79:F87" si="4">IF($C$77=0,"",IF(C79="[for completion]","",C79/$C$77))</f>
        <v>0</v>
      </c>
      <c r="G79" s="198" t="str">
        <f t="shared" si="3"/>
        <v/>
      </c>
      <c r="H79" s="64"/>
      <c r="L79" s="64"/>
      <c r="M79" s="64"/>
      <c r="N79" s="96"/>
    </row>
    <row r="80" spans="1:14" outlineLevel="1" x14ac:dyDescent="0.25">
      <c r="A80" s="66" t="s">
        <v>170</v>
      </c>
      <c r="B80" s="101" t="s">
        <v>171</v>
      </c>
      <c r="C80" s="188"/>
      <c r="D80" s="188"/>
      <c r="E80" s="83"/>
      <c r="F80" s="198">
        <f t="shared" si="4"/>
        <v>0</v>
      </c>
      <c r="G80" s="198" t="str">
        <f t="shared" si="3"/>
        <v/>
      </c>
      <c r="H80" s="64"/>
      <c r="L80" s="64"/>
      <c r="M80" s="64"/>
      <c r="N80" s="96"/>
    </row>
    <row r="81" spans="1:14" outlineLevel="1" x14ac:dyDescent="0.25">
      <c r="A81" s="66" t="s">
        <v>172</v>
      </c>
      <c r="B81" s="101" t="s">
        <v>173</v>
      </c>
      <c r="C81" s="188"/>
      <c r="D81" s="188"/>
      <c r="E81" s="83"/>
      <c r="F81" s="198">
        <f t="shared" si="4"/>
        <v>0</v>
      </c>
      <c r="G81" s="198" t="str">
        <f t="shared" si="3"/>
        <v/>
      </c>
      <c r="H81" s="64"/>
      <c r="L81" s="64"/>
      <c r="M81" s="64"/>
      <c r="N81" s="96"/>
    </row>
    <row r="82" spans="1:14" outlineLevel="1" x14ac:dyDescent="0.25">
      <c r="A82" s="66" t="s">
        <v>174</v>
      </c>
      <c r="B82" s="101" t="s">
        <v>175</v>
      </c>
      <c r="C82" s="188"/>
      <c r="D82" s="188"/>
      <c r="E82" s="83"/>
      <c r="F82" s="198">
        <f t="shared" si="4"/>
        <v>0</v>
      </c>
      <c r="G82" s="198" t="str">
        <f t="shared" si="3"/>
        <v/>
      </c>
      <c r="H82" s="64"/>
      <c r="L82" s="64"/>
      <c r="M82" s="64"/>
      <c r="N82" s="96"/>
    </row>
    <row r="83" spans="1:14" outlineLevel="1" x14ac:dyDescent="0.25">
      <c r="A83" s="66" t="s">
        <v>176</v>
      </c>
      <c r="B83" s="101"/>
      <c r="C83" s="91"/>
      <c r="D83" s="91"/>
      <c r="E83" s="83"/>
      <c r="F83" s="92"/>
      <c r="G83" s="92"/>
      <c r="H83" s="64"/>
      <c r="L83" s="64"/>
      <c r="M83" s="64"/>
      <c r="N83" s="96"/>
    </row>
    <row r="84" spans="1:14" outlineLevel="1" x14ac:dyDescent="0.25">
      <c r="A84" s="66" t="s">
        <v>177</v>
      </c>
      <c r="B84" s="101"/>
      <c r="C84" s="91"/>
      <c r="D84" s="91"/>
      <c r="E84" s="83"/>
      <c r="F84" s="92"/>
      <c r="G84" s="92"/>
      <c r="H84" s="64"/>
      <c r="L84" s="64"/>
      <c r="M84" s="64"/>
      <c r="N84" s="96"/>
    </row>
    <row r="85" spans="1:14" outlineLevel="1" x14ac:dyDescent="0.25">
      <c r="A85" s="66" t="s">
        <v>178</v>
      </c>
      <c r="B85" s="101"/>
      <c r="C85" s="91"/>
      <c r="D85" s="91"/>
      <c r="E85" s="83"/>
      <c r="F85" s="92"/>
      <c r="G85" s="92"/>
      <c r="H85" s="64"/>
      <c r="L85" s="64"/>
      <c r="M85" s="64"/>
      <c r="N85" s="96"/>
    </row>
    <row r="86" spans="1:14" outlineLevel="1" x14ac:dyDescent="0.25">
      <c r="A86" s="66" t="s">
        <v>179</v>
      </c>
      <c r="B86" s="100"/>
      <c r="C86" s="91"/>
      <c r="D86" s="91"/>
      <c r="E86" s="83"/>
      <c r="F86" s="92">
        <f t="shared" si="4"/>
        <v>0</v>
      </c>
      <c r="G86" s="92" t="str">
        <f t="shared" si="3"/>
        <v/>
      </c>
      <c r="H86" s="64"/>
      <c r="L86" s="64"/>
      <c r="M86" s="64"/>
      <c r="N86" s="96"/>
    </row>
    <row r="87" spans="1:14" outlineLevel="1" x14ac:dyDescent="0.25">
      <c r="A87" s="66" t="s">
        <v>180</v>
      </c>
      <c r="B87" s="101"/>
      <c r="C87" s="91"/>
      <c r="D87" s="91"/>
      <c r="E87" s="83"/>
      <c r="F87" s="92">
        <f t="shared" si="4"/>
        <v>0</v>
      </c>
      <c r="G87" s="92" t="str">
        <f t="shared" si="3"/>
        <v/>
      </c>
      <c r="H87" s="64"/>
      <c r="L87" s="64"/>
      <c r="M87" s="64"/>
      <c r="N87" s="96"/>
    </row>
    <row r="88" spans="1:14" ht="15" customHeight="1" x14ac:dyDescent="0.25">
      <c r="A88" s="85"/>
      <c r="B88" s="86" t="s">
        <v>181</v>
      </c>
      <c r="C88" s="135" t="s">
        <v>1394</v>
      </c>
      <c r="D88" s="135" t="s">
        <v>1395</v>
      </c>
      <c r="E88" s="87"/>
      <c r="F88" s="88" t="s">
        <v>182</v>
      </c>
      <c r="G88" s="85" t="s">
        <v>183</v>
      </c>
      <c r="H88" s="64"/>
      <c r="L88" s="64"/>
      <c r="M88" s="64"/>
      <c r="N88" s="96"/>
    </row>
    <row r="89" spans="1:14" x14ac:dyDescent="0.25">
      <c r="A89" s="66" t="s">
        <v>184</v>
      </c>
      <c r="B89" s="83" t="s">
        <v>156</v>
      </c>
      <c r="C89" s="190">
        <v>2.9305867520405</v>
      </c>
      <c r="D89" s="190">
        <v>3.9305867520405</v>
      </c>
      <c r="E89" s="80"/>
      <c r="F89" s="204"/>
      <c r="G89" s="205"/>
      <c r="H89" s="64"/>
      <c r="L89" s="64"/>
      <c r="M89" s="64"/>
      <c r="N89" s="96"/>
    </row>
    <row r="90" spans="1:14" x14ac:dyDescent="0.25">
      <c r="B90" s="83"/>
      <c r="C90" s="190"/>
      <c r="D90" s="190"/>
      <c r="E90" s="80"/>
      <c r="F90" s="204"/>
      <c r="G90" s="205"/>
      <c r="H90" s="64"/>
      <c r="L90" s="64"/>
      <c r="M90" s="64"/>
      <c r="N90" s="96"/>
    </row>
    <row r="91" spans="1:14" x14ac:dyDescent="0.25">
      <c r="B91" s="83" t="s">
        <v>1387</v>
      </c>
      <c r="C91" s="203"/>
      <c r="D91" s="203"/>
      <c r="E91" s="80"/>
      <c r="F91" s="205"/>
      <c r="G91" s="205"/>
      <c r="H91" s="64"/>
      <c r="L91" s="64"/>
      <c r="M91" s="64"/>
      <c r="N91" s="96"/>
    </row>
    <row r="92" spans="1:14" x14ac:dyDescent="0.25">
      <c r="A92" s="66" t="s">
        <v>185</v>
      </c>
      <c r="B92" s="83" t="s">
        <v>157</v>
      </c>
      <c r="C92" s="190"/>
      <c r="D92" s="190"/>
      <c r="E92" s="80"/>
      <c r="F92" s="205"/>
      <c r="G92" s="205"/>
      <c r="H92" s="64"/>
      <c r="L92" s="64"/>
      <c r="M92" s="64"/>
      <c r="N92" s="96"/>
    </row>
    <row r="93" spans="1:14" x14ac:dyDescent="0.25">
      <c r="A93" s="66" t="s">
        <v>186</v>
      </c>
      <c r="B93" s="176" t="s">
        <v>1528</v>
      </c>
      <c r="C93" s="492">
        <v>35864</v>
      </c>
      <c r="D93" s="492">
        <v>0</v>
      </c>
      <c r="E93" s="62"/>
      <c r="F93" s="198">
        <f>IF($C$100=0,"",IF(C93="[for completion]","",IF(C93="","",C93/$C$100)))</f>
        <v>0.21537094197763659</v>
      </c>
      <c r="G93" s="198">
        <f>IF($D$100=0,"",IF(D93="[Mark as ND1 if not relevant]","",IF(D93="","",D93/$D$100)))</f>
        <v>0</v>
      </c>
      <c r="H93" s="64"/>
      <c r="L93" s="64"/>
      <c r="M93" s="64"/>
      <c r="N93" s="96"/>
    </row>
    <row r="94" spans="1:14" x14ac:dyDescent="0.25">
      <c r="A94" s="66" t="s">
        <v>187</v>
      </c>
      <c r="B94" s="176" t="s">
        <v>1529</v>
      </c>
      <c r="C94" s="492">
        <v>20650</v>
      </c>
      <c r="D94" s="492">
        <v>35864</v>
      </c>
      <c r="E94" s="62"/>
      <c r="F94" s="198">
        <f t="shared" ref="F94:F99" si="5">IF($C$100=0,"",IF(C94="[for completion]","",IF(C94="","",C94/$C$100)))</f>
        <v>0.12400763863033112</v>
      </c>
      <c r="G94" s="198">
        <f t="shared" ref="G94:G99" si="6">IF($D$100=0,"",IF(D94="[Mark as ND1 if not relevant]","",IF(D94="","",D94/$D$100)))</f>
        <v>0.21537094197763659</v>
      </c>
      <c r="H94" s="64"/>
      <c r="L94" s="64"/>
      <c r="M94" s="64"/>
      <c r="N94" s="96"/>
    </row>
    <row r="95" spans="1:14" x14ac:dyDescent="0.25">
      <c r="A95" s="66" t="s">
        <v>188</v>
      </c>
      <c r="B95" s="176" t="s">
        <v>1530</v>
      </c>
      <c r="C95" s="492">
        <v>51000</v>
      </c>
      <c r="D95" s="492">
        <v>20650</v>
      </c>
      <c r="E95" s="62"/>
      <c r="F95" s="198">
        <f t="shared" si="5"/>
        <v>0.30626583874803331</v>
      </c>
      <c r="G95" s="198">
        <f t="shared" si="6"/>
        <v>0.12400763863033112</v>
      </c>
      <c r="H95" s="64"/>
      <c r="L95" s="64"/>
      <c r="M95" s="64"/>
      <c r="N95" s="96"/>
    </row>
    <row r="96" spans="1:14" x14ac:dyDescent="0.25">
      <c r="A96" s="66" t="s">
        <v>189</v>
      </c>
      <c r="B96" s="176" t="s">
        <v>1531</v>
      </c>
      <c r="C96" s="492">
        <v>30800</v>
      </c>
      <c r="D96" s="492">
        <v>51000</v>
      </c>
      <c r="E96" s="62"/>
      <c r="F96" s="198">
        <f t="shared" si="5"/>
        <v>0.18496054575371423</v>
      </c>
      <c r="G96" s="198">
        <f t="shared" si="6"/>
        <v>0.30626583874803331</v>
      </c>
      <c r="H96" s="64"/>
      <c r="L96" s="64"/>
      <c r="M96" s="64"/>
      <c r="N96" s="96"/>
    </row>
    <row r="97" spans="1:14" x14ac:dyDescent="0.25">
      <c r="A97" s="66" t="s">
        <v>190</v>
      </c>
      <c r="B97" s="176" t="s">
        <v>1532</v>
      </c>
      <c r="C97" s="492">
        <v>16300</v>
      </c>
      <c r="D97" s="492">
        <v>30800</v>
      </c>
      <c r="E97" s="62"/>
      <c r="F97" s="198">
        <f t="shared" si="5"/>
        <v>9.7884964148881232E-2</v>
      </c>
      <c r="G97" s="198">
        <f t="shared" si="6"/>
        <v>0.18496054575371423</v>
      </c>
      <c r="H97" s="64"/>
      <c r="L97" s="64"/>
      <c r="M97" s="64"/>
    </row>
    <row r="98" spans="1:14" x14ac:dyDescent="0.25">
      <c r="A98" s="66" t="s">
        <v>191</v>
      </c>
      <c r="B98" s="176" t="s">
        <v>1533</v>
      </c>
      <c r="C98" s="492">
        <v>9138</v>
      </c>
      <c r="D98" s="492">
        <v>25438</v>
      </c>
      <c r="E98" s="62"/>
      <c r="F98" s="198">
        <f t="shared" si="5"/>
        <v>5.48756320486182E-2</v>
      </c>
      <c r="G98" s="198">
        <f t="shared" si="6"/>
        <v>0.15276059619749943</v>
      </c>
      <c r="H98" s="64"/>
      <c r="L98" s="64"/>
      <c r="M98" s="64"/>
    </row>
    <row r="99" spans="1:14" x14ac:dyDescent="0.25">
      <c r="A99" s="66" t="s">
        <v>192</v>
      </c>
      <c r="B99" s="176" t="s">
        <v>1534</v>
      </c>
      <c r="C99" s="492">
        <v>2770</v>
      </c>
      <c r="D99" s="492">
        <v>2770</v>
      </c>
      <c r="E99" s="62"/>
      <c r="F99" s="198">
        <f t="shared" si="5"/>
        <v>1.6634438692785337E-2</v>
      </c>
      <c r="G99" s="198">
        <f t="shared" si="6"/>
        <v>1.6634438692785337E-2</v>
      </c>
      <c r="H99" s="64"/>
      <c r="L99" s="64"/>
      <c r="M99" s="64"/>
    </row>
    <row r="100" spans="1:14" x14ac:dyDescent="0.25">
      <c r="A100" s="66" t="s">
        <v>193</v>
      </c>
      <c r="B100" s="100" t="s">
        <v>144</v>
      </c>
      <c r="C100" s="188">
        <f>SUM(C93:C99)</f>
        <v>166522</v>
      </c>
      <c r="D100" s="188">
        <f>SUM(D93:D99)</f>
        <v>166522</v>
      </c>
      <c r="E100" s="83"/>
      <c r="F100" s="199">
        <f>SUM(F93:F99)</f>
        <v>1</v>
      </c>
      <c r="G100" s="199">
        <f>SUM(G93:G99)</f>
        <v>1</v>
      </c>
      <c r="H100" s="64"/>
      <c r="L100" s="64"/>
      <c r="M100" s="64"/>
    </row>
    <row r="101" spans="1:14" outlineLevel="1" x14ac:dyDescent="0.25">
      <c r="A101" s="66" t="s">
        <v>194</v>
      </c>
      <c r="B101" s="101" t="s">
        <v>167</v>
      </c>
      <c r="C101" s="188"/>
      <c r="D101" s="188"/>
      <c r="E101" s="83"/>
      <c r="F101" s="198">
        <f>IF($C$100=0,"",IF(C101="[for completion]","",C101/$C$100))</f>
        <v>0</v>
      </c>
      <c r="G101" s="198">
        <f>IF($D$100=0,"",IF(D101="[for completion]","",D101/$D$100))</f>
        <v>0</v>
      </c>
      <c r="H101" s="64"/>
      <c r="L101" s="64"/>
      <c r="M101" s="64"/>
    </row>
    <row r="102" spans="1:14" outlineLevel="1" x14ac:dyDescent="0.25">
      <c r="A102" s="66" t="s">
        <v>195</v>
      </c>
      <c r="B102" s="101" t="s">
        <v>169</v>
      </c>
      <c r="C102" s="188"/>
      <c r="D102" s="188"/>
      <c r="E102" s="83"/>
      <c r="F102" s="198">
        <f>IF($C$100=0,"",IF(C102="[for completion]","",C102/$C$100))</f>
        <v>0</v>
      </c>
      <c r="G102" s="198">
        <f>IF($D$100=0,"",IF(D102="[for completion]","",D102/$D$100))</f>
        <v>0</v>
      </c>
      <c r="H102" s="64"/>
      <c r="L102" s="64"/>
      <c r="M102" s="64"/>
    </row>
    <row r="103" spans="1:14" outlineLevel="1" x14ac:dyDescent="0.25">
      <c r="A103" s="66" t="s">
        <v>196</v>
      </c>
      <c r="B103" s="101" t="s">
        <v>171</v>
      </c>
      <c r="C103" s="188"/>
      <c r="D103" s="188"/>
      <c r="E103" s="83"/>
      <c r="F103" s="198">
        <f>IF($C$100=0,"",IF(C103="[for completion]","",C103/$C$100))</f>
        <v>0</v>
      </c>
      <c r="G103" s="198">
        <f>IF($D$100=0,"",IF(D103="[for completion]","",D103/$D$100))</f>
        <v>0</v>
      </c>
      <c r="H103" s="64"/>
      <c r="L103" s="64"/>
      <c r="M103" s="64"/>
    </row>
    <row r="104" spans="1:14" outlineLevel="1" x14ac:dyDescent="0.25">
      <c r="A104" s="66" t="s">
        <v>197</v>
      </c>
      <c r="B104" s="101" t="s">
        <v>173</v>
      </c>
      <c r="C104" s="188"/>
      <c r="D104" s="188"/>
      <c r="E104" s="83"/>
      <c r="F104" s="198">
        <f>IF($C$100=0,"",IF(C104="[for completion]","",C104/$C$100))</f>
        <v>0</v>
      </c>
      <c r="G104" s="198">
        <f>IF($D$100=0,"",IF(D104="[for completion]","",D104/$D$100))</f>
        <v>0</v>
      </c>
      <c r="H104" s="64"/>
      <c r="L104" s="64"/>
      <c r="M104" s="64"/>
    </row>
    <row r="105" spans="1:14" outlineLevel="1" x14ac:dyDescent="0.25">
      <c r="A105" s="66" t="s">
        <v>198</v>
      </c>
      <c r="B105" s="101" t="s">
        <v>175</v>
      </c>
      <c r="C105" s="188"/>
      <c r="D105" s="188"/>
      <c r="E105" s="83"/>
      <c r="F105" s="198">
        <f>IF($C$100=0,"",IF(C105="[for completion]","",C105/$C$100))</f>
        <v>0</v>
      </c>
      <c r="G105" s="198">
        <f>IF($D$100=0,"",IF(D105="[for completion]","",D105/$D$100))</f>
        <v>0</v>
      </c>
      <c r="H105" s="64"/>
      <c r="L105" s="64"/>
      <c r="M105" s="64"/>
    </row>
    <row r="106" spans="1:14" outlineLevel="1" x14ac:dyDescent="0.25">
      <c r="A106" s="66" t="s">
        <v>199</v>
      </c>
      <c r="B106" s="101"/>
      <c r="C106" s="91"/>
      <c r="D106" s="91"/>
      <c r="E106" s="83"/>
      <c r="F106" s="92"/>
      <c r="G106" s="92"/>
      <c r="H106" s="64"/>
      <c r="L106" s="64"/>
      <c r="M106" s="64"/>
    </row>
    <row r="107" spans="1:14" outlineLevel="1" x14ac:dyDescent="0.25">
      <c r="A107" s="66" t="s">
        <v>200</v>
      </c>
      <c r="B107" s="101"/>
      <c r="C107" s="91"/>
      <c r="D107" s="91"/>
      <c r="E107" s="83"/>
      <c r="F107" s="92"/>
      <c r="G107" s="92"/>
      <c r="H107" s="64"/>
      <c r="L107" s="64"/>
      <c r="M107" s="64"/>
    </row>
    <row r="108" spans="1:14" outlineLevel="1" x14ac:dyDescent="0.25">
      <c r="A108" s="66" t="s">
        <v>201</v>
      </c>
      <c r="B108" s="100"/>
      <c r="C108" s="91"/>
      <c r="D108" s="91"/>
      <c r="E108" s="83"/>
      <c r="F108" s="92"/>
      <c r="G108" s="92"/>
      <c r="H108" s="64"/>
      <c r="L108" s="64"/>
      <c r="M108" s="64"/>
    </row>
    <row r="109" spans="1:14" outlineLevel="1" x14ac:dyDescent="0.25">
      <c r="A109" s="66" t="s">
        <v>202</v>
      </c>
      <c r="B109" s="101"/>
      <c r="C109" s="91"/>
      <c r="D109" s="91"/>
      <c r="E109" s="83"/>
      <c r="F109" s="92"/>
      <c r="G109" s="92"/>
      <c r="H109" s="64"/>
      <c r="L109" s="64"/>
      <c r="M109" s="64"/>
    </row>
    <row r="110" spans="1:14" outlineLevel="1" x14ac:dyDescent="0.25">
      <c r="A110" s="66" t="s">
        <v>203</v>
      </c>
      <c r="B110" s="101"/>
      <c r="C110" s="91"/>
      <c r="D110" s="91"/>
      <c r="E110" s="83"/>
      <c r="F110" s="92"/>
      <c r="G110" s="92"/>
      <c r="H110" s="64"/>
      <c r="L110" s="64"/>
      <c r="M110" s="64"/>
    </row>
    <row r="111" spans="1:14" ht="15" customHeight="1" x14ac:dyDescent="0.25">
      <c r="A111" s="85"/>
      <c r="B111" s="191" t="s">
        <v>1559</v>
      </c>
      <c r="C111" s="88" t="s">
        <v>204</v>
      </c>
      <c r="D111" s="88" t="s">
        <v>205</v>
      </c>
      <c r="E111" s="87"/>
      <c r="F111" s="88" t="s">
        <v>206</v>
      </c>
      <c r="G111" s="88" t="s">
        <v>207</v>
      </c>
      <c r="H111" s="64"/>
      <c r="L111" s="64"/>
      <c r="M111" s="64"/>
    </row>
    <row r="112" spans="1:14" s="102" customFormat="1" x14ac:dyDescent="0.25">
      <c r="A112" s="66" t="s">
        <v>208</v>
      </c>
      <c r="B112" s="83" t="s">
        <v>209</v>
      </c>
      <c r="C112" s="492">
        <v>0</v>
      </c>
      <c r="D112" s="492">
        <v>0</v>
      </c>
      <c r="E112" s="92"/>
      <c r="F112" s="198">
        <f t="shared" ref="F112:F129" si="7">IF($C$130=0,"",IF(C112="[for completion]","",IF(C112="","",C112/$C$130)))</f>
        <v>0</v>
      </c>
      <c r="G112" s="198">
        <f t="shared" ref="G112:G129" si="8">IF($D$130=0,"",IF(D112="[for completion]","",IF(D112="","",D112/$D$130)))</f>
        <v>0</v>
      </c>
      <c r="I112" s="66"/>
      <c r="J112" s="66"/>
      <c r="K112" s="66"/>
      <c r="L112" s="64" t="s">
        <v>1537</v>
      </c>
      <c r="M112" s="64"/>
      <c r="N112" s="64"/>
    </row>
    <row r="113" spans="1:14" s="102" customFormat="1" x14ac:dyDescent="0.25">
      <c r="A113" s="66" t="s">
        <v>210</v>
      </c>
      <c r="B113" s="83" t="s">
        <v>1538</v>
      </c>
      <c r="C113" s="492">
        <v>0</v>
      </c>
      <c r="D113" s="492">
        <v>0</v>
      </c>
      <c r="E113" s="92"/>
      <c r="F113" s="198">
        <f t="shared" si="7"/>
        <v>0</v>
      </c>
      <c r="G113" s="198">
        <f t="shared" si="8"/>
        <v>0</v>
      </c>
      <c r="I113" s="66"/>
      <c r="J113" s="66"/>
      <c r="K113" s="66"/>
      <c r="L113" s="83" t="s">
        <v>1538</v>
      </c>
      <c r="M113" s="64"/>
      <c r="N113" s="64"/>
    </row>
    <row r="114" spans="1:14" s="102" customFormat="1" x14ac:dyDescent="0.25">
      <c r="A114" s="66" t="s">
        <v>211</v>
      </c>
      <c r="B114" s="83" t="s">
        <v>218</v>
      </c>
      <c r="C114" s="492">
        <v>0</v>
      </c>
      <c r="D114" s="492">
        <v>0</v>
      </c>
      <c r="E114" s="92"/>
      <c r="F114" s="198">
        <f t="shared" si="7"/>
        <v>0</v>
      </c>
      <c r="G114" s="198">
        <f t="shared" si="8"/>
        <v>0</v>
      </c>
      <c r="I114" s="66"/>
      <c r="J114" s="66"/>
      <c r="K114" s="66"/>
      <c r="L114" s="83" t="s">
        <v>218</v>
      </c>
      <c r="M114" s="64"/>
      <c r="N114" s="64"/>
    </row>
    <row r="115" spans="1:14" s="102" customFormat="1" x14ac:dyDescent="0.25">
      <c r="A115" s="66" t="s">
        <v>212</v>
      </c>
      <c r="B115" s="83" t="s">
        <v>1539</v>
      </c>
      <c r="C115" s="492">
        <v>0</v>
      </c>
      <c r="D115" s="492">
        <v>0</v>
      </c>
      <c r="E115" s="92"/>
      <c r="F115" s="198">
        <f t="shared" si="7"/>
        <v>0</v>
      </c>
      <c r="G115" s="198">
        <f t="shared" si="8"/>
        <v>0</v>
      </c>
      <c r="I115" s="66"/>
      <c r="J115" s="66"/>
      <c r="K115" s="66"/>
      <c r="L115" s="83" t="s">
        <v>1539</v>
      </c>
      <c r="M115" s="64"/>
      <c r="N115" s="64"/>
    </row>
    <row r="116" spans="1:14" s="102" customFormat="1" x14ac:dyDescent="0.25">
      <c r="A116" s="66" t="s">
        <v>214</v>
      </c>
      <c r="B116" s="83" t="s">
        <v>1540</v>
      </c>
      <c r="C116" s="492">
        <v>0</v>
      </c>
      <c r="D116" s="492">
        <v>0</v>
      </c>
      <c r="E116" s="92"/>
      <c r="F116" s="198">
        <f t="shared" si="7"/>
        <v>0</v>
      </c>
      <c r="G116" s="198">
        <f t="shared" si="8"/>
        <v>0</v>
      </c>
      <c r="I116" s="66"/>
      <c r="J116" s="66"/>
      <c r="K116" s="66"/>
      <c r="L116" s="83" t="s">
        <v>1540</v>
      </c>
      <c r="M116" s="64"/>
      <c r="N116" s="64"/>
    </row>
    <row r="117" spans="1:14" s="102" customFormat="1" x14ac:dyDescent="0.25">
      <c r="A117" s="66" t="s">
        <v>215</v>
      </c>
      <c r="B117" s="83" t="s">
        <v>220</v>
      </c>
      <c r="C117" s="492">
        <v>0</v>
      </c>
      <c r="D117" s="492">
        <v>0</v>
      </c>
      <c r="E117" s="83"/>
      <c r="F117" s="198">
        <f t="shared" si="7"/>
        <v>0</v>
      </c>
      <c r="G117" s="198">
        <f t="shared" si="8"/>
        <v>0</v>
      </c>
      <c r="I117" s="66"/>
      <c r="J117" s="66"/>
      <c r="K117" s="66"/>
      <c r="L117" s="83" t="s">
        <v>220</v>
      </c>
      <c r="M117" s="64"/>
      <c r="N117" s="64"/>
    </row>
    <row r="118" spans="1:14" x14ac:dyDescent="0.25">
      <c r="A118" s="66" t="s">
        <v>216</v>
      </c>
      <c r="B118" s="83" t="s">
        <v>222</v>
      </c>
      <c r="C118" s="492">
        <v>0</v>
      </c>
      <c r="D118" s="492">
        <v>0</v>
      </c>
      <c r="E118" s="83"/>
      <c r="F118" s="198">
        <f t="shared" si="7"/>
        <v>0</v>
      </c>
      <c r="G118" s="198">
        <f t="shared" si="8"/>
        <v>0</v>
      </c>
      <c r="L118" s="83" t="s">
        <v>222</v>
      </c>
      <c r="M118" s="64"/>
    </row>
    <row r="119" spans="1:14" x14ac:dyDescent="0.25">
      <c r="A119" s="66" t="s">
        <v>217</v>
      </c>
      <c r="B119" s="83" t="s">
        <v>1541</v>
      </c>
      <c r="C119" s="492">
        <v>0</v>
      </c>
      <c r="D119" s="492">
        <v>0</v>
      </c>
      <c r="E119" s="83"/>
      <c r="F119" s="198">
        <f t="shared" si="7"/>
        <v>0</v>
      </c>
      <c r="G119" s="198">
        <f t="shared" si="8"/>
        <v>0</v>
      </c>
      <c r="L119" s="83" t="s">
        <v>1541</v>
      </c>
      <c r="M119" s="64"/>
    </row>
    <row r="120" spans="1:14" x14ac:dyDescent="0.25">
      <c r="A120" s="66" t="s">
        <v>219</v>
      </c>
      <c r="B120" s="83" t="s">
        <v>224</v>
      </c>
      <c r="C120" s="492">
        <v>0</v>
      </c>
      <c r="D120" s="492">
        <v>0</v>
      </c>
      <c r="E120" s="83"/>
      <c r="F120" s="198">
        <f t="shared" si="7"/>
        <v>0</v>
      </c>
      <c r="G120" s="198">
        <f t="shared" si="8"/>
        <v>0</v>
      </c>
      <c r="L120" s="83" t="s">
        <v>224</v>
      </c>
      <c r="M120" s="64"/>
    </row>
    <row r="121" spans="1:14" x14ac:dyDescent="0.25">
      <c r="A121" s="66" t="s">
        <v>221</v>
      </c>
      <c r="B121" s="361" t="s">
        <v>2664</v>
      </c>
      <c r="C121" s="492">
        <v>0</v>
      </c>
      <c r="D121" s="492">
        <v>0</v>
      </c>
      <c r="E121" s="361"/>
      <c r="F121" s="198">
        <f t="shared" si="7"/>
        <v>0</v>
      </c>
      <c r="G121" s="198">
        <f t="shared" si="8"/>
        <v>0</v>
      </c>
      <c r="L121" s="83"/>
      <c r="M121" s="64"/>
    </row>
    <row r="122" spans="1:14" x14ac:dyDescent="0.25">
      <c r="A122" s="66" t="s">
        <v>223</v>
      </c>
      <c r="B122" s="83" t="s">
        <v>1548</v>
      </c>
      <c r="C122" s="492">
        <v>0</v>
      </c>
      <c r="D122" s="492">
        <v>0</v>
      </c>
      <c r="E122" s="83"/>
      <c r="F122" s="198">
        <f t="shared" si="7"/>
        <v>0</v>
      </c>
      <c r="G122" s="198">
        <f t="shared" si="8"/>
        <v>0</v>
      </c>
      <c r="L122" s="83" t="s">
        <v>226</v>
      </c>
      <c r="M122" s="64"/>
    </row>
    <row r="123" spans="1:14" x14ac:dyDescent="0.25">
      <c r="A123" s="66" t="s">
        <v>225</v>
      </c>
      <c r="B123" s="83" t="s">
        <v>226</v>
      </c>
      <c r="C123" s="492">
        <v>0</v>
      </c>
      <c r="D123" s="492">
        <v>0</v>
      </c>
      <c r="E123" s="83"/>
      <c r="F123" s="198">
        <f t="shared" si="7"/>
        <v>0</v>
      </c>
      <c r="G123" s="198">
        <f t="shared" si="8"/>
        <v>0</v>
      </c>
      <c r="L123" s="83" t="s">
        <v>213</v>
      </c>
      <c r="M123" s="64"/>
    </row>
    <row r="124" spans="1:14" x14ac:dyDescent="0.25">
      <c r="A124" s="66" t="s">
        <v>227</v>
      </c>
      <c r="B124" s="83" t="s">
        <v>213</v>
      </c>
      <c r="C124" s="492">
        <v>247585.77953054299</v>
      </c>
      <c r="D124" s="492">
        <v>247585.77953054299</v>
      </c>
      <c r="E124" s="83"/>
      <c r="F124" s="198">
        <f t="shared" si="7"/>
        <v>1</v>
      </c>
      <c r="G124" s="198">
        <f t="shared" si="8"/>
        <v>1</v>
      </c>
      <c r="L124" s="176" t="s">
        <v>1543</v>
      </c>
      <c r="M124" s="64"/>
    </row>
    <row r="125" spans="1:14" x14ac:dyDescent="0.25">
      <c r="A125" s="66" t="s">
        <v>229</v>
      </c>
      <c r="B125" s="176" t="s">
        <v>1543</v>
      </c>
      <c r="C125" s="492">
        <v>0</v>
      </c>
      <c r="D125" s="492">
        <v>0</v>
      </c>
      <c r="E125" s="83"/>
      <c r="F125" s="198">
        <f t="shared" si="7"/>
        <v>0</v>
      </c>
      <c r="G125" s="198">
        <f t="shared" si="8"/>
        <v>0</v>
      </c>
      <c r="L125" s="83" t="s">
        <v>228</v>
      </c>
      <c r="M125" s="64"/>
    </row>
    <row r="126" spans="1:14" x14ac:dyDescent="0.25">
      <c r="A126" s="66" t="s">
        <v>231</v>
      </c>
      <c r="B126" s="83" t="s">
        <v>228</v>
      </c>
      <c r="C126" s="492">
        <v>0</v>
      </c>
      <c r="D126" s="492">
        <v>0</v>
      </c>
      <c r="E126" s="83"/>
      <c r="F126" s="198">
        <f t="shared" si="7"/>
        <v>0</v>
      </c>
      <c r="G126" s="198">
        <f t="shared" si="8"/>
        <v>0</v>
      </c>
      <c r="H126" s="96"/>
      <c r="L126" s="83" t="s">
        <v>230</v>
      </c>
      <c r="M126" s="64"/>
    </row>
    <row r="127" spans="1:14" x14ac:dyDescent="0.25">
      <c r="A127" s="66" t="s">
        <v>232</v>
      </c>
      <c r="B127" s="83" t="s">
        <v>230</v>
      </c>
      <c r="C127" s="492">
        <v>0</v>
      </c>
      <c r="D127" s="492">
        <v>0</v>
      </c>
      <c r="E127" s="83"/>
      <c r="F127" s="198">
        <f t="shared" si="7"/>
        <v>0</v>
      </c>
      <c r="G127" s="198">
        <f t="shared" si="8"/>
        <v>0</v>
      </c>
      <c r="H127" s="64"/>
      <c r="L127" s="83" t="s">
        <v>1542</v>
      </c>
      <c r="M127" s="64"/>
    </row>
    <row r="128" spans="1:14" x14ac:dyDescent="0.25">
      <c r="A128" s="66" t="s">
        <v>1544</v>
      </c>
      <c r="B128" s="83" t="s">
        <v>1542</v>
      </c>
      <c r="C128" s="492">
        <v>0</v>
      </c>
      <c r="D128" s="492">
        <v>0</v>
      </c>
      <c r="E128" s="83"/>
      <c r="F128" s="198">
        <f t="shared" si="7"/>
        <v>0</v>
      </c>
      <c r="G128" s="198">
        <f t="shared" si="8"/>
        <v>0</v>
      </c>
      <c r="H128" s="64"/>
      <c r="L128" s="64"/>
      <c r="M128" s="64"/>
    </row>
    <row r="129" spans="1:14" x14ac:dyDescent="0.25">
      <c r="A129" s="66" t="s">
        <v>1547</v>
      </c>
      <c r="B129" s="83" t="s">
        <v>142</v>
      </c>
      <c r="C129" s="492">
        <v>0</v>
      </c>
      <c r="D129" s="492">
        <v>0</v>
      </c>
      <c r="E129" s="83"/>
      <c r="F129" s="198">
        <f t="shared" si="7"/>
        <v>0</v>
      </c>
      <c r="G129" s="198">
        <f t="shared" si="8"/>
        <v>0</v>
      </c>
      <c r="H129" s="64"/>
      <c r="L129" s="64"/>
      <c r="M129" s="64"/>
    </row>
    <row r="130" spans="1:14" outlineLevel="1" x14ac:dyDescent="0.25">
      <c r="A130" s="274" t="s">
        <v>2665</v>
      </c>
      <c r="B130" s="100" t="s">
        <v>144</v>
      </c>
      <c r="C130" s="186">
        <f>SUM(C112:C129)</f>
        <v>247585.77953054299</v>
      </c>
      <c r="D130" s="186">
        <f>SUM(D112:D129)</f>
        <v>247585.77953054299</v>
      </c>
      <c r="E130" s="83"/>
      <c r="F130" s="180">
        <f>SUM(F112:F129)</f>
        <v>1</v>
      </c>
      <c r="G130" s="180">
        <f>SUM(G112:G129)</f>
        <v>1</v>
      </c>
      <c r="H130" s="64"/>
      <c r="L130" s="64"/>
      <c r="M130" s="64"/>
    </row>
    <row r="131" spans="1:14" outlineLevel="1" x14ac:dyDescent="0.25">
      <c r="A131" s="66" t="s">
        <v>233</v>
      </c>
      <c r="B131" s="95" t="s">
        <v>146</v>
      </c>
      <c r="C131" s="186"/>
      <c r="D131" s="186"/>
      <c r="E131" s="83"/>
      <c r="F131" s="198">
        <f t="shared" ref="F131:F136" si="9">IF($C$130=0,"",IF(C131="[for completion]","",C131/$C$130))</f>
        <v>0</v>
      </c>
      <c r="G131" s="198">
        <f t="shared" ref="G131:G136" si="10">IF($D$130=0,"",IF(D131="[for completion]","",D131/$D$130))</f>
        <v>0</v>
      </c>
      <c r="H131" s="64"/>
      <c r="L131" s="64"/>
      <c r="M131" s="64"/>
    </row>
    <row r="132" spans="1:14" outlineLevel="1" x14ac:dyDescent="0.25">
      <c r="A132" s="274" t="s">
        <v>234</v>
      </c>
      <c r="B132" s="95" t="s">
        <v>146</v>
      </c>
      <c r="C132" s="186"/>
      <c r="D132" s="186"/>
      <c r="E132" s="83"/>
      <c r="F132" s="198">
        <f t="shared" si="9"/>
        <v>0</v>
      </c>
      <c r="G132" s="198">
        <f t="shared" si="10"/>
        <v>0</v>
      </c>
      <c r="H132" s="64"/>
      <c r="L132" s="64"/>
      <c r="M132" s="64"/>
    </row>
    <row r="133" spans="1:14" outlineLevel="1" x14ac:dyDescent="0.25">
      <c r="A133" s="274" t="s">
        <v>235</v>
      </c>
      <c r="B133" s="95" t="s">
        <v>146</v>
      </c>
      <c r="C133" s="186"/>
      <c r="D133" s="186"/>
      <c r="E133" s="83"/>
      <c r="F133" s="198">
        <f t="shared" si="9"/>
        <v>0</v>
      </c>
      <c r="G133" s="198">
        <f t="shared" si="10"/>
        <v>0</v>
      </c>
      <c r="H133" s="64"/>
      <c r="L133" s="64"/>
      <c r="M133" s="64"/>
    </row>
    <row r="134" spans="1:14" outlineLevel="1" x14ac:dyDescent="0.25">
      <c r="A134" s="274" t="s">
        <v>236</v>
      </c>
      <c r="B134" s="95" t="s">
        <v>146</v>
      </c>
      <c r="C134" s="186"/>
      <c r="D134" s="186"/>
      <c r="E134" s="83"/>
      <c r="F134" s="198">
        <f t="shared" si="9"/>
        <v>0</v>
      </c>
      <c r="G134" s="198">
        <f t="shared" si="10"/>
        <v>0</v>
      </c>
      <c r="H134" s="64"/>
      <c r="L134" s="64"/>
      <c r="M134" s="64"/>
    </row>
    <row r="135" spans="1:14" outlineLevel="1" x14ac:dyDescent="0.25">
      <c r="A135" s="274" t="s">
        <v>237</v>
      </c>
      <c r="B135" s="95" t="s">
        <v>146</v>
      </c>
      <c r="C135" s="186"/>
      <c r="D135" s="186"/>
      <c r="E135" s="83"/>
      <c r="F135" s="198">
        <f t="shared" si="9"/>
        <v>0</v>
      </c>
      <c r="G135" s="198">
        <f t="shared" si="10"/>
        <v>0</v>
      </c>
      <c r="H135" s="64"/>
      <c r="L135" s="64"/>
      <c r="M135" s="64"/>
    </row>
    <row r="136" spans="1:14" outlineLevel="1" x14ac:dyDescent="0.25">
      <c r="A136" s="274" t="s">
        <v>238</v>
      </c>
      <c r="B136" s="95" t="s">
        <v>146</v>
      </c>
      <c r="C136" s="186"/>
      <c r="D136" s="186"/>
      <c r="E136" s="83"/>
      <c r="F136" s="198">
        <f t="shared" si="9"/>
        <v>0</v>
      </c>
      <c r="G136" s="198">
        <f t="shared" si="10"/>
        <v>0</v>
      </c>
      <c r="H136" s="64"/>
      <c r="L136" s="64"/>
      <c r="M136" s="64"/>
    </row>
    <row r="137" spans="1:14" ht="15" customHeight="1" x14ac:dyDescent="0.25">
      <c r="A137" s="85"/>
      <c r="B137" s="86" t="s">
        <v>239</v>
      </c>
      <c r="C137" s="88" t="s">
        <v>204</v>
      </c>
      <c r="D137" s="88" t="s">
        <v>205</v>
      </c>
      <c r="E137" s="87"/>
      <c r="F137" s="88" t="s">
        <v>206</v>
      </c>
      <c r="G137" s="88" t="s">
        <v>207</v>
      </c>
      <c r="H137" s="64"/>
      <c r="L137" s="64"/>
      <c r="M137" s="64"/>
    </row>
    <row r="138" spans="1:14" s="102" customFormat="1" x14ac:dyDescent="0.25">
      <c r="A138" s="66" t="s">
        <v>240</v>
      </c>
      <c r="B138" s="83" t="s">
        <v>209</v>
      </c>
      <c r="C138" s="496">
        <v>938</v>
      </c>
      <c r="D138" s="496">
        <v>0</v>
      </c>
      <c r="E138" s="92"/>
      <c r="F138" s="198">
        <f t="shared" ref="F138:F155" si="11">IF($C$156=0,"",IF(C138="[for completion]","",IF(C138="","",C138/$C$156)))</f>
        <v>5.6328893479540244E-3</v>
      </c>
      <c r="G138" s="198">
        <f t="shared" ref="G138:G155" si="12">IF($D$156=0,"",IF(D138="[for completion]","",IF(D138="","",D138/$D$156)))</f>
        <v>0</v>
      </c>
      <c r="H138" s="64"/>
      <c r="I138" s="66"/>
      <c r="J138" s="66"/>
      <c r="K138" s="66"/>
      <c r="L138" s="64"/>
      <c r="M138" s="64"/>
      <c r="N138" s="64"/>
    </row>
    <row r="139" spans="1:14" s="102" customFormat="1" x14ac:dyDescent="0.25">
      <c r="A139" s="66" t="s">
        <v>241</v>
      </c>
      <c r="B139" s="83" t="s">
        <v>1538</v>
      </c>
      <c r="C139" s="496">
        <v>0</v>
      </c>
      <c r="D139" s="496">
        <v>0</v>
      </c>
      <c r="E139" s="92"/>
      <c r="F139" s="198">
        <f t="shared" si="11"/>
        <v>0</v>
      </c>
      <c r="G139" s="198">
        <f t="shared" si="12"/>
        <v>0</v>
      </c>
      <c r="H139" s="64"/>
      <c r="I139" s="66"/>
      <c r="J139" s="66"/>
      <c r="K139" s="66"/>
      <c r="L139" s="64"/>
      <c r="M139" s="64"/>
      <c r="N139" s="64"/>
    </row>
    <row r="140" spans="1:14" s="102" customFormat="1" x14ac:dyDescent="0.25">
      <c r="A140" s="66" t="s">
        <v>242</v>
      </c>
      <c r="B140" s="83" t="s">
        <v>218</v>
      </c>
      <c r="C140" s="496">
        <v>0</v>
      </c>
      <c r="D140" s="496">
        <v>0</v>
      </c>
      <c r="E140" s="92"/>
      <c r="F140" s="198">
        <f t="shared" si="11"/>
        <v>0</v>
      </c>
      <c r="G140" s="198">
        <f t="shared" si="12"/>
        <v>0</v>
      </c>
      <c r="H140" s="64"/>
      <c r="I140" s="66"/>
      <c r="J140" s="66"/>
      <c r="K140" s="66"/>
      <c r="L140" s="64"/>
      <c r="M140" s="64"/>
      <c r="N140" s="64"/>
    </row>
    <row r="141" spans="1:14" s="102" customFormat="1" x14ac:dyDescent="0.25">
      <c r="A141" s="66" t="s">
        <v>243</v>
      </c>
      <c r="B141" s="83" t="s">
        <v>1539</v>
      </c>
      <c r="C141" s="496">
        <v>0</v>
      </c>
      <c r="D141" s="496">
        <v>0</v>
      </c>
      <c r="E141" s="92"/>
      <c r="F141" s="198">
        <f t="shared" si="11"/>
        <v>0</v>
      </c>
      <c r="G141" s="198">
        <f t="shared" si="12"/>
        <v>0</v>
      </c>
      <c r="H141" s="64"/>
      <c r="I141" s="66"/>
      <c r="J141" s="66"/>
      <c r="K141" s="66"/>
      <c r="L141" s="64"/>
      <c r="M141" s="64"/>
      <c r="N141" s="64"/>
    </row>
    <row r="142" spans="1:14" s="102" customFormat="1" x14ac:dyDescent="0.25">
      <c r="A142" s="66" t="s">
        <v>244</v>
      </c>
      <c r="B142" s="83" t="s">
        <v>1540</v>
      </c>
      <c r="C142" s="496">
        <v>0</v>
      </c>
      <c r="D142" s="496">
        <v>0</v>
      </c>
      <c r="E142" s="92"/>
      <c r="F142" s="198">
        <f t="shared" si="11"/>
        <v>0</v>
      </c>
      <c r="G142" s="198">
        <f t="shared" si="12"/>
        <v>0</v>
      </c>
      <c r="H142" s="64"/>
      <c r="I142" s="66"/>
      <c r="J142" s="66"/>
      <c r="K142" s="66"/>
      <c r="L142" s="64"/>
      <c r="M142" s="64"/>
      <c r="N142" s="64"/>
    </row>
    <row r="143" spans="1:14" s="102" customFormat="1" x14ac:dyDescent="0.25">
      <c r="A143" s="66" t="s">
        <v>245</v>
      </c>
      <c r="B143" s="83" t="s">
        <v>220</v>
      </c>
      <c r="C143" s="496">
        <v>0</v>
      </c>
      <c r="D143" s="496">
        <v>0</v>
      </c>
      <c r="E143" s="83"/>
      <c r="F143" s="198">
        <f t="shared" si="11"/>
        <v>0</v>
      </c>
      <c r="G143" s="198">
        <f t="shared" si="12"/>
        <v>0</v>
      </c>
      <c r="H143" s="64"/>
      <c r="I143" s="66"/>
      <c r="J143" s="66"/>
      <c r="K143" s="66"/>
      <c r="L143" s="64"/>
      <c r="M143" s="64"/>
      <c r="N143" s="64"/>
    </row>
    <row r="144" spans="1:14" x14ac:dyDescent="0.25">
      <c r="A144" s="66" t="s">
        <v>246</v>
      </c>
      <c r="B144" s="83" t="s">
        <v>222</v>
      </c>
      <c r="C144" s="496">
        <v>0</v>
      </c>
      <c r="D144" s="496">
        <v>0</v>
      </c>
      <c r="E144" s="83"/>
      <c r="F144" s="198">
        <f t="shared" si="11"/>
        <v>0</v>
      </c>
      <c r="G144" s="198">
        <f t="shared" si="12"/>
        <v>0</v>
      </c>
      <c r="H144" s="64"/>
      <c r="L144" s="64"/>
      <c r="M144" s="64"/>
    </row>
    <row r="145" spans="1:14" x14ac:dyDescent="0.25">
      <c r="A145" s="66" t="s">
        <v>247</v>
      </c>
      <c r="B145" s="83" t="s">
        <v>1541</v>
      </c>
      <c r="C145" s="496">
        <v>0</v>
      </c>
      <c r="D145" s="496">
        <v>0</v>
      </c>
      <c r="E145" s="83"/>
      <c r="F145" s="198">
        <f t="shared" si="11"/>
        <v>0</v>
      </c>
      <c r="G145" s="198">
        <f t="shared" si="12"/>
        <v>0</v>
      </c>
      <c r="H145" s="64"/>
      <c r="L145" s="64"/>
      <c r="M145" s="64"/>
      <c r="N145" s="96"/>
    </row>
    <row r="146" spans="1:14" x14ac:dyDescent="0.25">
      <c r="A146" s="66" t="s">
        <v>248</v>
      </c>
      <c r="B146" s="83" t="s">
        <v>224</v>
      </c>
      <c r="C146" s="496">
        <v>0</v>
      </c>
      <c r="D146" s="496">
        <v>0</v>
      </c>
      <c r="E146" s="83"/>
      <c r="F146" s="198">
        <f t="shared" si="11"/>
        <v>0</v>
      </c>
      <c r="G146" s="198">
        <f t="shared" si="12"/>
        <v>0</v>
      </c>
      <c r="H146" s="64"/>
      <c r="L146" s="64"/>
      <c r="M146" s="64"/>
      <c r="N146" s="96"/>
    </row>
    <row r="147" spans="1:14" x14ac:dyDescent="0.25">
      <c r="A147" s="66" t="s">
        <v>249</v>
      </c>
      <c r="B147" s="361" t="s">
        <v>2664</v>
      </c>
      <c r="C147" s="496">
        <v>0</v>
      </c>
      <c r="D147" s="496">
        <v>0</v>
      </c>
      <c r="E147" s="361"/>
      <c r="F147" s="198">
        <f t="shared" si="11"/>
        <v>0</v>
      </c>
      <c r="G147" s="198">
        <f t="shared" si="12"/>
        <v>0</v>
      </c>
      <c r="H147" s="64"/>
      <c r="L147" s="64"/>
      <c r="M147" s="64"/>
      <c r="N147" s="96"/>
    </row>
    <row r="148" spans="1:14" x14ac:dyDescent="0.25">
      <c r="A148" s="66" t="s">
        <v>250</v>
      </c>
      <c r="B148" s="83" t="s">
        <v>1548</v>
      </c>
      <c r="C148" s="496">
        <v>0</v>
      </c>
      <c r="D148" s="496">
        <v>0</v>
      </c>
      <c r="E148" s="83"/>
      <c r="F148" s="198">
        <f t="shared" si="11"/>
        <v>0</v>
      </c>
      <c r="G148" s="198">
        <f t="shared" si="12"/>
        <v>0</v>
      </c>
      <c r="H148" s="64"/>
      <c r="L148" s="64"/>
      <c r="M148" s="64"/>
      <c r="N148" s="96"/>
    </row>
    <row r="149" spans="1:14" x14ac:dyDescent="0.25">
      <c r="A149" s="66" t="s">
        <v>251</v>
      </c>
      <c r="B149" s="83" t="s">
        <v>226</v>
      </c>
      <c r="C149" s="496">
        <v>0</v>
      </c>
      <c r="D149" s="496">
        <v>0</v>
      </c>
      <c r="E149" s="83"/>
      <c r="F149" s="198">
        <f t="shared" si="11"/>
        <v>0</v>
      </c>
      <c r="G149" s="198">
        <f t="shared" si="12"/>
        <v>0</v>
      </c>
      <c r="H149" s="64"/>
      <c r="L149" s="64"/>
      <c r="M149" s="64"/>
      <c r="N149" s="96"/>
    </row>
    <row r="150" spans="1:14" x14ac:dyDescent="0.25">
      <c r="A150" s="66" t="s">
        <v>252</v>
      </c>
      <c r="B150" s="83" t="s">
        <v>213</v>
      </c>
      <c r="C150" s="496">
        <v>165584</v>
      </c>
      <c r="D150" s="496">
        <v>166522</v>
      </c>
      <c r="E150" s="83"/>
      <c r="F150" s="198">
        <f t="shared" si="11"/>
        <v>0.99436711065204597</v>
      </c>
      <c r="G150" s="198">
        <f t="shared" si="12"/>
        <v>1</v>
      </c>
      <c r="H150" s="64"/>
      <c r="L150" s="64"/>
      <c r="M150" s="64"/>
      <c r="N150" s="96"/>
    </row>
    <row r="151" spans="1:14" x14ac:dyDescent="0.25">
      <c r="A151" s="66" t="s">
        <v>253</v>
      </c>
      <c r="B151" s="176" t="s">
        <v>1543</v>
      </c>
      <c r="C151" s="496">
        <v>0</v>
      </c>
      <c r="D151" s="496">
        <v>0</v>
      </c>
      <c r="E151" s="83"/>
      <c r="F151" s="198">
        <f t="shared" si="11"/>
        <v>0</v>
      </c>
      <c r="G151" s="198">
        <f t="shared" si="12"/>
        <v>0</v>
      </c>
      <c r="H151" s="64"/>
      <c r="L151" s="64"/>
      <c r="M151" s="64"/>
      <c r="N151" s="96"/>
    </row>
    <row r="152" spans="1:14" x14ac:dyDescent="0.25">
      <c r="A152" s="66" t="s">
        <v>254</v>
      </c>
      <c r="B152" s="83" t="s">
        <v>228</v>
      </c>
      <c r="C152" s="496">
        <v>0</v>
      </c>
      <c r="D152" s="496">
        <v>0</v>
      </c>
      <c r="E152" s="83"/>
      <c r="F152" s="198">
        <f t="shared" si="11"/>
        <v>0</v>
      </c>
      <c r="G152" s="198">
        <f t="shared" si="12"/>
        <v>0</v>
      </c>
      <c r="H152" s="64"/>
      <c r="L152" s="64"/>
      <c r="M152" s="64"/>
      <c r="N152" s="96"/>
    </row>
    <row r="153" spans="1:14" x14ac:dyDescent="0.25">
      <c r="A153" s="66" t="s">
        <v>255</v>
      </c>
      <c r="B153" s="83" t="s">
        <v>230</v>
      </c>
      <c r="C153" s="496">
        <v>0</v>
      </c>
      <c r="D153" s="496">
        <v>0</v>
      </c>
      <c r="E153" s="83"/>
      <c r="F153" s="198">
        <f t="shared" si="11"/>
        <v>0</v>
      </c>
      <c r="G153" s="198">
        <f t="shared" si="12"/>
        <v>0</v>
      </c>
      <c r="H153" s="64"/>
      <c r="L153" s="64"/>
      <c r="M153" s="64"/>
      <c r="N153" s="96"/>
    </row>
    <row r="154" spans="1:14" x14ac:dyDescent="0.25">
      <c r="A154" s="66" t="s">
        <v>1545</v>
      </c>
      <c r="B154" s="83" t="s">
        <v>1542</v>
      </c>
      <c r="C154" s="496">
        <v>0</v>
      </c>
      <c r="D154" s="496">
        <v>0</v>
      </c>
      <c r="E154" s="83"/>
      <c r="F154" s="198">
        <f t="shared" si="11"/>
        <v>0</v>
      </c>
      <c r="G154" s="198">
        <f t="shared" si="12"/>
        <v>0</v>
      </c>
      <c r="H154" s="64"/>
      <c r="L154" s="64"/>
      <c r="M154" s="64"/>
      <c r="N154" s="96"/>
    </row>
    <row r="155" spans="1:14" x14ac:dyDescent="0.25">
      <c r="A155" s="66" t="s">
        <v>1549</v>
      </c>
      <c r="B155" s="83" t="s">
        <v>142</v>
      </c>
      <c r="C155" s="496">
        <v>0</v>
      </c>
      <c r="D155" s="496">
        <v>0</v>
      </c>
      <c r="E155" s="83"/>
      <c r="F155" s="198">
        <f t="shared" si="11"/>
        <v>0</v>
      </c>
      <c r="G155" s="198">
        <f t="shared" si="12"/>
        <v>0</v>
      </c>
      <c r="H155" s="64"/>
      <c r="L155" s="64"/>
      <c r="M155" s="64"/>
      <c r="N155" s="96"/>
    </row>
    <row r="156" spans="1:14" outlineLevel="1" x14ac:dyDescent="0.25">
      <c r="A156" s="274" t="s">
        <v>2666</v>
      </c>
      <c r="B156" s="100" t="s">
        <v>144</v>
      </c>
      <c r="C156" s="186">
        <f>SUM(C138:C155)</f>
        <v>166522</v>
      </c>
      <c r="D156" s="186">
        <f>SUM(D138:D155)</f>
        <v>166522</v>
      </c>
      <c r="E156" s="83"/>
      <c r="F156" s="180">
        <f>SUM(F138:F155)</f>
        <v>1</v>
      </c>
      <c r="G156" s="180">
        <f>SUM(G138:G155)</f>
        <v>1</v>
      </c>
      <c r="H156" s="64"/>
      <c r="L156" s="64"/>
      <c r="M156" s="64"/>
      <c r="N156" s="96"/>
    </row>
    <row r="157" spans="1:14" outlineLevel="1" x14ac:dyDescent="0.25">
      <c r="A157" s="66" t="s">
        <v>256</v>
      </c>
      <c r="B157" s="95" t="s">
        <v>146</v>
      </c>
      <c r="C157" s="186"/>
      <c r="D157" s="186"/>
      <c r="E157" s="83"/>
      <c r="F157" s="198" t="str">
        <f t="shared" ref="F157:F162" si="13">IF($C$156=0,"",IF(C157="[for completion]","",IF(C157="","",C157/$C$156)))</f>
        <v/>
      </c>
      <c r="G157" s="198" t="str">
        <f t="shared" ref="G157:G162" si="14">IF($D$156=0,"",IF(D157="[for completion]","",IF(D157="","",D157/$D$156)))</f>
        <v/>
      </c>
      <c r="H157" s="64"/>
      <c r="L157" s="64"/>
      <c r="M157" s="64"/>
      <c r="N157" s="96"/>
    </row>
    <row r="158" spans="1:14" outlineLevel="1" x14ac:dyDescent="0.25">
      <c r="A158" s="66" t="s">
        <v>257</v>
      </c>
      <c r="B158" s="95" t="s">
        <v>146</v>
      </c>
      <c r="C158" s="186"/>
      <c r="D158" s="186"/>
      <c r="E158" s="83"/>
      <c r="F158" s="198" t="str">
        <f t="shared" si="13"/>
        <v/>
      </c>
      <c r="G158" s="198" t="str">
        <f t="shared" si="14"/>
        <v/>
      </c>
      <c r="H158" s="64"/>
      <c r="L158" s="64"/>
      <c r="M158" s="64"/>
      <c r="N158" s="96"/>
    </row>
    <row r="159" spans="1:14" outlineLevel="1" x14ac:dyDescent="0.25">
      <c r="A159" s="274" t="s">
        <v>258</v>
      </c>
      <c r="B159" s="95" t="s">
        <v>146</v>
      </c>
      <c r="C159" s="186"/>
      <c r="D159" s="186"/>
      <c r="E159" s="83"/>
      <c r="F159" s="198" t="str">
        <f t="shared" si="13"/>
        <v/>
      </c>
      <c r="G159" s="198" t="str">
        <f t="shared" si="14"/>
        <v/>
      </c>
      <c r="H159" s="64"/>
      <c r="L159" s="64"/>
      <c r="M159" s="64"/>
      <c r="N159" s="96"/>
    </row>
    <row r="160" spans="1:14" outlineLevel="1" x14ac:dyDescent="0.25">
      <c r="A160" s="274" t="s">
        <v>259</v>
      </c>
      <c r="B160" s="95" t="s">
        <v>146</v>
      </c>
      <c r="C160" s="186"/>
      <c r="D160" s="186"/>
      <c r="E160" s="83"/>
      <c r="F160" s="198" t="str">
        <f t="shared" si="13"/>
        <v/>
      </c>
      <c r="G160" s="198" t="str">
        <f t="shared" si="14"/>
        <v/>
      </c>
      <c r="H160" s="64"/>
      <c r="L160" s="64"/>
      <c r="M160" s="64"/>
      <c r="N160" s="96"/>
    </row>
    <row r="161" spans="1:14" outlineLevel="1" x14ac:dyDescent="0.25">
      <c r="A161" s="274" t="s">
        <v>260</v>
      </c>
      <c r="B161" s="95" t="s">
        <v>146</v>
      </c>
      <c r="C161" s="186"/>
      <c r="D161" s="186"/>
      <c r="E161" s="83"/>
      <c r="F161" s="198" t="str">
        <f t="shared" si="13"/>
        <v/>
      </c>
      <c r="G161" s="198" t="str">
        <f t="shared" si="14"/>
        <v/>
      </c>
      <c r="H161" s="64"/>
      <c r="L161" s="64"/>
      <c r="M161" s="64"/>
      <c r="N161" s="96"/>
    </row>
    <row r="162" spans="1:14" outlineLevel="1" x14ac:dyDescent="0.25">
      <c r="A162" s="274" t="s">
        <v>261</v>
      </c>
      <c r="B162" s="95" t="s">
        <v>146</v>
      </c>
      <c r="C162" s="186"/>
      <c r="D162" s="186"/>
      <c r="E162" s="83"/>
      <c r="F162" s="198" t="str">
        <f t="shared" si="13"/>
        <v/>
      </c>
      <c r="G162" s="198" t="str">
        <f t="shared" si="14"/>
        <v/>
      </c>
      <c r="H162" s="64"/>
      <c r="L162" s="64"/>
      <c r="M162" s="64"/>
      <c r="N162" s="96"/>
    </row>
    <row r="163" spans="1:14" ht="15" customHeight="1" x14ac:dyDescent="0.25">
      <c r="A163" s="85"/>
      <c r="B163" s="86" t="s">
        <v>262</v>
      </c>
      <c r="C163" s="135" t="s">
        <v>204</v>
      </c>
      <c r="D163" s="135" t="s">
        <v>205</v>
      </c>
      <c r="E163" s="87"/>
      <c r="F163" s="135" t="s">
        <v>206</v>
      </c>
      <c r="G163" s="135" t="s">
        <v>207</v>
      </c>
      <c r="H163" s="64"/>
      <c r="L163" s="64"/>
      <c r="M163" s="64"/>
      <c r="N163" s="96"/>
    </row>
    <row r="164" spans="1:14" x14ac:dyDescent="0.25">
      <c r="A164" s="66" t="s">
        <v>264</v>
      </c>
      <c r="B164" s="64" t="s">
        <v>265</v>
      </c>
      <c r="C164" s="496">
        <v>18558</v>
      </c>
      <c r="D164" s="496">
        <v>0</v>
      </c>
      <c r="E164" s="104"/>
      <c r="F164" s="198">
        <f>IF($C$167=0,"",IF(C164="[for completion]","",IF(C164="","",C164/$C$167)))</f>
        <v>0.11144473402913729</v>
      </c>
      <c r="G164" s="198">
        <f>IF($D$167=0,"",IF(D164="[for completion]","",IF(D164="","",D164/$D$167)))</f>
        <v>0</v>
      </c>
      <c r="H164" s="64"/>
      <c r="L164" s="64"/>
      <c r="M164" s="64"/>
      <c r="N164" s="96"/>
    </row>
    <row r="165" spans="1:14" x14ac:dyDescent="0.25">
      <c r="A165" s="66" t="s">
        <v>266</v>
      </c>
      <c r="B165" s="64" t="s">
        <v>267</v>
      </c>
      <c r="C165" s="496">
        <v>147964</v>
      </c>
      <c r="D165" s="496">
        <v>166522</v>
      </c>
      <c r="E165" s="104"/>
      <c r="F165" s="198">
        <f>IF($C$167=0,"",IF(C165="[for completion]","",IF(C165="","",C165/$C$167)))</f>
        <v>0.88855526597086276</v>
      </c>
      <c r="G165" s="198">
        <f>IF($D$167=0,"",IF(D165="[for completion]","",IF(D165="","",D165/$D$167)))</f>
        <v>1</v>
      </c>
      <c r="H165" s="64"/>
      <c r="L165" s="64"/>
      <c r="M165" s="64"/>
      <c r="N165" s="96"/>
    </row>
    <row r="166" spans="1:14" x14ac:dyDescent="0.25">
      <c r="A166" s="66" t="s">
        <v>268</v>
      </c>
      <c r="B166" s="64" t="s">
        <v>142</v>
      </c>
      <c r="C166" s="495">
        <v>0</v>
      </c>
      <c r="D166" s="495">
        <v>0</v>
      </c>
      <c r="E166" s="104"/>
      <c r="F166" s="198">
        <f>IF($C$167=0,"",IF(C166="[for completion]","",IF(C166="","",C166/$C$167)))</f>
        <v>0</v>
      </c>
      <c r="G166" s="198">
        <f>IF($D$167=0,"",IF(D166="[for completion]","",IF(D166="","",D166/$D$167)))</f>
        <v>0</v>
      </c>
      <c r="H166" s="64"/>
      <c r="L166" s="64"/>
      <c r="M166" s="64"/>
      <c r="N166" s="96"/>
    </row>
    <row r="167" spans="1:14" x14ac:dyDescent="0.25">
      <c r="A167" s="66" t="s">
        <v>269</v>
      </c>
      <c r="B167" s="105" t="s">
        <v>144</v>
      </c>
      <c r="C167" s="201">
        <f>SUM(C164:C166)</f>
        <v>166522</v>
      </c>
      <c r="D167" s="201">
        <f>SUM(D164:D166)</f>
        <v>166522</v>
      </c>
      <c r="E167" s="104"/>
      <c r="F167" s="200">
        <f>SUM(F164:F166)</f>
        <v>1</v>
      </c>
      <c r="G167" s="200">
        <f>SUM(G164:G166)</f>
        <v>1</v>
      </c>
      <c r="H167" s="64"/>
      <c r="L167" s="64"/>
      <c r="M167" s="64"/>
      <c r="N167" s="96"/>
    </row>
    <row r="168" spans="1:14" outlineLevel="1" x14ac:dyDescent="0.25">
      <c r="A168" s="66" t="s">
        <v>270</v>
      </c>
      <c r="B168" s="105"/>
      <c r="C168" s="201"/>
      <c r="D168" s="201"/>
      <c r="E168" s="104"/>
      <c r="F168" s="104"/>
      <c r="G168" s="62"/>
      <c r="H168" s="64"/>
      <c r="L168" s="64"/>
      <c r="M168" s="64"/>
      <c r="N168" s="96"/>
    </row>
    <row r="169" spans="1:14" outlineLevel="1" x14ac:dyDescent="0.25">
      <c r="A169" s="66" t="s">
        <v>271</v>
      </c>
      <c r="B169" s="105"/>
      <c r="C169" s="201"/>
      <c r="D169" s="201"/>
      <c r="E169" s="104"/>
      <c r="F169" s="104"/>
      <c r="G169" s="62"/>
      <c r="H169" s="64"/>
      <c r="L169" s="64"/>
      <c r="M169" s="64"/>
      <c r="N169" s="96"/>
    </row>
    <row r="170" spans="1:14" outlineLevel="1" x14ac:dyDescent="0.25">
      <c r="A170" s="66" t="s">
        <v>272</v>
      </c>
      <c r="B170" s="105"/>
      <c r="C170" s="201"/>
      <c r="D170" s="201"/>
      <c r="E170" s="104"/>
      <c r="F170" s="104"/>
      <c r="G170" s="62"/>
      <c r="H170" s="64"/>
      <c r="L170" s="64"/>
      <c r="M170" s="64"/>
      <c r="N170" s="96"/>
    </row>
    <row r="171" spans="1:14" outlineLevel="1" x14ac:dyDescent="0.25">
      <c r="A171" s="66" t="s">
        <v>273</v>
      </c>
      <c r="B171" s="105"/>
      <c r="C171" s="201"/>
      <c r="D171" s="201"/>
      <c r="E171" s="104"/>
      <c r="F171" s="104"/>
      <c r="G171" s="62"/>
      <c r="H171" s="64"/>
      <c r="L171" s="64"/>
      <c r="M171" s="64"/>
      <c r="N171" s="96"/>
    </row>
    <row r="172" spans="1:14" outlineLevel="1" x14ac:dyDescent="0.25">
      <c r="A172" s="66" t="s">
        <v>274</v>
      </c>
      <c r="B172" s="105"/>
      <c r="C172" s="201"/>
      <c r="D172" s="201"/>
      <c r="E172" s="104"/>
      <c r="F172" s="104"/>
      <c r="G172" s="62"/>
      <c r="H172" s="64"/>
      <c r="L172" s="64"/>
      <c r="M172" s="64"/>
      <c r="N172" s="96"/>
    </row>
    <row r="173" spans="1:14" ht="15" customHeight="1" x14ac:dyDescent="0.25">
      <c r="A173" s="85"/>
      <c r="B173" s="86" t="s">
        <v>275</v>
      </c>
      <c r="C173" s="85" t="s">
        <v>111</v>
      </c>
      <c r="D173" s="85"/>
      <c r="E173" s="87"/>
      <c r="F173" s="88" t="s">
        <v>276</v>
      </c>
      <c r="G173" s="88"/>
      <c r="H173" s="64"/>
      <c r="L173" s="64"/>
      <c r="M173" s="64"/>
      <c r="N173" s="96"/>
    </row>
    <row r="174" spans="1:14" ht="15" customHeight="1" x14ac:dyDescent="0.25">
      <c r="A174" s="66" t="s">
        <v>277</v>
      </c>
      <c r="B174" s="83" t="s">
        <v>278</v>
      </c>
      <c r="C174" s="495">
        <v>0</v>
      </c>
      <c r="D174" s="80"/>
      <c r="E174" s="72"/>
      <c r="F174" s="198" t="str">
        <f>IF($C$179=0,"",IF(C174="[for completion]","",C174/$C$179))</f>
        <v/>
      </c>
      <c r="G174" s="92"/>
      <c r="H174" s="64"/>
      <c r="L174" s="64"/>
      <c r="M174" s="64"/>
      <c r="N174" s="96"/>
    </row>
    <row r="175" spans="1:14" ht="30.75" customHeight="1" x14ac:dyDescent="0.25">
      <c r="A175" s="66" t="s">
        <v>9</v>
      </c>
      <c r="B175" s="83" t="s">
        <v>1382</v>
      </c>
      <c r="C175" s="495">
        <v>0</v>
      </c>
      <c r="E175" s="94"/>
      <c r="F175" s="198" t="str">
        <f>IF($C$179=0,"",IF(C175="[for completion]","",C175/$C$179))</f>
        <v/>
      </c>
      <c r="G175" s="92"/>
      <c r="H175" s="64"/>
      <c r="L175" s="64"/>
      <c r="M175" s="64"/>
      <c r="N175" s="96"/>
    </row>
    <row r="176" spans="1:14" x14ac:dyDescent="0.25">
      <c r="A176" s="66" t="s">
        <v>279</v>
      </c>
      <c r="B176" s="83" t="s">
        <v>280</v>
      </c>
      <c r="C176" s="495">
        <v>0</v>
      </c>
      <c r="E176" s="94"/>
      <c r="F176" s="198"/>
      <c r="G176" s="92"/>
      <c r="H176" s="64"/>
      <c r="L176" s="64"/>
      <c r="M176" s="64"/>
      <c r="N176" s="96"/>
    </row>
    <row r="177" spans="1:14" x14ac:dyDescent="0.25">
      <c r="A177" s="66" t="s">
        <v>281</v>
      </c>
      <c r="B177" s="83" t="s">
        <v>282</v>
      </c>
      <c r="C177" s="495">
        <v>0</v>
      </c>
      <c r="E177" s="94"/>
      <c r="F177" s="198" t="str">
        <f t="shared" ref="F177:F187" si="15">IF($C$179=0,"",IF(C177="[for completion]","",C177/$C$179))</f>
        <v/>
      </c>
      <c r="G177" s="92"/>
      <c r="H177" s="64"/>
      <c r="L177" s="64"/>
      <c r="M177" s="64"/>
      <c r="N177" s="96"/>
    </row>
    <row r="178" spans="1:14" x14ac:dyDescent="0.25">
      <c r="A178" s="66" t="s">
        <v>283</v>
      </c>
      <c r="B178" s="83" t="s">
        <v>142</v>
      </c>
      <c r="C178" s="495">
        <v>0</v>
      </c>
      <c r="E178" s="94"/>
      <c r="F178" s="198" t="str">
        <f t="shared" si="15"/>
        <v/>
      </c>
      <c r="G178" s="92"/>
      <c r="H178" s="64"/>
      <c r="L178" s="64"/>
      <c r="M178" s="64"/>
      <c r="N178" s="96"/>
    </row>
    <row r="179" spans="1:14" x14ac:dyDescent="0.25">
      <c r="A179" s="66" t="s">
        <v>10</v>
      </c>
      <c r="B179" s="100" t="s">
        <v>144</v>
      </c>
      <c r="C179" s="188">
        <f>SUM(C174:C178)</f>
        <v>0</v>
      </c>
      <c r="E179" s="94"/>
      <c r="F179" s="199">
        <f>SUM(F174:F178)</f>
        <v>0</v>
      </c>
      <c r="G179" s="92"/>
      <c r="H179" s="64"/>
      <c r="L179" s="64"/>
      <c r="M179" s="64"/>
      <c r="N179" s="96"/>
    </row>
    <row r="180" spans="1:14" outlineLevel="1" x14ac:dyDescent="0.25">
      <c r="A180" s="66" t="s">
        <v>284</v>
      </c>
      <c r="B180" s="106" t="s">
        <v>285</v>
      </c>
      <c r="C180" s="186"/>
      <c r="E180" s="94"/>
      <c r="F180" s="198" t="str">
        <f t="shared" si="15"/>
        <v/>
      </c>
      <c r="G180" s="92"/>
      <c r="H180" s="64"/>
      <c r="L180" s="64"/>
      <c r="M180" s="64"/>
      <c r="N180" s="96"/>
    </row>
    <row r="181" spans="1:14" s="106" customFormat="1" ht="30" outlineLevel="1" x14ac:dyDescent="0.25">
      <c r="A181" s="66" t="s">
        <v>286</v>
      </c>
      <c r="B181" s="106" t="s">
        <v>287</v>
      </c>
      <c r="C181" s="202"/>
      <c r="F181" s="198" t="str">
        <f t="shared" si="15"/>
        <v/>
      </c>
    </row>
    <row r="182" spans="1:14" ht="30" outlineLevel="1" x14ac:dyDescent="0.25">
      <c r="A182" s="66" t="s">
        <v>288</v>
      </c>
      <c r="B182" s="106" t="s">
        <v>289</v>
      </c>
      <c r="C182" s="186"/>
      <c r="E182" s="94"/>
      <c r="F182" s="198" t="str">
        <f t="shared" si="15"/>
        <v/>
      </c>
      <c r="G182" s="92"/>
      <c r="H182" s="64"/>
      <c r="L182" s="64"/>
      <c r="M182" s="64"/>
      <c r="N182" s="96"/>
    </row>
    <row r="183" spans="1:14" outlineLevel="1" x14ac:dyDescent="0.25">
      <c r="A183" s="66" t="s">
        <v>290</v>
      </c>
      <c r="B183" s="106" t="s">
        <v>291</v>
      </c>
      <c r="C183" s="186"/>
      <c r="E183" s="94"/>
      <c r="F183" s="198" t="str">
        <f t="shared" si="15"/>
        <v/>
      </c>
      <c r="G183" s="92"/>
      <c r="H183" s="64"/>
      <c r="L183" s="64"/>
      <c r="M183" s="64"/>
      <c r="N183" s="96"/>
    </row>
    <row r="184" spans="1:14" s="106" customFormat="1" ht="30" outlineLevel="1" x14ac:dyDescent="0.25">
      <c r="A184" s="66" t="s">
        <v>292</v>
      </c>
      <c r="B184" s="106" t="s">
        <v>293</v>
      </c>
      <c r="C184" s="202"/>
      <c r="F184" s="198" t="str">
        <f t="shared" si="15"/>
        <v/>
      </c>
    </row>
    <row r="185" spans="1:14" ht="30" outlineLevel="1" x14ac:dyDescent="0.25">
      <c r="A185" s="66" t="s">
        <v>294</v>
      </c>
      <c r="B185" s="106" t="s">
        <v>295</v>
      </c>
      <c r="C185" s="186"/>
      <c r="E185" s="94"/>
      <c r="F185" s="198" t="str">
        <f t="shared" si="15"/>
        <v/>
      </c>
      <c r="G185" s="92"/>
      <c r="H185" s="64"/>
      <c r="L185" s="64"/>
      <c r="M185" s="64"/>
      <c r="N185" s="96"/>
    </row>
    <row r="186" spans="1:14" outlineLevel="1" x14ac:dyDescent="0.25">
      <c r="A186" s="66" t="s">
        <v>296</v>
      </c>
      <c r="B186" s="106" t="s">
        <v>297</v>
      </c>
      <c r="C186" s="186"/>
      <c r="E186" s="94"/>
      <c r="F186" s="198" t="str">
        <f t="shared" si="15"/>
        <v/>
      </c>
      <c r="G186" s="92"/>
      <c r="H186" s="64"/>
      <c r="L186" s="64"/>
      <c r="M186" s="64"/>
      <c r="N186" s="96"/>
    </row>
    <row r="187" spans="1:14" outlineLevel="1" x14ac:dyDescent="0.25">
      <c r="A187" s="66" t="s">
        <v>298</v>
      </c>
      <c r="B187" s="106" t="s">
        <v>299</v>
      </c>
      <c r="C187" s="186"/>
      <c r="E187" s="94"/>
      <c r="F187" s="198" t="str">
        <f t="shared" si="15"/>
        <v/>
      </c>
      <c r="G187" s="92"/>
      <c r="H187" s="64"/>
      <c r="L187" s="64"/>
      <c r="M187" s="64"/>
      <c r="N187" s="96"/>
    </row>
    <row r="188" spans="1:14" outlineLevel="1" x14ac:dyDescent="0.25">
      <c r="A188" s="66" t="s">
        <v>300</v>
      </c>
      <c r="B188" s="106"/>
      <c r="E188" s="94"/>
      <c r="F188" s="92"/>
      <c r="G188" s="92"/>
      <c r="H188" s="64"/>
      <c r="L188" s="64"/>
      <c r="M188" s="64"/>
      <c r="N188" s="96"/>
    </row>
    <row r="189" spans="1:14" outlineLevel="1" x14ac:dyDescent="0.25">
      <c r="A189" s="66" t="s">
        <v>301</v>
      </c>
      <c r="B189" s="106"/>
      <c r="E189" s="94"/>
      <c r="F189" s="92"/>
      <c r="G189" s="92"/>
      <c r="H189" s="64"/>
      <c r="L189" s="64"/>
      <c r="M189" s="64"/>
      <c r="N189" s="96"/>
    </row>
    <row r="190" spans="1:14" outlineLevel="1" x14ac:dyDescent="0.25">
      <c r="A190" s="66" t="s">
        <v>302</v>
      </c>
      <c r="B190" s="106"/>
      <c r="E190" s="94"/>
      <c r="F190" s="92"/>
      <c r="G190" s="92"/>
      <c r="H190" s="64"/>
      <c r="L190" s="64"/>
      <c r="M190" s="64"/>
      <c r="N190" s="96"/>
    </row>
    <row r="191" spans="1:14" outlineLevel="1" x14ac:dyDescent="0.25">
      <c r="A191" s="66" t="s">
        <v>303</v>
      </c>
      <c r="B191" s="95"/>
      <c r="E191" s="94"/>
      <c r="F191" s="92"/>
      <c r="G191" s="92"/>
      <c r="H191" s="64"/>
      <c r="L191" s="64"/>
      <c r="M191" s="64"/>
      <c r="N191" s="96"/>
    </row>
    <row r="192" spans="1:14" ht="15" customHeight="1" x14ac:dyDescent="0.25">
      <c r="A192" s="85"/>
      <c r="B192" s="86" t="s">
        <v>304</v>
      </c>
      <c r="C192" s="85" t="s">
        <v>111</v>
      </c>
      <c r="D192" s="85"/>
      <c r="E192" s="87"/>
      <c r="F192" s="88" t="s">
        <v>276</v>
      </c>
      <c r="G192" s="88"/>
      <c r="H192" s="64"/>
      <c r="L192" s="64"/>
      <c r="M192" s="64"/>
      <c r="N192" s="96"/>
    </row>
    <row r="193" spans="1:14" x14ac:dyDescent="0.25">
      <c r="A193" s="66" t="s">
        <v>305</v>
      </c>
      <c r="B193" s="83" t="s">
        <v>306</v>
      </c>
      <c r="C193" s="495">
        <v>0</v>
      </c>
      <c r="E193" s="91"/>
      <c r="F193" s="198" t="str">
        <f t="shared" ref="F193:F206" si="16">IF($C$208=0,"",IF(C193="[for completion]","",C193/$C$208))</f>
        <v/>
      </c>
      <c r="G193" s="92"/>
      <c r="H193" s="64"/>
      <c r="L193" s="64"/>
      <c r="M193" s="64"/>
      <c r="N193" s="96"/>
    </row>
    <row r="194" spans="1:14" x14ac:dyDescent="0.25">
      <c r="A194" s="66" t="s">
        <v>307</v>
      </c>
      <c r="B194" s="83" t="s">
        <v>308</v>
      </c>
      <c r="C194" s="495">
        <v>0</v>
      </c>
      <c r="E194" s="94"/>
      <c r="F194" s="198" t="str">
        <f t="shared" si="16"/>
        <v/>
      </c>
      <c r="G194" s="94"/>
      <c r="H194" s="64"/>
      <c r="L194" s="64"/>
      <c r="M194" s="64"/>
      <c r="N194" s="96"/>
    </row>
    <row r="195" spans="1:14" x14ac:dyDescent="0.25">
      <c r="A195" s="66" t="s">
        <v>309</v>
      </c>
      <c r="B195" s="83" t="s">
        <v>310</v>
      </c>
      <c r="C195" s="495">
        <v>0</v>
      </c>
      <c r="E195" s="94"/>
      <c r="F195" s="198" t="str">
        <f t="shared" si="16"/>
        <v/>
      </c>
      <c r="G195" s="94"/>
      <c r="H195" s="64"/>
      <c r="L195" s="64"/>
      <c r="M195" s="64"/>
      <c r="N195" s="96"/>
    </row>
    <row r="196" spans="1:14" x14ac:dyDescent="0.25">
      <c r="A196" s="66" t="s">
        <v>311</v>
      </c>
      <c r="B196" s="83" t="s">
        <v>312</v>
      </c>
      <c r="C196" s="495">
        <v>0</v>
      </c>
      <c r="E196" s="94"/>
      <c r="F196" s="198" t="str">
        <f t="shared" si="16"/>
        <v/>
      </c>
      <c r="G196" s="94"/>
      <c r="H196" s="64"/>
      <c r="L196" s="64"/>
      <c r="M196" s="64"/>
      <c r="N196" s="96"/>
    </row>
    <row r="197" spans="1:14" x14ac:dyDescent="0.25">
      <c r="A197" s="66" t="s">
        <v>313</v>
      </c>
      <c r="B197" s="83" t="s">
        <v>314</v>
      </c>
      <c r="C197" s="495">
        <v>0</v>
      </c>
      <c r="E197" s="94"/>
      <c r="F197" s="198" t="str">
        <f t="shared" si="16"/>
        <v/>
      </c>
      <c r="G197" s="94"/>
      <c r="H197" s="64"/>
      <c r="L197" s="64"/>
      <c r="M197" s="64"/>
      <c r="N197" s="96"/>
    </row>
    <row r="198" spans="1:14" x14ac:dyDescent="0.25">
      <c r="A198" s="66" t="s">
        <v>315</v>
      </c>
      <c r="B198" s="83" t="s">
        <v>316</v>
      </c>
      <c r="C198" s="495">
        <v>0</v>
      </c>
      <c r="E198" s="94"/>
      <c r="F198" s="198" t="str">
        <f t="shared" si="16"/>
        <v/>
      </c>
      <c r="G198" s="94"/>
      <c r="H198" s="64"/>
      <c r="L198" s="64"/>
      <c r="M198" s="64"/>
      <c r="N198" s="96"/>
    </row>
    <row r="199" spans="1:14" x14ac:dyDescent="0.25">
      <c r="A199" s="66" t="s">
        <v>317</v>
      </c>
      <c r="B199" s="83" t="s">
        <v>318</v>
      </c>
      <c r="C199" s="495">
        <v>0</v>
      </c>
      <c r="E199" s="94"/>
      <c r="F199" s="198" t="str">
        <f t="shared" si="16"/>
        <v/>
      </c>
      <c r="G199" s="94"/>
      <c r="H199" s="64"/>
      <c r="L199" s="64"/>
      <c r="M199" s="64"/>
      <c r="N199" s="96"/>
    </row>
    <row r="200" spans="1:14" x14ac:dyDescent="0.25">
      <c r="A200" s="66" t="s">
        <v>319</v>
      </c>
      <c r="B200" s="83" t="s">
        <v>12</v>
      </c>
      <c r="C200" s="495">
        <v>0</v>
      </c>
      <c r="E200" s="94"/>
      <c r="F200" s="198" t="str">
        <f t="shared" si="16"/>
        <v/>
      </c>
      <c r="G200" s="94"/>
      <c r="H200" s="64"/>
      <c r="L200" s="64"/>
      <c r="M200" s="64"/>
      <c r="N200" s="96"/>
    </row>
    <row r="201" spans="1:14" x14ac:dyDescent="0.25">
      <c r="A201" s="66" t="s">
        <v>320</v>
      </c>
      <c r="B201" s="83" t="s">
        <v>321</v>
      </c>
      <c r="C201" s="495">
        <v>0</v>
      </c>
      <c r="E201" s="94"/>
      <c r="F201" s="198" t="str">
        <f t="shared" si="16"/>
        <v/>
      </c>
      <c r="G201" s="94"/>
      <c r="H201" s="64"/>
      <c r="L201" s="64"/>
      <c r="M201" s="64"/>
      <c r="N201" s="96"/>
    </row>
    <row r="202" spans="1:14" x14ac:dyDescent="0.25">
      <c r="A202" s="66" t="s">
        <v>322</v>
      </c>
      <c r="B202" s="83" t="s">
        <v>323</v>
      </c>
      <c r="C202" s="495">
        <v>0</v>
      </c>
      <c r="E202" s="94"/>
      <c r="F202" s="198" t="str">
        <f t="shared" si="16"/>
        <v/>
      </c>
      <c r="G202" s="94"/>
      <c r="H202" s="64"/>
      <c r="L202" s="64"/>
      <c r="M202" s="64"/>
      <c r="N202" s="96"/>
    </row>
    <row r="203" spans="1:14" x14ac:dyDescent="0.25">
      <c r="A203" s="66" t="s">
        <v>324</v>
      </c>
      <c r="B203" s="83" t="s">
        <v>325</v>
      </c>
      <c r="C203" s="495">
        <v>0</v>
      </c>
      <c r="E203" s="94"/>
      <c r="F203" s="198" t="str">
        <f t="shared" si="16"/>
        <v/>
      </c>
      <c r="G203" s="94"/>
      <c r="H203" s="64"/>
      <c r="L203" s="64"/>
      <c r="M203" s="64"/>
      <c r="N203" s="96"/>
    </row>
    <row r="204" spans="1:14" x14ac:dyDescent="0.25">
      <c r="A204" s="66" t="s">
        <v>326</v>
      </c>
      <c r="B204" s="83" t="s">
        <v>327</v>
      </c>
      <c r="C204" s="495">
        <v>0</v>
      </c>
      <c r="E204" s="94"/>
      <c r="F204" s="198" t="str">
        <f t="shared" si="16"/>
        <v/>
      </c>
      <c r="G204" s="94"/>
      <c r="H204" s="64"/>
      <c r="L204" s="64"/>
      <c r="M204" s="64"/>
      <c r="N204" s="96"/>
    </row>
    <row r="205" spans="1:14" x14ac:dyDescent="0.25">
      <c r="A205" s="66" t="s">
        <v>328</v>
      </c>
      <c r="B205" s="83" t="s">
        <v>329</v>
      </c>
      <c r="C205" s="495">
        <v>0</v>
      </c>
      <c r="E205" s="94"/>
      <c r="F205" s="198" t="str">
        <f t="shared" si="16"/>
        <v/>
      </c>
      <c r="G205" s="94"/>
      <c r="H205" s="64"/>
      <c r="L205" s="64"/>
      <c r="M205" s="64"/>
      <c r="N205" s="96"/>
    </row>
    <row r="206" spans="1:14" x14ac:dyDescent="0.25">
      <c r="A206" s="66" t="s">
        <v>330</v>
      </c>
      <c r="B206" s="83" t="s">
        <v>142</v>
      </c>
      <c r="C206" s="495">
        <v>0</v>
      </c>
      <c r="E206" s="94"/>
      <c r="F206" s="198" t="str">
        <f t="shared" si="16"/>
        <v/>
      </c>
      <c r="G206" s="94"/>
      <c r="H206" s="64"/>
      <c r="L206" s="64"/>
      <c r="M206" s="64"/>
      <c r="N206" s="96"/>
    </row>
    <row r="207" spans="1:14" x14ac:dyDescent="0.25">
      <c r="A207" s="66" t="s">
        <v>331</v>
      </c>
      <c r="B207" s="93" t="s">
        <v>332</v>
      </c>
      <c r="C207" s="495">
        <v>0</v>
      </c>
      <c r="E207" s="94"/>
      <c r="F207" s="198"/>
      <c r="G207" s="94"/>
      <c r="H207" s="64"/>
      <c r="L207" s="64"/>
      <c r="M207" s="64"/>
      <c r="N207" s="96"/>
    </row>
    <row r="208" spans="1:14" x14ac:dyDescent="0.25">
      <c r="A208" s="66" t="s">
        <v>333</v>
      </c>
      <c r="B208" s="100" t="s">
        <v>144</v>
      </c>
      <c r="C208" s="188">
        <f>SUM(C193:C206)</f>
        <v>0</v>
      </c>
      <c r="D208" s="83"/>
      <c r="E208" s="94"/>
      <c r="F208" s="199">
        <f>SUM(F193:F206)</f>
        <v>0</v>
      </c>
      <c r="G208" s="94"/>
      <c r="H208" s="64"/>
      <c r="L208" s="64"/>
      <c r="M208" s="64"/>
      <c r="N208" s="96"/>
    </row>
    <row r="209" spans="1:14" outlineLevel="1" x14ac:dyDescent="0.25">
      <c r="A209" s="66" t="s">
        <v>334</v>
      </c>
      <c r="B209" s="95" t="s">
        <v>146</v>
      </c>
      <c r="C209" s="186"/>
      <c r="E209" s="94"/>
      <c r="F209" s="198" t="str">
        <f>IF($C$208=0,"",IF(C209="[for completion]","",C209/$C$208))</f>
        <v/>
      </c>
      <c r="G209" s="94"/>
      <c r="H209" s="64"/>
      <c r="L209" s="64"/>
      <c r="M209" s="64"/>
      <c r="N209" s="96"/>
    </row>
    <row r="210" spans="1:14" outlineLevel="1" x14ac:dyDescent="0.25">
      <c r="A210" s="66" t="s">
        <v>335</v>
      </c>
      <c r="B210" s="95" t="s">
        <v>146</v>
      </c>
      <c r="C210" s="186"/>
      <c r="E210" s="94"/>
      <c r="F210" s="198" t="str">
        <f t="shared" ref="F210:F215" si="17">IF($C$208=0,"",IF(C210="[for completion]","",C210/$C$208))</f>
        <v/>
      </c>
      <c r="G210" s="94"/>
      <c r="H210" s="64"/>
      <c r="L210" s="64"/>
      <c r="M210" s="64"/>
      <c r="N210" s="96"/>
    </row>
    <row r="211" spans="1:14" outlineLevel="1" x14ac:dyDescent="0.25">
      <c r="A211" s="66" t="s">
        <v>336</v>
      </c>
      <c r="B211" s="95" t="s">
        <v>146</v>
      </c>
      <c r="C211" s="186"/>
      <c r="E211" s="94"/>
      <c r="F211" s="198" t="str">
        <f t="shared" si="17"/>
        <v/>
      </c>
      <c r="G211" s="94"/>
      <c r="H211" s="64"/>
      <c r="L211" s="64"/>
      <c r="M211" s="64"/>
      <c r="N211" s="96"/>
    </row>
    <row r="212" spans="1:14" outlineLevel="1" x14ac:dyDescent="0.25">
      <c r="A212" s="66" t="s">
        <v>337</v>
      </c>
      <c r="B212" s="95" t="s">
        <v>146</v>
      </c>
      <c r="C212" s="186"/>
      <c r="E212" s="94"/>
      <c r="F212" s="198" t="str">
        <f t="shared" si="17"/>
        <v/>
      </c>
      <c r="G212" s="94"/>
      <c r="H212" s="64"/>
      <c r="L212" s="64"/>
      <c r="M212" s="64"/>
      <c r="N212" s="96"/>
    </row>
    <row r="213" spans="1:14" outlineLevel="1" x14ac:dyDescent="0.25">
      <c r="A213" s="66" t="s">
        <v>338</v>
      </c>
      <c r="B213" s="95" t="s">
        <v>146</v>
      </c>
      <c r="C213" s="186"/>
      <c r="E213" s="94"/>
      <c r="F213" s="198" t="str">
        <f t="shared" si="17"/>
        <v/>
      </c>
      <c r="G213" s="94"/>
      <c r="H213" s="64"/>
      <c r="L213" s="64"/>
      <c r="M213" s="64"/>
      <c r="N213" s="96"/>
    </row>
    <row r="214" spans="1:14" outlineLevel="1" x14ac:dyDescent="0.25">
      <c r="A214" s="66" t="s">
        <v>339</v>
      </c>
      <c r="B214" s="95" t="s">
        <v>146</v>
      </c>
      <c r="C214" s="186"/>
      <c r="E214" s="94"/>
      <c r="F214" s="198" t="str">
        <f t="shared" si="17"/>
        <v/>
      </c>
      <c r="G214" s="94"/>
      <c r="H214" s="64"/>
      <c r="L214" s="64"/>
      <c r="M214" s="64"/>
      <c r="N214" s="96"/>
    </row>
    <row r="215" spans="1:14" outlineLevel="1" x14ac:dyDescent="0.25">
      <c r="A215" s="66" t="s">
        <v>340</v>
      </c>
      <c r="B215" s="95" t="s">
        <v>146</v>
      </c>
      <c r="C215" s="186"/>
      <c r="E215" s="94"/>
      <c r="F215" s="198" t="str">
        <f t="shared" si="17"/>
        <v/>
      </c>
      <c r="G215" s="94"/>
      <c r="H215" s="64"/>
      <c r="L215" s="64"/>
      <c r="M215" s="64"/>
      <c r="N215" s="96"/>
    </row>
    <row r="216" spans="1:14" ht="15" customHeight="1" x14ac:dyDescent="0.25">
      <c r="A216" s="85"/>
      <c r="B216" s="86" t="s">
        <v>341</v>
      </c>
      <c r="C216" s="85" t="s">
        <v>111</v>
      </c>
      <c r="D216" s="85"/>
      <c r="E216" s="87"/>
      <c r="F216" s="88" t="s">
        <v>132</v>
      </c>
      <c r="G216" s="88" t="s">
        <v>263</v>
      </c>
      <c r="H216" s="64"/>
      <c r="L216" s="64"/>
      <c r="M216" s="64"/>
      <c r="N216" s="96"/>
    </row>
    <row r="217" spans="1:14" x14ac:dyDescent="0.25">
      <c r="A217" s="66" t="s">
        <v>342</v>
      </c>
      <c r="B217" s="62" t="s">
        <v>343</v>
      </c>
      <c r="C217" s="495">
        <v>0</v>
      </c>
      <c r="E217" s="104"/>
      <c r="F217" s="198">
        <f>IF($C$38=0,"",IF(C217="[for completion]","",IF(C217="","",C217/$C$38)))</f>
        <v>0</v>
      </c>
      <c r="G217" s="198">
        <f>IF($C$39=0,"",IF(C217="[for completion]","",IF(C217="","",C217/$C$39)))</f>
        <v>0</v>
      </c>
      <c r="H217" s="64"/>
      <c r="L217" s="64"/>
      <c r="M217" s="64"/>
      <c r="N217" s="96"/>
    </row>
    <row r="218" spans="1:14" x14ac:dyDescent="0.25">
      <c r="A218" s="66" t="s">
        <v>344</v>
      </c>
      <c r="B218" s="62" t="s">
        <v>345</v>
      </c>
      <c r="C218" s="495">
        <v>0</v>
      </c>
      <c r="E218" s="104"/>
      <c r="F218" s="198">
        <f>IF($C$38=0,"",IF(C218="[for completion]","",IF(C218="","",C218/$C$38)))</f>
        <v>0</v>
      </c>
      <c r="G218" s="198">
        <f>IF($C$39=0,"",IF(C218="[for completion]","",IF(C218="","",C218/$C$39)))</f>
        <v>0</v>
      </c>
      <c r="H218" s="64"/>
      <c r="L218" s="64"/>
      <c r="M218" s="64"/>
      <c r="N218" s="96"/>
    </row>
    <row r="219" spans="1:14" x14ac:dyDescent="0.25">
      <c r="A219" s="66" t="s">
        <v>346</v>
      </c>
      <c r="B219" s="62" t="s">
        <v>142</v>
      </c>
      <c r="C219" s="495">
        <v>0</v>
      </c>
      <c r="E219" s="104"/>
      <c r="F219" s="198">
        <f>IF($C$38=0,"",IF(C219="[for completion]","",IF(C219="","",C219/$C$38)))</f>
        <v>0</v>
      </c>
      <c r="G219" s="198">
        <f>IF($C$39=0,"",IF(C219="[for completion]","",IF(C219="","",C219/$C$39)))</f>
        <v>0</v>
      </c>
      <c r="H219" s="64"/>
      <c r="L219" s="64"/>
      <c r="M219" s="64"/>
      <c r="N219" s="96"/>
    </row>
    <row r="220" spans="1:14" x14ac:dyDescent="0.25">
      <c r="A220" s="66" t="s">
        <v>347</v>
      </c>
      <c r="B220" s="100" t="s">
        <v>144</v>
      </c>
      <c r="C220" s="186">
        <f>SUM(C217:C219)</f>
        <v>0</v>
      </c>
      <c r="E220" s="104"/>
      <c r="F220" s="180">
        <f>SUM(F217:F219)</f>
        <v>0</v>
      </c>
      <c r="G220" s="180">
        <f>SUM(G217:G219)</f>
        <v>0</v>
      </c>
      <c r="H220" s="64"/>
      <c r="L220" s="64"/>
      <c r="M220" s="64"/>
      <c r="N220" s="96"/>
    </row>
    <row r="221" spans="1:14" outlineLevel="1" x14ac:dyDescent="0.25">
      <c r="A221" s="66" t="s">
        <v>348</v>
      </c>
      <c r="B221" s="95" t="s">
        <v>146</v>
      </c>
      <c r="C221" s="186"/>
      <c r="E221" s="104"/>
      <c r="F221" s="198" t="str">
        <f t="shared" ref="F221:F227" si="18">IF($C$38=0,"",IF(C221="[for completion]","",IF(C221="","",C221/$C$38)))</f>
        <v/>
      </c>
      <c r="G221" s="198" t="str">
        <f t="shared" ref="G221:G227" si="19">IF($C$39=0,"",IF(C221="[for completion]","",IF(C221="","",C221/$C$39)))</f>
        <v/>
      </c>
      <c r="H221" s="64"/>
      <c r="L221" s="64"/>
      <c r="M221" s="64"/>
      <c r="N221" s="96"/>
    </row>
    <row r="222" spans="1:14" outlineLevel="1" x14ac:dyDescent="0.25">
      <c r="A222" s="66" t="s">
        <v>349</v>
      </c>
      <c r="B222" s="95" t="s">
        <v>146</v>
      </c>
      <c r="C222" s="186"/>
      <c r="E222" s="104"/>
      <c r="F222" s="198" t="str">
        <f t="shared" si="18"/>
        <v/>
      </c>
      <c r="G222" s="198" t="str">
        <f t="shared" si="19"/>
        <v/>
      </c>
      <c r="H222" s="64"/>
      <c r="L222" s="64"/>
      <c r="M222" s="64"/>
      <c r="N222" s="96"/>
    </row>
    <row r="223" spans="1:14" outlineLevel="1" x14ac:dyDescent="0.25">
      <c r="A223" s="66" t="s">
        <v>350</v>
      </c>
      <c r="B223" s="95" t="s">
        <v>146</v>
      </c>
      <c r="C223" s="186"/>
      <c r="E223" s="104"/>
      <c r="F223" s="198" t="str">
        <f t="shared" si="18"/>
        <v/>
      </c>
      <c r="G223" s="198" t="str">
        <f t="shared" si="19"/>
        <v/>
      </c>
      <c r="H223" s="64"/>
      <c r="L223" s="64"/>
      <c r="M223" s="64"/>
      <c r="N223" s="96"/>
    </row>
    <row r="224" spans="1:14" outlineLevel="1" x14ac:dyDescent="0.25">
      <c r="A224" s="66" t="s">
        <v>351</v>
      </c>
      <c r="B224" s="95" t="s">
        <v>146</v>
      </c>
      <c r="C224" s="186"/>
      <c r="E224" s="104"/>
      <c r="F224" s="198" t="str">
        <f t="shared" si="18"/>
        <v/>
      </c>
      <c r="G224" s="198" t="str">
        <f t="shared" si="19"/>
        <v/>
      </c>
      <c r="H224" s="64"/>
      <c r="L224" s="64"/>
      <c r="M224" s="64"/>
      <c r="N224" s="96"/>
    </row>
    <row r="225" spans="1:14" outlineLevel="1" x14ac:dyDescent="0.25">
      <c r="A225" s="66" t="s">
        <v>352</v>
      </c>
      <c r="B225" s="95" t="s">
        <v>146</v>
      </c>
      <c r="C225" s="186"/>
      <c r="E225" s="104"/>
      <c r="F225" s="198" t="str">
        <f t="shared" si="18"/>
        <v/>
      </c>
      <c r="G225" s="198" t="str">
        <f t="shared" si="19"/>
        <v/>
      </c>
      <c r="H225" s="64"/>
      <c r="L225" s="64"/>
      <c r="M225" s="64"/>
    </row>
    <row r="226" spans="1:14" outlineLevel="1" x14ac:dyDescent="0.25">
      <c r="A226" s="66" t="s">
        <v>353</v>
      </c>
      <c r="B226" s="95" t="s">
        <v>146</v>
      </c>
      <c r="C226" s="186"/>
      <c r="E226" s="83"/>
      <c r="F226" s="198" t="str">
        <f t="shared" si="18"/>
        <v/>
      </c>
      <c r="G226" s="198" t="str">
        <f t="shared" si="19"/>
        <v/>
      </c>
      <c r="H226" s="64"/>
      <c r="L226" s="64"/>
      <c r="M226" s="64"/>
    </row>
    <row r="227" spans="1:14" outlineLevel="1" x14ac:dyDescent="0.25">
      <c r="A227" s="66" t="s">
        <v>354</v>
      </c>
      <c r="B227" s="95" t="s">
        <v>146</v>
      </c>
      <c r="C227" s="186"/>
      <c r="E227" s="104"/>
      <c r="F227" s="198" t="str">
        <f t="shared" si="18"/>
        <v/>
      </c>
      <c r="G227" s="198" t="str">
        <f t="shared" si="19"/>
        <v/>
      </c>
      <c r="H227" s="64"/>
      <c r="L227" s="64"/>
      <c r="M227" s="64"/>
    </row>
    <row r="228" spans="1:14" ht="15" customHeight="1" x14ac:dyDescent="0.25">
      <c r="A228" s="85"/>
      <c r="B228" s="86" t="s">
        <v>355</v>
      </c>
      <c r="C228" s="85"/>
      <c r="D228" s="85"/>
      <c r="E228" s="87"/>
      <c r="F228" s="88"/>
      <c r="G228" s="88"/>
      <c r="H228" s="64"/>
      <c r="L228" s="64"/>
      <c r="M228" s="64"/>
    </row>
    <row r="229" spans="1:14" x14ac:dyDescent="0.25">
      <c r="A229" s="66" t="s">
        <v>356</v>
      </c>
      <c r="B229" s="83" t="s">
        <v>357</v>
      </c>
      <c r="C229" s="491" t="s">
        <v>2924</v>
      </c>
      <c r="H229" s="64"/>
      <c r="L229" s="64"/>
      <c r="M229" s="64"/>
    </row>
    <row r="230" spans="1:14" ht="15" customHeight="1" x14ac:dyDescent="0.25">
      <c r="A230" s="85"/>
      <c r="B230" s="86" t="s">
        <v>358</v>
      </c>
      <c r="C230" s="85"/>
      <c r="D230" s="85"/>
      <c r="E230" s="87"/>
      <c r="F230" s="88"/>
      <c r="G230" s="88"/>
      <c r="H230" s="64"/>
      <c r="L230" s="64"/>
      <c r="M230" s="64"/>
    </row>
    <row r="231" spans="1:14" x14ac:dyDescent="0.25">
      <c r="A231" s="66" t="s">
        <v>11</v>
      </c>
      <c r="B231" s="66" t="s">
        <v>1385</v>
      </c>
      <c r="C231" s="492">
        <v>18558</v>
      </c>
      <c r="E231" s="83"/>
      <c r="H231" s="64"/>
      <c r="L231" s="64"/>
      <c r="M231" s="64"/>
    </row>
    <row r="232" spans="1:14" x14ac:dyDescent="0.25">
      <c r="A232" s="66" t="s">
        <v>359</v>
      </c>
      <c r="B232" s="107" t="s">
        <v>360</v>
      </c>
      <c r="C232" s="490" t="s">
        <v>2925</v>
      </c>
      <c r="E232" s="83"/>
      <c r="H232" s="64"/>
      <c r="L232" s="64"/>
      <c r="M232" s="64"/>
    </row>
    <row r="233" spans="1:14" x14ac:dyDescent="0.25">
      <c r="A233" s="66" t="s">
        <v>361</v>
      </c>
      <c r="B233" s="107" t="s">
        <v>362</v>
      </c>
      <c r="C233" s="490" t="s">
        <v>2925</v>
      </c>
      <c r="E233" s="83"/>
      <c r="H233" s="64"/>
      <c r="L233" s="64"/>
      <c r="M233" s="64"/>
    </row>
    <row r="234" spans="1:14" outlineLevel="1" x14ac:dyDescent="0.25">
      <c r="A234" s="66" t="s">
        <v>363</v>
      </c>
      <c r="B234" s="81" t="s">
        <v>364</v>
      </c>
      <c r="C234" s="188"/>
      <c r="D234" s="83"/>
      <c r="E234" s="83"/>
      <c r="H234" s="64"/>
      <c r="L234" s="64"/>
      <c r="M234" s="64"/>
    </row>
    <row r="235" spans="1:14" outlineLevel="1" x14ac:dyDescent="0.25">
      <c r="A235" s="66" t="s">
        <v>365</v>
      </c>
      <c r="B235" s="81" t="s">
        <v>366</v>
      </c>
      <c r="C235" s="188"/>
      <c r="D235" s="83"/>
      <c r="E235" s="83"/>
      <c r="H235" s="64"/>
      <c r="L235" s="64"/>
      <c r="M235" s="64"/>
    </row>
    <row r="236" spans="1:14" outlineLevel="1" x14ac:dyDescent="0.25">
      <c r="A236" s="66" t="s">
        <v>367</v>
      </c>
      <c r="B236" s="81" t="s">
        <v>368</v>
      </c>
      <c r="C236" s="260"/>
      <c r="D236" s="83"/>
      <c r="E236" s="83"/>
      <c r="H236" s="64"/>
      <c r="L236" s="64"/>
      <c r="M236" s="64"/>
    </row>
    <row r="237" spans="1:14" outlineLevel="1" x14ac:dyDescent="0.25">
      <c r="A237" s="66" t="s">
        <v>369</v>
      </c>
      <c r="C237" s="83"/>
      <c r="D237" s="83"/>
      <c r="E237" s="83"/>
      <c r="H237" s="64"/>
      <c r="L237" s="64"/>
      <c r="M237" s="64"/>
    </row>
    <row r="238" spans="1:14" outlineLevel="1" x14ac:dyDescent="0.25">
      <c r="A238" s="66" t="s">
        <v>370</v>
      </c>
      <c r="C238" s="83"/>
      <c r="D238" s="83"/>
      <c r="E238" s="83"/>
      <c r="H238" s="64"/>
      <c r="L238" s="64"/>
      <c r="M238" s="64"/>
    </row>
    <row r="239" spans="1:14" outlineLevel="1" x14ac:dyDescent="0.25">
      <c r="A239" s="85"/>
      <c r="B239" s="86" t="s">
        <v>2291</v>
      </c>
      <c r="C239" s="85"/>
      <c r="D239" s="85"/>
      <c r="E239" s="87"/>
      <c r="F239" s="88"/>
      <c r="G239" s="88"/>
      <c r="H239" s="64"/>
      <c r="K239" s="108"/>
      <c r="L239" s="108"/>
      <c r="M239" s="108"/>
      <c r="N239" s="108"/>
    </row>
    <row r="240" spans="1:14" ht="30" outlineLevel="1" x14ac:dyDescent="0.25">
      <c r="A240" s="66" t="s">
        <v>1583</v>
      </c>
      <c r="B240" s="66" t="s">
        <v>2216</v>
      </c>
      <c r="C240" s="490" t="s">
        <v>2966</v>
      </c>
      <c r="D240" s="257"/>
      <c r="E240"/>
      <c r="F240"/>
      <c r="G240"/>
      <c r="H240" s="64"/>
      <c r="K240" s="108"/>
      <c r="L240" s="108"/>
      <c r="M240" s="108"/>
      <c r="N240" s="108"/>
    </row>
    <row r="241" spans="1:14" ht="30" outlineLevel="1" x14ac:dyDescent="0.25">
      <c r="A241" s="66" t="s">
        <v>1585</v>
      </c>
      <c r="B241" s="66" t="s">
        <v>2258</v>
      </c>
      <c r="C241" s="511">
        <v>2</v>
      </c>
      <c r="D241" s="257"/>
      <c r="E241"/>
      <c r="F241"/>
      <c r="G241"/>
      <c r="H241" s="64"/>
      <c r="K241" s="108"/>
      <c r="L241" s="108"/>
      <c r="M241" s="108"/>
      <c r="N241" s="108"/>
    </row>
    <row r="242" spans="1:14" outlineLevel="1" x14ac:dyDescent="0.25">
      <c r="A242" s="66" t="s">
        <v>2214</v>
      </c>
      <c r="B242" s="66" t="s">
        <v>1587</v>
      </c>
      <c r="C242" s="511" t="s">
        <v>2967</v>
      </c>
      <c r="D242" s="257"/>
      <c r="E242"/>
      <c r="F242"/>
      <c r="G242"/>
      <c r="H242" s="64"/>
      <c r="K242" s="108"/>
      <c r="L242" s="108"/>
      <c r="M242" s="108"/>
      <c r="N242" s="108"/>
    </row>
    <row r="243" spans="1:14" outlineLevel="1" x14ac:dyDescent="0.25">
      <c r="A243" s="274" t="s">
        <v>2215</v>
      </c>
      <c r="B243" s="66" t="s">
        <v>1584</v>
      </c>
      <c r="C243" s="512" t="s">
        <v>2968</v>
      </c>
      <c r="D243" s="257"/>
      <c r="E243"/>
      <c r="F243"/>
      <c r="G243"/>
      <c r="H243" s="64"/>
      <c r="K243" s="108"/>
      <c r="L243" s="108"/>
      <c r="M243" s="108"/>
      <c r="N243" s="108"/>
    </row>
    <row r="244" spans="1:14" outlineLevel="1" x14ac:dyDescent="0.25">
      <c r="A244" s="66" t="s">
        <v>1588</v>
      </c>
      <c r="D244" s="257"/>
      <c r="E244"/>
      <c r="F244"/>
      <c r="G244"/>
      <c r="H244" s="64"/>
      <c r="K244" s="108"/>
      <c r="L244" s="108"/>
      <c r="M244" s="108"/>
      <c r="N244" s="108"/>
    </row>
    <row r="245" spans="1:14" outlineLevel="1" x14ac:dyDescent="0.25">
      <c r="A245" s="274" t="s">
        <v>1589</v>
      </c>
      <c r="D245" s="257"/>
      <c r="E245"/>
      <c r="F245"/>
      <c r="G245"/>
      <c r="H245" s="64"/>
      <c r="K245" s="108"/>
      <c r="L245" s="108"/>
      <c r="M245" s="108"/>
      <c r="N245" s="108"/>
    </row>
    <row r="246" spans="1:14" outlineLevel="1" x14ac:dyDescent="0.25">
      <c r="A246" s="274" t="s">
        <v>1586</v>
      </c>
      <c r="D246" s="257"/>
      <c r="E246"/>
      <c r="F246"/>
      <c r="G246"/>
      <c r="H246" s="64"/>
      <c r="K246" s="108"/>
      <c r="L246" s="108"/>
      <c r="M246" s="108"/>
      <c r="N246" s="108"/>
    </row>
    <row r="247" spans="1:14" outlineLevel="1" x14ac:dyDescent="0.25">
      <c r="A247" s="274" t="s">
        <v>1590</v>
      </c>
      <c r="D247" s="257"/>
      <c r="E247"/>
      <c r="F247"/>
      <c r="G247"/>
      <c r="H247" s="64"/>
      <c r="K247" s="108"/>
      <c r="L247" s="108"/>
      <c r="M247" s="108"/>
      <c r="N247" s="108"/>
    </row>
    <row r="248" spans="1:14" outlineLevel="1" x14ac:dyDescent="0.25">
      <c r="A248" s="274" t="s">
        <v>1591</v>
      </c>
      <c r="D248" s="257"/>
      <c r="E248"/>
      <c r="F248"/>
      <c r="G248"/>
      <c r="H248" s="64"/>
      <c r="K248" s="108"/>
      <c r="L248" s="108"/>
      <c r="M248" s="108"/>
      <c r="N248" s="108"/>
    </row>
    <row r="249" spans="1:14" outlineLevel="1" x14ac:dyDescent="0.25">
      <c r="A249" s="274" t="s">
        <v>1592</v>
      </c>
      <c r="D249" s="257"/>
      <c r="E249"/>
      <c r="F249"/>
      <c r="G249"/>
      <c r="H249" s="64"/>
      <c r="K249" s="108"/>
      <c r="L249" s="108"/>
      <c r="M249" s="108"/>
      <c r="N249" s="108"/>
    </row>
    <row r="250" spans="1:14" outlineLevel="1" x14ac:dyDescent="0.25">
      <c r="A250" s="274" t="s">
        <v>1593</v>
      </c>
      <c r="D250" s="257"/>
      <c r="E250"/>
      <c r="F250"/>
      <c r="G250"/>
      <c r="H250" s="64"/>
      <c r="K250" s="108"/>
      <c r="L250" s="108"/>
      <c r="M250" s="108"/>
      <c r="N250" s="108"/>
    </row>
    <row r="251" spans="1:14" outlineLevel="1" x14ac:dyDescent="0.25">
      <c r="A251" s="274" t="s">
        <v>1594</v>
      </c>
      <c r="D251" s="257"/>
      <c r="E251"/>
      <c r="F251"/>
      <c r="G251"/>
      <c r="H251" s="64"/>
      <c r="K251" s="108"/>
      <c r="L251" s="108"/>
      <c r="M251" s="108"/>
      <c r="N251" s="108"/>
    </row>
    <row r="252" spans="1:14" outlineLevel="1" x14ac:dyDescent="0.25">
      <c r="A252" s="274" t="s">
        <v>1595</v>
      </c>
      <c r="D252" s="257"/>
      <c r="E252"/>
      <c r="F252"/>
      <c r="G252"/>
      <c r="H252" s="64"/>
      <c r="K252" s="108"/>
      <c r="L252" s="108"/>
      <c r="M252" s="108"/>
      <c r="N252" s="108"/>
    </row>
    <row r="253" spans="1:14" outlineLevel="1" x14ac:dyDescent="0.25">
      <c r="A253" s="274" t="s">
        <v>1596</v>
      </c>
      <c r="D253" s="257"/>
      <c r="E253"/>
      <c r="F253"/>
      <c r="G253"/>
      <c r="H253" s="64"/>
      <c r="K253" s="108"/>
      <c r="L253" s="108"/>
      <c r="M253" s="108"/>
      <c r="N253" s="108"/>
    </row>
    <row r="254" spans="1:14" outlineLevel="1" x14ac:dyDescent="0.25">
      <c r="A254" s="274" t="s">
        <v>1597</v>
      </c>
      <c r="D254" s="257"/>
      <c r="E254"/>
      <c r="F254"/>
      <c r="G254"/>
      <c r="H254" s="64"/>
      <c r="K254" s="108"/>
      <c r="L254" s="108"/>
      <c r="M254" s="108"/>
      <c r="N254" s="108"/>
    </row>
    <row r="255" spans="1:14" outlineLevel="1" x14ac:dyDescent="0.25">
      <c r="A255" s="274" t="s">
        <v>1598</v>
      </c>
      <c r="D255" s="257"/>
      <c r="E255"/>
      <c r="F255"/>
      <c r="G255"/>
      <c r="H255" s="64"/>
      <c r="K255" s="108"/>
      <c r="L255" s="108"/>
      <c r="M255" s="108"/>
      <c r="N255" s="108"/>
    </row>
    <row r="256" spans="1:14" outlineLevel="1" x14ac:dyDescent="0.25">
      <c r="A256" s="274" t="s">
        <v>1599</v>
      </c>
      <c r="D256" s="257"/>
      <c r="E256"/>
      <c r="F256"/>
      <c r="G256"/>
      <c r="H256" s="64"/>
      <c r="K256" s="108"/>
      <c r="L256" s="108"/>
      <c r="M256" s="108"/>
      <c r="N256" s="108"/>
    </row>
    <row r="257" spans="1:14" outlineLevel="1" x14ac:dyDescent="0.25">
      <c r="A257" s="274" t="s">
        <v>1600</v>
      </c>
      <c r="D257" s="257"/>
      <c r="E257"/>
      <c r="F257"/>
      <c r="G257"/>
      <c r="H257" s="64"/>
      <c r="K257" s="108"/>
      <c r="L257" s="108"/>
      <c r="M257" s="108"/>
      <c r="N257" s="108"/>
    </row>
    <row r="258" spans="1:14" outlineLevel="1" x14ac:dyDescent="0.25">
      <c r="A258" s="274" t="s">
        <v>1601</v>
      </c>
      <c r="D258" s="257"/>
      <c r="E258"/>
      <c r="F258"/>
      <c r="G258"/>
      <c r="H258" s="64"/>
      <c r="K258" s="108"/>
      <c r="L258" s="108"/>
      <c r="M258" s="108"/>
      <c r="N258" s="108"/>
    </row>
    <row r="259" spans="1:14" outlineLevel="1" x14ac:dyDescent="0.25">
      <c r="A259" s="274" t="s">
        <v>1602</v>
      </c>
      <c r="D259" s="257"/>
      <c r="E259"/>
      <c r="F259"/>
      <c r="G259"/>
      <c r="H259" s="64"/>
      <c r="K259" s="108"/>
      <c r="L259" s="108"/>
      <c r="M259" s="108"/>
      <c r="N259" s="108"/>
    </row>
    <row r="260" spans="1:14" outlineLevel="1" x14ac:dyDescent="0.25">
      <c r="A260" s="274" t="s">
        <v>1603</v>
      </c>
      <c r="D260" s="257"/>
      <c r="E260"/>
      <c r="F260"/>
      <c r="G260"/>
      <c r="H260" s="64"/>
      <c r="K260" s="108"/>
      <c r="L260" s="108"/>
      <c r="M260" s="108"/>
      <c r="N260" s="108"/>
    </row>
    <row r="261" spans="1:14" outlineLevel="1" x14ac:dyDescent="0.25">
      <c r="A261" s="274" t="s">
        <v>1604</v>
      </c>
      <c r="D261" s="257"/>
      <c r="E261"/>
      <c r="F261"/>
      <c r="G261"/>
      <c r="H261" s="64"/>
      <c r="K261" s="108"/>
      <c r="L261" s="108"/>
      <c r="M261" s="108"/>
      <c r="N261" s="108"/>
    </row>
    <row r="262" spans="1:14" outlineLevel="1" x14ac:dyDescent="0.25">
      <c r="A262" s="274" t="s">
        <v>1605</v>
      </c>
      <c r="D262" s="257"/>
      <c r="E262"/>
      <c r="F262"/>
      <c r="G262"/>
      <c r="H262" s="64"/>
      <c r="K262" s="108"/>
      <c r="L262" s="108"/>
      <c r="M262" s="108"/>
      <c r="N262" s="108"/>
    </row>
    <row r="263" spans="1:14" outlineLevel="1" x14ac:dyDescent="0.25">
      <c r="A263" s="274" t="s">
        <v>1606</v>
      </c>
      <c r="D263" s="257"/>
      <c r="E263"/>
      <c r="F263"/>
      <c r="G263"/>
      <c r="H263" s="64"/>
      <c r="K263" s="108"/>
      <c r="L263" s="108"/>
      <c r="M263" s="108"/>
      <c r="N263" s="108"/>
    </row>
    <row r="264" spans="1:14" outlineLevel="1" x14ac:dyDescent="0.25">
      <c r="A264" s="274" t="s">
        <v>1607</v>
      </c>
      <c r="D264" s="257"/>
      <c r="E264"/>
      <c r="F264"/>
      <c r="G264"/>
      <c r="H264" s="64"/>
      <c r="K264" s="108"/>
      <c r="L264" s="108"/>
      <c r="M264" s="108"/>
      <c r="N264" s="108"/>
    </row>
    <row r="265" spans="1:14" outlineLevel="1" x14ac:dyDescent="0.25">
      <c r="A265" s="274" t="s">
        <v>1608</v>
      </c>
      <c r="D265" s="257"/>
      <c r="E265"/>
      <c r="F265"/>
      <c r="G265"/>
      <c r="H265" s="64"/>
      <c r="K265" s="108"/>
      <c r="L265" s="108"/>
      <c r="M265" s="108"/>
      <c r="N265" s="108"/>
    </row>
    <row r="266" spans="1:14" outlineLevel="1" x14ac:dyDescent="0.25">
      <c r="A266" s="274" t="s">
        <v>1609</v>
      </c>
      <c r="D266" s="257"/>
      <c r="E266"/>
      <c r="F266"/>
      <c r="G266"/>
      <c r="H266" s="64"/>
      <c r="K266" s="108"/>
      <c r="L266" s="108"/>
      <c r="M266" s="108"/>
      <c r="N266" s="108"/>
    </row>
    <row r="267" spans="1:14" outlineLevel="1" x14ac:dyDescent="0.25">
      <c r="A267" s="274" t="s">
        <v>1610</v>
      </c>
      <c r="D267" s="257"/>
      <c r="E267"/>
      <c r="F267"/>
      <c r="G267"/>
      <c r="H267" s="64"/>
      <c r="K267" s="108"/>
      <c r="L267" s="108"/>
      <c r="M267" s="108"/>
      <c r="N267" s="108"/>
    </row>
    <row r="268" spans="1:14" outlineLevel="1" x14ac:dyDescent="0.25">
      <c r="A268" s="274" t="s">
        <v>1611</v>
      </c>
      <c r="D268" s="257"/>
      <c r="E268"/>
      <c r="F268"/>
      <c r="G268"/>
      <c r="H268" s="64"/>
      <c r="K268" s="108"/>
      <c r="L268" s="108"/>
      <c r="M268" s="108"/>
      <c r="N268" s="108"/>
    </row>
    <row r="269" spans="1:14" outlineLevel="1" x14ac:dyDescent="0.25">
      <c r="A269" s="274" t="s">
        <v>1612</v>
      </c>
      <c r="D269" s="257"/>
      <c r="E269"/>
      <c r="F269"/>
      <c r="G269"/>
      <c r="H269" s="64"/>
      <c r="K269" s="108"/>
      <c r="L269" s="108"/>
      <c r="M269" s="108"/>
      <c r="N269" s="108"/>
    </row>
    <row r="270" spans="1:14" outlineLevel="1" x14ac:dyDescent="0.25">
      <c r="A270" s="274" t="s">
        <v>1613</v>
      </c>
      <c r="D270" s="257"/>
      <c r="E270"/>
      <c r="F270"/>
      <c r="G270"/>
      <c r="H270" s="64"/>
      <c r="K270" s="108"/>
      <c r="L270" s="108"/>
      <c r="M270" s="108"/>
      <c r="N270" s="108"/>
    </row>
    <row r="271" spans="1:14" outlineLevel="1" x14ac:dyDescent="0.25">
      <c r="A271" s="274" t="s">
        <v>1614</v>
      </c>
      <c r="D271" s="257"/>
      <c r="E271"/>
      <c r="F271"/>
      <c r="G271"/>
      <c r="H271" s="64"/>
      <c r="K271" s="108"/>
      <c r="L271" s="108"/>
      <c r="M271" s="108"/>
      <c r="N271" s="108"/>
    </row>
    <row r="272" spans="1:14" outlineLevel="1" x14ac:dyDescent="0.25">
      <c r="A272" s="274" t="s">
        <v>1615</v>
      </c>
      <c r="D272" s="257"/>
      <c r="E272"/>
      <c r="F272"/>
      <c r="G272"/>
      <c r="H272" s="64"/>
      <c r="K272" s="108"/>
      <c r="L272" s="108"/>
      <c r="M272" s="108"/>
      <c r="N272" s="108"/>
    </row>
    <row r="273" spans="1:14" outlineLevel="1" x14ac:dyDescent="0.25">
      <c r="A273" s="274" t="s">
        <v>1616</v>
      </c>
      <c r="D273" s="257"/>
      <c r="E273"/>
      <c r="F273"/>
      <c r="G273"/>
      <c r="H273" s="64"/>
      <c r="K273" s="108"/>
      <c r="L273" s="108"/>
      <c r="M273" s="108"/>
      <c r="N273" s="108"/>
    </row>
    <row r="274" spans="1:14" outlineLevel="1" x14ac:dyDescent="0.25">
      <c r="A274" s="274" t="s">
        <v>1617</v>
      </c>
      <c r="D274" s="257"/>
      <c r="E274"/>
      <c r="F274"/>
      <c r="G274"/>
      <c r="H274" s="64"/>
      <c r="K274" s="108"/>
      <c r="L274" s="108"/>
      <c r="M274" s="108"/>
      <c r="N274" s="108"/>
    </row>
    <row r="275" spans="1:14" outlineLevel="1" x14ac:dyDescent="0.25">
      <c r="A275" s="274" t="s">
        <v>1618</v>
      </c>
      <c r="D275" s="257"/>
      <c r="E275"/>
      <c r="F275"/>
      <c r="G275"/>
      <c r="H275" s="64"/>
      <c r="K275" s="108"/>
      <c r="L275" s="108"/>
      <c r="M275" s="108"/>
      <c r="N275" s="108"/>
    </row>
    <row r="276" spans="1:14" outlineLevel="1" x14ac:dyDescent="0.25">
      <c r="A276" s="274" t="s">
        <v>1619</v>
      </c>
      <c r="D276" s="257"/>
      <c r="E276"/>
      <c r="F276"/>
      <c r="G276"/>
      <c r="H276" s="64"/>
      <c r="K276" s="108"/>
      <c r="L276" s="108"/>
      <c r="M276" s="108"/>
      <c r="N276" s="108"/>
    </row>
    <row r="277" spans="1:14" outlineLevel="1" x14ac:dyDescent="0.25">
      <c r="A277" s="274" t="s">
        <v>1620</v>
      </c>
      <c r="D277" s="257"/>
      <c r="E277"/>
      <c r="F277"/>
      <c r="G277"/>
      <c r="H277" s="64"/>
      <c r="K277" s="108"/>
      <c r="L277" s="108"/>
      <c r="M277" s="108"/>
      <c r="N277" s="108"/>
    </row>
    <row r="278" spans="1:14" outlineLevel="1" x14ac:dyDescent="0.25">
      <c r="A278" s="274" t="s">
        <v>1621</v>
      </c>
      <c r="D278" s="257"/>
      <c r="E278"/>
      <c r="F278"/>
      <c r="G278"/>
      <c r="H278" s="64"/>
      <c r="K278" s="108"/>
      <c r="L278" s="108"/>
      <c r="M278" s="108"/>
      <c r="N278" s="108"/>
    </row>
    <row r="279" spans="1:14" outlineLevel="1" x14ac:dyDescent="0.25">
      <c r="A279" s="274" t="s">
        <v>1622</v>
      </c>
      <c r="D279" s="257"/>
      <c r="E279"/>
      <c r="F279"/>
      <c r="G279"/>
      <c r="H279" s="64"/>
      <c r="K279" s="108"/>
      <c r="L279" s="108"/>
      <c r="M279" s="108"/>
      <c r="N279" s="108"/>
    </row>
    <row r="280" spans="1:14" outlineLevel="1" x14ac:dyDescent="0.25">
      <c r="A280" s="274" t="s">
        <v>1623</v>
      </c>
      <c r="D280" s="257"/>
      <c r="E280"/>
      <c r="F280"/>
      <c r="G280"/>
      <c r="H280" s="64"/>
      <c r="K280" s="108"/>
      <c r="L280" s="108"/>
      <c r="M280" s="108"/>
      <c r="N280" s="108"/>
    </row>
    <row r="281" spans="1:14" outlineLevel="1" x14ac:dyDescent="0.25">
      <c r="A281" s="274" t="s">
        <v>1624</v>
      </c>
      <c r="D281" s="257"/>
      <c r="E281"/>
      <c r="F281"/>
      <c r="G281"/>
      <c r="H281" s="64"/>
      <c r="K281" s="108"/>
      <c r="L281" s="108"/>
      <c r="M281" s="108"/>
      <c r="N281" s="108"/>
    </row>
    <row r="282" spans="1:14" outlineLevel="1" x14ac:dyDescent="0.25">
      <c r="A282" s="274" t="s">
        <v>1625</v>
      </c>
      <c r="D282" s="257"/>
      <c r="E282"/>
      <c r="F282"/>
      <c r="G282"/>
      <c r="H282" s="64"/>
      <c r="K282" s="108"/>
      <c r="L282" s="108"/>
      <c r="M282" s="108"/>
      <c r="N282" s="108"/>
    </row>
    <row r="283" spans="1:14" outlineLevel="1" x14ac:dyDescent="0.25">
      <c r="A283" s="274" t="s">
        <v>1626</v>
      </c>
      <c r="D283" s="257"/>
      <c r="E283"/>
      <c r="F283"/>
      <c r="G283"/>
      <c r="H283" s="64"/>
      <c r="K283" s="108"/>
      <c r="L283" s="108"/>
      <c r="M283" s="108"/>
      <c r="N283" s="108"/>
    </row>
    <row r="284" spans="1:14" outlineLevel="1" x14ac:dyDescent="0.25">
      <c r="A284" s="274" t="s">
        <v>1627</v>
      </c>
      <c r="D284" s="257"/>
      <c r="E284"/>
      <c r="F284"/>
      <c r="G284"/>
      <c r="H284" s="64"/>
      <c r="K284" s="108"/>
      <c r="L284" s="108"/>
      <c r="M284" s="108"/>
      <c r="N284" s="108"/>
    </row>
    <row r="285" spans="1:14" ht="18.75" x14ac:dyDescent="0.25">
      <c r="A285" s="77"/>
      <c r="B285" s="77" t="s">
        <v>2633</v>
      </c>
      <c r="C285" s="77" t="s">
        <v>1</v>
      </c>
      <c r="D285" s="77" t="s">
        <v>1</v>
      </c>
      <c r="E285" s="77"/>
      <c r="F285" s="78"/>
      <c r="G285" s="79"/>
      <c r="H285" s="64"/>
      <c r="I285" s="70"/>
      <c r="J285" s="70"/>
      <c r="K285" s="70"/>
      <c r="L285" s="70"/>
      <c r="M285" s="72"/>
    </row>
    <row r="286" spans="1:14" ht="18.75" x14ac:dyDescent="0.25">
      <c r="A286" s="371" t="s">
        <v>2634</v>
      </c>
      <c r="B286" s="372"/>
      <c r="C286" s="372"/>
      <c r="D286" s="372"/>
      <c r="E286" s="372"/>
      <c r="F286" s="373"/>
      <c r="G286" s="372"/>
      <c r="H286" s="64"/>
      <c r="I286" s="70"/>
      <c r="J286" s="70"/>
      <c r="K286" s="70"/>
      <c r="L286" s="70"/>
      <c r="M286" s="72"/>
    </row>
    <row r="287" spans="1:14" ht="18.75" x14ac:dyDescent="0.25">
      <c r="A287" s="371" t="s">
        <v>2296</v>
      </c>
      <c r="B287" s="372"/>
      <c r="C287" s="372"/>
      <c r="D287" s="372"/>
      <c r="E287" s="372"/>
      <c r="F287" s="373"/>
      <c r="G287" s="372"/>
      <c r="H287" s="64"/>
      <c r="I287" s="70"/>
      <c r="J287" s="70"/>
      <c r="K287" s="70"/>
      <c r="L287" s="70"/>
      <c r="M287" s="72"/>
    </row>
    <row r="288" spans="1:14" x14ac:dyDescent="0.25">
      <c r="A288" s="361" t="s">
        <v>371</v>
      </c>
      <c r="B288" s="81" t="s">
        <v>2635</v>
      </c>
      <c r="C288" s="109">
        <f>ROW(B38)</f>
        <v>38</v>
      </c>
      <c r="D288" s="103"/>
      <c r="E288" s="103"/>
      <c r="F288" s="103"/>
      <c r="G288" s="103"/>
      <c r="H288" s="64"/>
      <c r="I288" s="81"/>
      <c r="J288" s="109"/>
      <c r="L288" s="103"/>
      <c r="M288" s="103"/>
      <c r="N288" s="103"/>
    </row>
    <row r="289" spans="1:14" x14ac:dyDescent="0.25">
      <c r="A289" s="361" t="s">
        <v>372</v>
      </c>
      <c r="B289" s="81" t="s">
        <v>2636</v>
      </c>
      <c r="C289" s="109">
        <f>ROW(B39)</f>
        <v>39</v>
      </c>
      <c r="D289" s="361"/>
      <c r="E289" s="103"/>
      <c r="F289" s="103"/>
      <c r="G289" s="217"/>
      <c r="H289" s="64"/>
      <c r="I289" s="81"/>
      <c r="J289" s="109"/>
      <c r="L289" s="103"/>
      <c r="M289" s="103"/>
    </row>
    <row r="290" spans="1:14" ht="30" x14ac:dyDescent="0.25">
      <c r="A290" s="361" t="s">
        <v>373</v>
      </c>
      <c r="B290" s="81" t="s">
        <v>2637</v>
      </c>
      <c r="C290" s="507" t="s">
        <v>2962</v>
      </c>
      <c r="D290" s="361"/>
      <c r="E290" s="361"/>
      <c r="F290" s="361"/>
      <c r="G290" s="110"/>
      <c r="H290" s="64"/>
      <c r="I290" s="81"/>
      <c r="J290" s="109"/>
      <c r="K290" s="109"/>
      <c r="L290" s="110"/>
      <c r="M290" s="103"/>
      <c r="N290" s="110"/>
    </row>
    <row r="291" spans="1:14" x14ac:dyDescent="0.25">
      <c r="A291" s="361" t="s">
        <v>374</v>
      </c>
      <c r="B291" s="81" t="s">
        <v>2638</v>
      </c>
      <c r="C291" s="109" t="str">
        <f ca="1">IF(ISREF(INDIRECT("'B1. HTT Mortgage Assets'!A1")),ROW('B1. HTT Mortgage Assets'!B43)&amp;" for Mortgage Assets","")</f>
        <v>43 for Mortgage Assets</v>
      </c>
      <c r="D291" s="109" t="str">
        <f ca="1">IF(ISREF(INDIRECT("'B2. HTT Public Sector Assets'!A1")),ROW('B2. HTT Public Sector Assets'!B48)&amp; " for Public Sector Assets","")</f>
        <v>48 for Public Sector Assets</v>
      </c>
      <c r="E291" s="110"/>
      <c r="F291" s="103"/>
      <c r="G291" s="217"/>
      <c r="H291" s="64"/>
      <c r="I291" s="81"/>
      <c r="J291" s="109"/>
    </row>
    <row r="292" spans="1:14" x14ac:dyDescent="0.25">
      <c r="A292" s="361" t="s">
        <v>375</v>
      </c>
      <c r="B292" s="81" t="s">
        <v>2639</v>
      </c>
      <c r="C292" s="109">
        <f>ROW(B52)</f>
        <v>52</v>
      </c>
      <c r="D292" s="361"/>
      <c r="E292" s="361"/>
      <c r="F292" s="361"/>
      <c r="G292" s="110"/>
      <c r="H292" s="64"/>
      <c r="I292" s="81"/>
      <c r="J292" s="108"/>
      <c r="K292" s="109"/>
      <c r="L292" s="110"/>
      <c r="N292" s="110"/>
    </row>
    <row r="293" spans="1:14" x14ac:dyDescent="0.25">
      <c r="A293" s="361" t="s">
        <v>376</v>
      </c>
      <c r="B293" s="81" t="s">
        <v>2640</v>
      </c>
      <c r="C293" s="374" t="str">
        <f ca="1">IF(ISREF(INDIRECT("'B1. HTT Mortgage Assets'!A1")),ROW('B1. HTT Mortgage Assets'!B186)&amp;" for Residential Mortgage Assets","")</f>
        <v>186 for Residential Mortgage Assets</v>
      </c>
      <c r="D293" s="109" t="str">
        <f ca="1">IF(ISREF(INDIRECT("'B1. HTT Mortgage Assets'!A1")),ROW('B1. HTT Mortgage Assets'!B424 )&amp; " for Commercial Mortgage Assets","")</f>
        <v>424 for Commercial Mortgage Assets</v>
      </c>
      <c r="E293" s="110"/>
      <c r="F293" s="109" t="str">
        <f ca="1">IF(ISREF(INDIRECT("'B2. HTT Public Sector Assets'!A1")),ROW('B2. HTT Public Sector Assets'!B18)&amp; " for Public Sector Assets","")</f>
        <v>18 for Public Sector Assets</v>
      </c>
      <c r="G293" s="109" t="str">
        <f ca="1">IF(ISREF(INDIRECT("'B3. HTT Shipping Assets'!A1")),ROW('B3. HTT Shipping Assets'!B116)&amp; " for Shipping Assets","")</f>
        <v>116 for Shipping Assets</v>
      </c>
      <c r="H293" s="64"/>
      <c r="I293" s="81"/>
      <c r="M293" s="110"/>
    </row>
    <row r="294" spans="1:14" x14ac:dyDescent="0.25">
      <c r="A294" s="361" t="s">
        <v>377</v>
      </c>
      <c r="B294" s="81" t="s">
        <v>2641</v>
      </c>
      <c r="C294" s="374" t="s">
        <v>2763</v>
      </c>
      <c r="D294" s="361"/>
      <c r="E294" s="361"/>
      <c r="F294" s="361"/>
      <c r="G294" s="217"/>
      <c r="H294" s="64"/>
      <c r="I294" s="81"/>
      <c r="J294" s="109"/>
      <c r="M294" s="110"/>
    </row>
    <row r="295" spans="1:14" x14ac:dyDescent="0.25">
      <c r="A295" s="361" t="s">
        <v>378</v>
      </c>
      <c r="B295" s="81" t="s">
        <v>2642</v>
      </c>
      <c r="C295" s="109" t="str">
        <f ca="1">IF(ISREF(INDIRECT("'B1. HTT Mortgage Assets'!A1")),ROW('B1. HTT Mortgage Assets'!B149)&amp;" for Mortgage Assets","")</f>
        <v>149 for Mortgage Assets</v>
      </c>
      <c r="D295" s="109" t="str">
        <f ca="1">IF(ISREF(INDIRECT("'B2. HTT Public Sector Assets'!A1")),ROW('B2. HTT Public Sector Assets'!B129)&amp;" for Public Sector Assets","")</f>
        <v>129 for Public Sector Assets</v>
      </c>
      <c r="E295" s="361"/>
      <c r="F295" s="109" t="str">
        <f ca="1">IF(ISREF(INDIRECT("'B3. HTT Shipping Assets'!A1")),ROW('B3. HTT Shipping Assets'!D80)&amp;" for Shipping Assets","")</f>
        <v>80 for Shipping Assets</v>
      </c>
      <c r="G295" s="217"/>
      <c r="H295" s="64"/>
      <c r="I295" s="81"/>
      <c r="J295" s="109"/>
      <c r="L295" s="110"/>
      <c r="M295" s="110"/>
    </row>
    <row r="296" spans="1:14" x14ac:dyDescent="0.25">
      <c r="A296" s="361" t="s">
        <v>379</v>
      </c>
      <c r="B296" s="81" t="s">
        <v>2643</v>
      </c>
      <c r="C296" s="109">
        <f>ROW(B111)</f>
        <v>111</v>
      </c>
      <c r="D296" s="361"/>
      <c r="E296" s="361"/>
      <c r="F296" s="110"/>
      <c r="G296" s="217"/>
      <c r="H296" s="64"/>
      <c r="I296" s="81"/>
      <c r="J296" s="109"/>
      <c r="L296" s="110"/>
      <c r="M296" s="110"/>
    </row>
    <row r="297" spans="1:14" x14ac:dyDescent="0.25">
      <c r="A297" s="361" t="s">
        <v>380</v>
      </c>
      <c r="B297" s="81" t="s">
        <v>2644</v>
      </c>
      <c r="C297" s="109">
        <f>ROW(B163)</f>
        <v>163</v>
      </c>
      <c r="D297" s="361"/>
      <c r="E297" s="110"/>
      <c r="F297" s="110"/>
      <c r="G297" s="217"/>
      <c r="H297" s="64"/>
      <c r="J297" s="109"/>
      <c r="L297" s="110"/>
    </row>
    <row r="298" spans="1:14" x14ac:dyDescent="0.25">
      <c r="A298" s="361" t="s">
        <v>381</v>
      </c>
      <c r="B298" s="81" t="s">
        <v>2645</v>
      </c>
      <c r="C298" s="109">
        <f>ROW(B137)</f>
        <v>137</v>
      </c>
      <c r="D298" s="361"/>
      <c r="E298" s="110"/>
      <c r="F298" s="110"/>
      <c r="G298" s="217"/>
      <c r="H298" s="64"/>
      <c r="I298" s="81"/>
      <c r="J298" s="109"/>
      <c r="L298" s="110"/>
    </row>
    <row r="299" spans="1:14" x14ac:dyDescent="0.25">
      <c r="A299" s="361" t="s">
        <v>382</v>
      </c>
      <c r="B299" s="81" t="s">
        <v>2646</v>
      </c>
      <c r="C299" s="338"/>
      <c r="D299" s="361"/>
      <c r="E299" s="110"/>
      <c r="F299" s="361"/>
      <c r="G299" s="217"/>
      <c r="H299" s="64"/>
      <c r="I299" s="81"/>
      <c r="J299" s="361" t="s">
        <v>2654</v>
      </c>
      <c r="L299" s="110"/>
    </row>
    <row r="300" spans="1:14" x14ac:dyDescent="0.25">
      <c r="A300" s="361" t="s">
        <v>383</v>
      </c>
      <c r="B300" s="81" t="s">
        <v>2647</v>
      </c>
      <c r="C300" s="109" t="s">
        <v>2657</v>
      </c>
      <c r="D300" s="109" t="s">
        <v>2656</v>
      </c>
      <c r="E300" s="110"/>
      <c r="F300" s="361"/>
      <c r="G300" s="217"/>
      <c r="H300" s="64"/>
      <c r="I300" s="81"/>
      <c r="J300" s="361" t="s">
        <v>2655</v>
      </c>
      <c r="K300" s="109"/>
      <c r="L300" s="110"/>
    </row>
    <row r="301" spans="1:14" outlineLevel="1" x14ac:dyDescent="0.25">
      <c r="A301" s="361" t="s">
        <v>2750</v>
      </c>
      <c r="B301" s="81" t="s">
        <v>2648</v>
      </c>
      <c r="C301" s="109" t="s">
        <v>2658</v>
      </c>
      <c r="D301" s="361"/>
      <c r="E301" s="361"/>
      <c r="F301" s="361"/>
      <c r="G301" s="217"/>
      <c r="H301" s="64"/>
      <c r="I301" s="81"/>
      <c r="J301" s="361" t="s">
        <v>2679</v>
      </c>
      <c r="K301" s="109"/>
      <c r="L301" s="110"/>
    </row>
    <row r="302" spans="1:14" outlineLevel="1" x14ac:dyDescent="0.25">
      <c r="A302" s="361" t="s">
        <v>2751</v>
      </c>
      <c r="B302" s="81" t="s">
        <v>2652</v>
      </c>
      <c r="C302" s="109" t="str">
        <f>ROW('C. HTT Harmonised Glossary'!B18)&amp;" for Harmonised Glossary"</f>
        <v>18 for Harmonised Glossary</v>
      </c>
      <c r="D302" s="361"/>
      <c r="E302" s="361"/>
      <c r="F302" s="361"/>
      <c r="G302" s="217"/>
      <c r="H302" s="64"/>
      <c r="I302" s="81"/>
      <c r="J302" s="361" t="s">
        <v>1637</v>
      </c>
      <c r="K302" s="109"/>
      <c r="L302" s="110"/>
    </row>
    <row r="303" spans="1:14" outlineLevel="1" x14ac:dyDescent="0.25">
      <c r="A303" s="361" t="s">
        <v>2752</v>
      </c>
      <c r="B303" s="81" t="s">
        <v>2649</v>
      </c>
      <c r="C303" s="109">
        <f>ROW(B65)</f>
        <v>65</v>
      </c>
      <c r="D303" s="361"/>
      <c r="E303" s="361"/>
      <c r="F303" s="361"/>
      <c r="G303" s="217"/>
      <c r="H303" s="64"/>
      <c r="I303" s="81"/>
      <c r="J303" s="109"/>
      <c r="K303" s="109"/>
      <c r="L303" s="110"/>
    </row>
    <row r="304" spans="1:14" outlineLevel="1" x14ac:dyDescent="0.25">
      <c r="A304" s="361" t="s">
        <v>2753</v>
      </c>
      <c r="B304" s="81" t="s">
        <v>2650</v>
      </c>
      <c r="C304" s="109">
        <f>ROW(B88)</f>
        <v>88</v>
      </c>
      <c r="D304" s="361"/>
      <c r="E304" s="361"/>
      <c r="F304" s="361"/>
      <c r="G304" s="217"/>
      <c r="H304" s="64"/>
      <c r="I304" s="81"/>
      <c r="J304" s="109"/>
      <c r="K304" s="109"/>
      <c r="L304" s="110"/>
    </row>
    <row r="305" spans="1:14" outlineLevel="1" x14ac:dyDescent="0.25">
      <c r="A305" s="361" t="s">
        <v>2754</v>
      </c>
      <c r="B305" s="81" t="s">
        <v>2651</v>
      </c>
      <c r="C305" s="109" t="s">
        <v>2681</v>
      </c>
      <c r="D305" s="361"/>
      <c r="E305" s="110"/>
      <c r="F305" s="361"/>
      <c r="G305" s="217"/>
      <c r="H305" s="64"/>
      <c r="I305" s="81"/>
      <c r="J305" s="109"/>
      <c r="K305" s="109"/>
      <c r="L305" s="110"/>
      <c r="N305" s="96"/>
    </row>
    <row r="306" spans="1:14" outlineLevel="1" x14ac:dyDescent="0.25">
      <c r="A306" s="361" t="s">
        <v>2755</v>
      </c>
      <c r="B306" s="81" t="s">
        <v>2653</v>
      </c>
      <c r="C306" s="109">
        <v>44</v>
      </c>
      <c r="D306" s="361"/>
      <c r="E306" s="110"/>
      <c r="F306" s="361"/>
      <c r="G306" s="217"/>
      <c r="H306" s="64"/>
      <c r="I306" s="81"/>
      <c r="J306" s="109"/>
      <c r="K306" s="109"/>
      <c r="L306" s="110"/>
      <c r="N306" s="96"/>
    </row>
    <row r="307" spans="1:14" outlineLevel="1" x14ac:dyDescent="0.25">
      <c r="A307" s="361" t="s">
        <v>2756</v>
      </c>
      <c r="B307" s="81" t="s">
        <v>2680</v>
      </c>
      <c r="C307" s="109" t="str">
        <f ca="1">IF(ISREF(INDIRECT("'B1. HTT Mortgage Assets'!A1")),ROW('B1. HTT Mortgage Assets'!B179)&amp; " for Mortgage Assets","")</f>
        <v>179 for Mortgage Assets</v>
      </c>
      <c r="D307" s="109" t="str">
        <f ca="1">IF(ISREF(INDIRECT("'B2. HTT Public Sector Assets'!A1")),ROW('B2. HTT Public Sector Assets'!B166)&amp; " for Public Sector Assets","")</f>
        <v>166 for Public Sector Assets</v>
      </c>
      <c r="E307" s="110"/>
      <c r="F307" s="109" t="str">
        <f ca="1">IF(ISREF(INDIRECT("'B3. HTT Shipping Assets'!A1")),ROW('B3. HTT Shipping Assets'!D110)&amp; " for Shipping Assets","")</f>
        <v>110 for Shipping Assets</v>
      </c>
      <c r="G307" s="217"/>
      <c r="H307" s="64"/>
      <c r="I307" s="81"/>
      <c r="J307" s="109"/>
      <c r="K307" s="109"/>
      <c r="L307" s="110"/>
      <c r="N307" s="96"/>
    </row>
    <row r="308" spans="1:14" outlineLevel="1" x14ac:dyDescent="0.25">
      <c r="A308" s="66" t="s">
        <v>384</v>
      </c>
      <c r="B308" s="81"/>
      <c r="E308" s="110"/>
      <c r="H308" s="64"/>
      <c r="I308" s="81"/>
      <c r="J308" s="109"/>
      <c r="K308" s="109"/>
      <c r="L308" s="110"/>
      <c r="N308" s="96"/>
    </row>
    <row r="309" spans="1:14" outlineLevel="1" x14ac:dyDescent="0.25">
      <c r="A309" s="361" t="s">
        <v>385</v>
      </c>
      <c r="E309" s="110"/>
      <c r="H309" s="64"/>
      <c r="I309" s="81"/>
      <c r="J309" s="109"/>
      <c r="K309" s="109"/>
      <c r="L309" s="110"/>
      <c r="N309" s="96"/>
    </row>
    <row r="310" spans="1:14" outlineLevel="1" x14ac:dyDescent="0.25">
      <c r="A310" s="361" t="s">
        <v>386</v>
      </c>
      <c r="H310" s="64"/>
      <c r="N310" s="96"/>
    </row>
    <row r="311" spans="1:14" ht="37.5" x14ac:dyDescent="0.25">
      <c r="A311" s="78"/>
      <c r="B311" s="77" t="s">
        <v>78</v>
      </c>
      <c r="C311" s="78"/>
      <c r="D311" s="78"/>
      <c r="E311" s="78"/>
      <c r="F311" s="78"/>
      <c r="G311" s="79"/>
      <c r="H311" s="64"/>
      <c r="I311" s="70"/>
      <c r="J311" s="72"/>
      <c r="K311" s="72"/>
      <c r="L311" s="72"/>
      <c r="M311" s="72"/>
      <c r="N311" s="96"/>
    </row>
    <row r="312" spans="1:14" x14ac:dyDescent="0.25">
      <c r="A312" s="361" t="s">
        <v>5</v>
      </c>
      <c r="B312" s="89" t="s">
        <v>2659</v>
      </c>
      <c r="C312" s="361" t="s">
        <v>82</v>
      </c>
      <c r="H312" s="64"/>
      <c r="I312" s="89"/>
      <c r="J312" s="109"/>
      <c r="N312" s="96"/>
    </row>
    <row r="313" spans="1:14" outlineLevel="1" x14ac:dyDescent="0.25">
      <c r="A313" s="361" t="s">
        <v>2748</v>
      </c>
      <c r="B313" s="89" t="s">
        <v>2660</v>
      </c>
      <c r="C313" s="361" t="s">
        <v>82</v>
      </c>
      <c r="H313" s="64"/>
      <c r="I313" s="89"/>
      <c r="J313" s="109"/>
      <c r="N313" s="96"/>
    </row>
    <row r="314" spans="1:14" outlineLevel="1" x14ac:dyDescent="0.25">
      <c r="A314" s="361" t="s">
        <v>2749</v>
      </c>
      <c r="B314" s="89" t="s">
        <v>2661</v>
      </c>
      <c r="C314" s="361" t="s">
        <v>82</v>
      </c>
      <c r="H314" s="64"/>
      <c r="I314" s="89"/>
      <c r="J314" s="109"/>
      <c r="N314" s="96"/>
    </row>
    <row r="315" spans="1:14" outlineLevel="1" x14ac:dyDescent="0.25">
      <c r="A315" s="66" t="s">
        <v>387</v>
      </c>
      <c r="B315" s="89"/>
      <c r="C315" s="109"/>
      <c r="H315" s="64"/>
      <c r="I315" s="89"/>
      <c r="J315" s="109"/>
      <c r="N315" s="96"/>
    </row>
    <row r="316" spans="1:14" outlineLevel="1" x14ac:dyDescent="0.25">
      <c r="A316" s="361" t="s">
        <v>388</v>
      </c>
      <c r="B316" s="89"/>
      <c r="C316" s="109"/>
      <c r="H316" s="64"/>
      <c r="I316" s="89"/>
      <c r="J316" s="109"/>
      <c r="N316" s="96"/>
    </row>
    <row r="317" spans="1:14" outlineLevel="1" x14ac:dyDescent="0.25">
      <c r="A317" s="361" t="s">
        <v>389</v>
      </c>
      <c r="B317" s="89"/>
      <c r="C317" s="109"/>
      <c r="H317" s="64"/>
      <c r="I317" s="89"/>
      <c r="J317" s="109"/>
      <c r="N317" s="96"/>
    </row>
    <row r="318" spans="1:14" outlineLevel="1" x14ac:dyDescent="0.25">
      <c r="A318" s="361" t="s">
        <v>390</v>
      </c>
      <c r="B318" s="89"/>
      <c r="C318" s="109"/>
      <c r="H318" s="64"/>
      <c r="I318" s="89"/>
      <c r="J318" s="109"/>
      <c r="N318" s="96"/>
    </row>
    <row r="319" spans="1:14" ht="18.75" x14ac:dyDescent="0.25">
      <c r="A319" s="78"/>
      <c r="B319" s="77" t="s">
        <v>79</v>
      </c>
      <c r="C319" s="78"/>
      <c r="D319" s="78"/>
      <c r="E319" s="78"/>
      <c r="F319" s="78"/>
      <c r="G319" s="79"/>
      <c r="H319" s="64"/>
      <c r="I319" s="70"/>
      <c r="J319" s="72"/>
      <c r="K319" s="72"/>
      <c r="L319" s="72"/>
      <c r="M319" s="72"/>
      <c r="N319" s="96"/>
    </row>
    <row r="320" spans="1:14" ht="15" customHeight="1" outlineLevel="1" x14ac:dyDescent="0.25">
      <c r="A320" s="85"/>
      <c r="B320" s="86" t="s">
        <v>391</v>
      </c>
      <c r="C320" s="85"/>
      <c r="D320" s="85"/>
      <c r="E320" s="87"/>
      <c r="F320" s="88"/>
      <c r="G320" s="88"/>
      <c r="H320" s="64"/>
      <c r="L320" s="64"/>
      <c r="M320" s="64"/>
      <c r="N320" s="96"/>
    </row>
    <row r="321" spans="1:14" outlineLevel="1" x14ac:dyDescent="0.25">
      <c r="A321" s="66" t="s">
        <v>392</v>
      </c>
      <c r="B321" s="81" t="s">
        <v>393</v>
      </c>
      <c r="C321" s="81"/>
      <c r="H321" s="64"/>
      <c r="I321" s="96"/>
      <c r="J321" s="96"/>
      <c r="K321" s="96"/>
      <c r="L321" s="96"/>
      <c r="M321" s="96"/>
      <c r="N321" s="96"/>
    </row>
    <row r="322" spans="1:14" outlineLevel="1" x14ac:dyDescent="0.25">
      <c r="A322" s="66" t="s">
        <v>394</v>
      </c>
      <c r="B322" s="81" t="s">
        <v>395</v>
      </c>
      <c r="C322" s="81"/>
      <c r="H322" s="64"/>
      <c r="I322" s="96"/>
      <c r="J322" s="96"/>
      <c r="K322" s="96"/>
      <c r="L322" s="96"/>
      <c r="M322" s="96"/>
      <c r="N322" s="96"/>
    </row>
    <row r="323" spans="1:14" outlineLevel="1" x14ac:dyDescent="0.25">
      <c r="A323" s="66" t="s">
        <v>396</v>
      </c>
      <c r="B323" s="81" t="s">
        <v>397</v>
      </c>
      <c r="C323" s="81"/>
      <c r="H323" s="64"/>
      <c r="I323" s="96"/>
      <c r="J323" s="96"/>
      <c r="K323" s="96"/>
      <c r="L323" s="96"/>
      <c r="M323" s="96"/>
      <c r="N323" s="96"/>
    </row>
    <row r="324" spans="1:14" outlineLevel="1" x14ac:dyDescent="0.25">
      <c r="A324" s="66" t="s">
        <v>398</v>
      </c>
      <c r="B324" s="81" t="s">
        <v>399</v>
      </c>
      <c r="H324" s="64"/>
      <c r="I324" s="96"/>
      <c r="J324" s="96"/>
      <c r="K324" s="96"/>
      <c r="L324" s="96"/>
      <c r="M324" s="96"/>
      <c r="N324" s="96"/>
    </row>
    <row r="325" spans="1:14" outlineLevel="1" x14ac:dyDescent="0.25">
      <c r="A325" s="66" t="s">
        <v>400</v>
      </c>
      <c r="B325" s="81" t="s">
        <v>401</v>
      </c>
      <c r="H325" s="64"/>
      <c r="I325" s="96"/>
      <c r="J325" s="96"/>
      <c r="K325" s="96"/>
      <c r="L325" s="96"/>
      <c r="M325" s="96"/>
      <c r="N325" s="96"/>
    </row>
    <row r="326" spans="1:14" outlineLevel="1" x14ac:dyDescent="0.25">
      <c r="A326" s="66" t="s">
        <v>402</v>
      </c>
      <c r="B326" s="81" t="s">
        <v>403</v>
      </c>
      <c r="H326" s="64"/>
      <c r="I326" s="96"/>
      <c r="J326" s="96"/>
      <c r="K326" s="96"/>
      <c r="L326" s="96"/>
      <c r="M326" s="96"/>
      <c r="N326" s="96"/>
    </row>
    <row r="327" spans="1:14" outlineLevel="1" x14ac:dyDescent="0.25">
      <c r="A327" s="66" t="s">
        <v>404</v>
      </c>
      <c r="B327" s="81" t="s">
        <v>405</v>
      </c>
      <c r="H327" s="64"/>
      <c r="I327" s="96"/>
      <c r="J327" s="96"/>
      <c r="K327" s="96"/>
      <c r="L327" s="96"/>
      <c r="M327" s="96"/>
      <c r="N327" s="96"/>
    </row>
    <row r="328" spans="1:14" outlineLevel="1" x14ac:dyDescent="0.25">
      <c r="A328" s="66" t="s">
        <v>406</v>
      </c>
      <c r="B328" s="81" t="s">
        <v>407</v>
      </c>
      <c r="H328" s="64"/>
      <c r="I328" s="96"/>
      <c r="J328" s="96"/>
      <c r="K328" s="96"/>
      <c r="L328" s="96"/>
      <c r="M328" s="96"/>
      <c r="N328" s="96"/>
    </row>
    <row r="329" spans="1:14" outlineLevel="1" x14ac:dyDescent="0.25">
      <c r="A329" s="66" t="s">
        <v>408</v>
      </c>
      <c r="B329" s="81" t="s">
        <v>409</v>
      </c>
      <c r="H329" s="64"/>
      <c r="I329" s="96"/>
      <c r="J329" s="96"/>
      <c r="K329" s="96"/>
      <c r="L329" s="96"/>
      <c r="M329" s="96"/>
      <c r="N329" s="96"/>
    </row>
    <row r="330" spans="1:14" outlineLevel="1" x14ac:dyDescent="0.25">
      <c r="A330" s="66" t="s">
        <v>410</v>
      </c>
      <c r="B330" s="95" t="s">
        <v>411</v>
      </c>
      <c r="H330" s="64"/>
      <c r="I330" s="96"/>
      <c r="J330" s="96"/>
      <c r="K330" s="96"/>
      <c r="L330" s="96"/>
      <c r="M330" s="96"/>
      <c r="N330" s="96"/>
    </row>
    <row r="331" spans="1:14" outlineLevel="1" x14ac:dyDescent="0.25">
      <c r="A331" s="66" t="s">
        <v>412</v>
      </c>
      <c r="B331" s="95" t="s">
        <v>411</v>
      </c>
      <c r="H331" s="64"/>
      <c r="I331" s="96"/>
      <c r="J331" s="96"/>
      <c r="K331" s="96"/>
      <c r="L331" s="96"/>
      <c r="M331" s="96"/>
      <c r="N331" s="96"/>
    </row>
    <row r="332" spans="1:14" outlineLevel="1" x14ac:dyDescent="0.25">
      <c r="A332" s="66" t="s">
        <v>413</v>
      </c>
      <c r="B332" s="95" t="s">
        <v>411</v>
      </c>
      <c r="H332" s="64"/>
      <c r="I332" s="96"/>
      <c r="J332" s="96"/>
      <c r="K332" s="96"/>
      <c r="L332" s="96"/>
      <c r="M332" s="96"/>
      <c r="N332" s="96"/>
    </row>
    <row r="333" spans="1:14" outlineLevel="1" x14ac:dyDescent="0.25">
      <c r="A333" s="66" t="s">
        <v>414</v>
      </c>
      <c r="B333" s="95" t="s">
        <v>411</v>
      </c>
      <c r="H333" s="64"/>
      <c r="I333" s="96"/>
      <c r="J333" s="96"/>
      <c r="K333" s="96"/>
      <c r="L333" s="96"/>
      <c r="M333" s="96"/>
      <c r="N333" s="96"/>
    </row>
    <row r="334" spans="1:14" outlineLevel="1" x14ac:dyDescent="0.25">
      <c r="A334" s="66" t="s">
        <v>415</v>
      </c>
      <c r="B334" s="95" t="s">
        <v>411</v>
      </c>
      <c r="H334" s="64"/>
      <c r="I334" s="96"/>
      <c r="J334" s="96"/>
      <c r="K334" s="96"/>
      <c r="L334" s="96"/>
      <c r="M334" s="96"/>
      <c r="N334" s="96"/>
    </row>
    <row r="335" spans="1:14" outlineLevel="1" x14ac:dyDescent="0.25">
      <c r="A335" s="66" t="s">
        <v>416</v>
      </c>
      <c r="B335" s="95" t="s">
        <v>411</v>
      </c>
      <c r="H335" s="64"/>
      <c r="I335" s="96"/>
      <c r="J335" s="96"/>
      <c r="K335" s="96"/>
      <c r="L335" s="96"/>
      <c r="M335" s="96"/>
      <c r="N335" s="96"/>
    </row>
    <row r="336" spans="1:14" outlineLevel="1" x14ac:dyDescent="0.25">
      <c r="A336" s="66" t="s">
        <v>417</v>
      </c>
      <c r="B336" s="95" t="s">
        <v>411</v>
      </c>
      <c r="H336" s="64"/>
      <c r="I336" s="96"/>
      <c r="J336" s="96"/>
      <c r="K336" s="96"/>
      <c r="L336" s="96"/>
      <c r="M336" s="96"/>
      <c r="N336" s="96"/>
    </row>
    <row r="337" spans="1:14" outlineLevel="1" x14ac:dyDescent="0.25">
      <c r="A337" s="66" t="s">
        <v>418</v>
      </c>
      <c r="B337" s="95" t="s">
        <v>411</v>
      </c>
      <c r="H337" s="64"/>
      <c r="I337" s="96"/>
      <c r="J337" s="96"/>
      <c r="K337" s="96"/>
      <c r="L337" s="96"/>
      <c r="M337" s="96"/>
      <c r="N337" s="96"/>
    </row>
    <row r="338" spans="1:14" outlineLevel="1" x14ac:dyDescent="0.25">
      <c r="A338" s="66" t="s">
        <v>419</v>
      </c>
      <c r="B338" s="95" t="s">
        <v>411</v>
      </c>
      <c r="H338" s="64"/>
      <c r="I338" s="96"/>
      <c r="J338" s="96"/>
      <c r="K338" s="96"/>
      <c r="L338" s="96"/>
      <c r="M338" s="96"/>
      <c r="N338" s="96"/>
    </row>
    <row r="339" spans="1:14" outlineLevel="1" x14ac:dyDescent="0.25">
      <c r="A339" s="66" t="s">
        <v>420</v>
      </c>
      <c r="B339" s="95" t="s">
        <v>411</v>
      </c>
      <c r="H339" s="64"/>
      <c r="I339" s="96"/>
      <c r="J339" s="96"/>
      <c r="K339" s="96"/>
      <c r="L339" s="96"/>
      <c r="M339" s="96"/>
      <c r="N339" s="96"/>
    </row>
    <row r="340" spans="1:14" outlineLevel="1" x14ac:dyDescent="0.25">
      <c r="A340" s="66" t="s">
        <v>421</v>
      </c>
      <c r="B340" s="95" t="s">
        <v>411</v>
      </c>
      <c r="H340" s="64"/>
      <c r="I340" s="96"/>
      <c r="J340" s="96"/>
      <c r="K340" s="96"/>
      <c r="L340" s="96"/>
      <c r="M340" s="96"/>
      <c r="N340" s="96"/>
    </row>
    <row r="341" spans="1:14" outlineLevel="1" x14ac:dyDescent="0.25">
      <c r="A341" s="66" t="s">
        <v>422</v>
      </c>
      <c r="B341" s="95" t="s">
        <v>411</v>
      </c>
      <c r="H341" s="64"/>
      <c r="I341" s="96"/>
      <c r="J341" s="96"/>
      <c r="K341" s="96"/>
      <c r="L341" s="96"/>
      <c r="M341" s="96"/>
      <c r="N341" s="96"/>
    </row>
    <row r="342" spans="1:14" outlineLevel="1" x14ac:dyDescent="0.25">
      <c r="A342" s="66" t="s">
        <v>423</v>
      </c>
      <c r="B342" s="95" t="s">
        <v>411</v>
      </c>
      <c r="H342" s="64"/>
      <c r="I342" s="96"/>
      <c r="J342" s="96"/>
      <c r="K342" s="96"/>
      <c r="L342" s="96"/>
      <c r="M342" s="96"/>
      <c r="N342" s="96"/>
    </row>
    <row r="343" spans="1:14" outlineLevel="1" x14ac:dyDescent="0.25">
      <c r="A343" s="66" t="s">
        <v>424</v>
      </c>
      <c r="B343" s="95" t="s">
        <v>411</v>
      </c>
      <c r="H343" s="64"/>
      <c r="I343" s="96"/>
      <c r="J343" s="96"/>
      <c r="K343" s="96"/>
      <c r="L343" s="96"/>
      <c r="M343" s="96"/>
      <c r="N343" s="96"/>
    </row>
    <row r="344" spans="1:14" outlineLevel="1" x14ac:dyDescent="0.25">
      <c r="A344" s="66" t="s">
        <v>425</v>
      </c>
      <c r="B344" s="95" t="s">
        <v>411</v>
      </c>
      <c r="H344" s="64"/>
      <c r="I344" s="96"/>
      <c r="J344" s="96"/>
      <c r="K344" s="96"/>
      <c r="L344" s="96"/>
      <c r="M344" s="96"/>
      <c r="N344" s="96"/>
    </row>
    <row r="345" spans="1:14" outlineLevel="1" x14ac:dyDescent="0.25">
      <c r="A345" s="66" t="s">
        <v>426</v>
      </c>
      <c r="B345" s="95" t="s">
        <v>411</v>
      </c>
      <c r="H345" s="64"/>
      <c r="I345" s="96"/>
      <c r="J345" s="96"/>
      <c r="K345" s="96"/>
      <c r="L345" s="96"/>
      <c r="M345" s="96"/>
      <c r="N345" s="96"/>
    </row>
    <row r="346" spans="1:14" outlineLevel="1" x14ac:dyDescent="0.25">
      <c r="A346" s="66" t="s">
        <v>427</v>
      </c>
      <c r="B346" s="95" t="s">
        <v>411</v>
      </c>
      <c r="H346" s="64"/>
      <c r="I346" s="96"/>
      <c r="J346" s="96"/>
      <c r="K346" s="96"/>
      <c r="L346" s="96"/>
      <c r="M346" s="96"/>
      <c r="N346" s="96"/>
    </row>
    <row r="347" spans="1:14" outlineLevel="1" x14ac:dyDescent="0.25">
      <c r="A347" s="66" t="s">
        <v>428</v>
      </c>
      <c r="B347" s="95" t="s">
        <v>411</v>
      </c>
      <c r="H347" s="64"/>
      <c r="I347" s="96"/>
      <c r="J347" s="96"/>
      <c r="K347" s="96"/>
      <c r="L347" s="96"/>
      <c r="M347" s="96"/>
      <c r="N347" s="96"/>
    </row>
    <row r="348" spans="1:14" outlineLevel="1" x14ac:dyDescent="0.25">
      <c r="A348" s="66" t="s">
        <v>429</v>
      </c>
      <c r="B348" s="95" t="s">
        <v>411</v>
      </c>
      <c r="H348" s="64"/>
      <c r="I348" s="96"/>
      <c r="J348" s="96"/>
      <c r="K348" s="96"/>
      <c r="L348" s="96"/>
      <c r="M348" s="96"/>
      <c r="N348" s="96"/>
    </row>
    <row r="349" spans="1:14" outlineLevel="1" x14ac:dyDescent="0.25">
      <c r="A349" s="66" t="s">
        <v>430</v>
      </c>
      <c r="B349" s="95" t="s">
        <v>411</v>
      </c>
      <c r="H349" s="64"/>
      <c r="I349" s="96"/>
      <c r="J349" s="96"/>
      <c r="K349" s="96"/>
      <c r="L349" s="96"/>
      <c r="M349" s="96"/>
      <c r="N349" s="96"/>
    </row>
    <row r="350" spans="1:14" outlineLevel="1" x14ac:dyDescent="0.25">
      <c r="A350" s="66" t="s">
        <v>431</v>
      </c>
      <c r="B350" s="95" t="s">
        <v>411</v>
      </c>
      <c r="H350" s="64"/>
      <c r="I350" s="96"/>
      <c r="J350" s="96"/>
      <c r="K350" s="96"/>
      <c r="L350" s="96"/>
      <c r="M350" s="96"/>
      <c r="N350" s="96"/>
    </row>
    <row r="351" spans="1:14" outlineLevel="1" x14ac:dyDescent="0.25">
      <c r="A351" s="66" t="s">
        <v>432</v>
      </c>
      <c r="B351" s="95" t="s">
        <v>411</v>
      </c>
      <c r="H351" s="64"/>
      <c r="I351" s="96"/>
      <c r="J351" s="96"/>
      <c r="K351" s="96"/>
      <c r="L351" s="96"/>
      <c r="M351" s="96"/>
      <c r="N351" s="96"/>
    </row>
    <row r="352" spans="1:14" outlineLevel="1" x14ac:dyDescent="0.25">
      <c r="A352" s="66" t="s">
        <v>433</v>
      </c>
      <c r="B352" s="95" t="s">
        <v>411</v>
      </c>
      <c r="H352" s="64"/>
      <c r="I352" s="96"/>
      <c r="J352" s="96"/>
      <c r="K352" s="96"/>
      <c r="L352" s="96"/>
      <c r="M352" s="96"/>
      <c r="N352" s="96"/>
    </row>
    <row r="353" spans="1:14" outlineLevel="1" x14ac:dyDescent="0.25">
      <c r="A353" s="66" t="s">
        <v>434</v>
      </c>
      <c r="B353" s="95" t="s">
        <v>411</v>
      </c>
      <c r="H353" s="64"/>
      <c r="I353" s="96"/>
      <c r="J353" s="96"/>
      <c r="K353" s="96"/>
      <c r="L353" s="96"/>
      <c r="M353" s="96"/>
      <c r="N353" s="96"/>
    </row>
    <row r="354" spans="1:14" outlineLevel="1" x14ac:dyDescent="0.25">
      <c r="A354" s="66" t="s">
        <v>435</v>
      </c>
      <c r="B354" s="95" t="s">
        <v>411</v>
      </c>
      <c r="H354" s="64"/>
      <c r="I354" s="96"/>
      <c r="J354" s="96"/>
      <c r="K354" s="96"/>
      <c r="L354" s="96"/>
      <c r="M354" s="96"/>
      <c r="N354" s="96"/>
    </row>
    <row r="355" spans="1:14" outlineLevel="1" x14ac:dyDescent="0.25">
      <c r="A355" s="66" t="s">
        <v>436</v>
      </c>
      <c r="B355" s="95" t="s">
        <v>411</v>
      </c>
      <c r="H355" s="64"/>
      <c r="I355" s="96"/>
      <c r="J355" s="96"/>
      <c r="K355" s="96"/>
      <c r="L355" s="96"/>
      <c r="M355" s="96"/>
      <c r="N355" s="96"/>
    </row>
    <row r="356" spans="1:14" outlineLevel="1" x14ac:dyDescent="0.25">
      <c r="A356" s="66" t="s">
        <v>437</v>
      </c>
      <c r="B356" s="95" t="s">
        <v>411</v>
      </c>
      <c r="H356" s="64"/>
      <c r="I356" s="96"/>
      <c r="J356" s="96"/>
      <c r="K356" s="96"/>
      <c r="L356" s="96"/>
      <c r="M356" s="96"/>
      <c r="N356" s="96"/>
    </row>
    <row r="357" spans="1:14" outlineLevel="1" x14ac:dyDescent="0.25">
      <c r="A357" s="66" t="s">
        <v>438</v>
      </c>
      <c r="B357" s="95" t="s">
        <v>411</v>
      </c>
      <c r="H357" s="64"/>
      <c r="I357" s="96"/>
      <c r="J357" s="96"/>
      <c r="K357" s="96"/>
      <c r="L357" s="96"/>
      <c r="M357" s="96"/>
      <c r="N357" s="96"/>
    </row>
    <row r="358" spans="1:14" outlineLevel="1" x14ac:dyDescent="0.25">
      <c r="A358" s="66" t="s">
        <v>439</v>
      </c>
      <c r="B358" s="95" t="s">
        <v>411</v>
      </c>
      <c r="H358" s="64"/>
      <c r="I358" s="96"/>
      <c r="J358" s="96"/>
      <c r="K358" s="96"/>
      <c r="L358" s="96"/>
      <c r="M358" s="96"/>
      <c r="N358" s="96"/>
    </row>
    <row r="359" spans="1:14" outlineLevel="1" x14ac:dyDescent="0.25">
      <c r="A359" s="66" t="s">
        <v>440</v>
      </c>
      <c r="B359" s="95" t="s">
        <v>411</v>
      </c>
      <c r="H359" s="64"/>
      <c r="I359" s="96"/>
      <c r="J359" s="96"/>
      <c r="K359" s="96"/>
      <c r="L359" s="96"/>
      <c r="M359" s="96"/>
      <c r="N359" s="96"/>
    </row>
    <row r="360" spans="1:14" outlineLevel="1" x14ac:dyDescent="0.25">
      <c r="A360" s="66" t="s">
        <v>441</v>
      </c>
      <c r="B360" s="95" t="s">
        <v>411</v>
      </c>
      <c r="H360" s="64"/>
      <c r="I360" s="96"/>
      <c r="J360" s="96"/>
      <c r="K360" s="96"/>
      <c r="L360" s="96"/>
      <c r="M360" s="96"/>
      <c r="N360" s="96"/>
    </row>
    <row r="361" spans="1:14" outlineLevel="1" x14ac:dyDescent="0.25">
      <c r="A361" s="66" t="s">
        <v>442</v>
      </c>
      <c r="B361" s="95" t="s">
        <v>411</v>
      </c>
      <c r="H361" s="64"/>
      <c r="I361" s="96"/>
      <c r="J361" s="96"/>
      <c r="K361" s="96"/>
      <c r="L361" s="96"/>
      <c r="M361" s="96"/>
      <c r="N361" s="96"/>
    </row>
    <row r="362" spans="1:14" outlineLevel="1" x14ac:dyDescent="0.25">
      <c r="A362" s="66" t="s">
        <v>443</v>
      </c>
      <c r="B362" s="95" t="s">
        <v>411</v>
      </c>
      <c r="H362" s="64"/>
      <c r="I362" s="96"/>
      <c r="J362" s="96"/>
      <c r="K362" s="96"/>
      <c r="L362" s="96"/>
      <c r="M362" s="96"/>
      <c r="N362" s="96"/>
    </row>
    <row r="363" spans="1:14" outlineLevel="1" x14ac:dyDescent="0.25">
      <c r="A363" s="66" t="s">
        <v>444</v>
      </c>
      <c r="B363" s="95" t="s">
        <v>411</v>
      </c>
      <c r="H363" s="64"/>
      <c r="I363" s="96"/>
      <c r="J363" s="96"/>
      <c r="K363" s="96"/>
      <c r="L363" s="96"/>
      <c r="M363" s="96"/>
      <c r="N363" s="96"/>
    </row>
    <row r="364" spans="1:14" outlineLevel="1" x14ac:dyDescent="0.25">
      <c r="A364" s="66" t="s">
        <v>445</v>
      </c>
      <c r="B364" s="95" t="s">
        <v>411</v>
      </c>
      <c r="H364" s="64"/>
      <c r="I364" s="96"/>
      <c r="J364" s="96"/>
      <c r="K364" s="96"/>
      <c r="L364" s="96"/>
      <c r="M364" s="96"/>
      <c r="N364" s="96"/>
    </row>
    <row r="365" spans="1:14" outlineLevel="1" x14ac:dyDescent="0.25">
      <c r="A365" s="66" t="s">
        <v>446</v>
      </c>
      <c r="B365" s="95" t="s">
        <v>411</v>
      </c>
      <c r="H365" s="64"/>
      <c r="I365" s="96"/>
      <c r="J365" s="96"/>
      <c r="K365" s="96"/>
      <c r="L365" s="96"/>
      <c r="M365" s="96"/>
      <c r="N365" s="96"/>
    </row>
    <row r="366" spans="1:14" x14ac:dyDescent="0.25">
      <c r="H366" s="64"/>
      <c r="I366" s="96"/>
      <c r="J366" s="96"/>
      <c r="K366" s="96"/>
      <c r="L366" s="96"/>
      <c r="M366" s="96"/>
      <c r="N366" s="96"/>
    </row>
    <row r="367" spans="1:14" x14ac:dyDescent="0.25">
      <c r="H367" s="64"/>
      <c r="I367" s="96"/>
      <c r="J367" s="96"/>
      <c r="K367" s="96"/>
      <c r="L367" s="96"/>
      <c r="M367" s="96"/>
      <c r="N367" s="96"/>
    </row>
    <row r="368" spans="1:14" x14ac:dyDescent="0.25">
      <c r="H368" s="64"/>
      <c r="I368" s="96"/>
      <c r="J368" s="96"/>
      <c r="K368" s="96"/>
      <c r="L368" s="96"/>
      <c r="M368" s="96"/>
      <c r="N368" s="96"/>
    </row>
    <row r="369" spans="8:8" s="96" customFormat="1" x14ac:dyDescent="0.25">
      <c r="H369" s="64"/>
    </row>
    <row r="370" spans="8:8" s="96" customFormat="1" x14ac:dyDescent="0.25">
      <c r="H370" s="64"/>
    </row>
    <row r="371" spans="8:8" s="96" customFormat="1" x14ac:dyDescent="0.25">
      <c r="H371" s="64"/>
    </row>
    <row r="372" spans="8:8" s="96" customFormat="1" x14ac:dyDescent="0.25">
      <c r="H372" s="64"/>
    </row>
    <row r="373" spans="8:8" s="96" customFormat="1" x14ac:dyDescent="0.25">
      <c r="H373" s="64"/>
    </row>
    <row r="374" spans="8:8" s="96" customFormat="1" x14ac:dyDescent="0.25">
      <c r="H374" s="64"/>
    </row>
    <row r="375" spans="8:8" s="96" customFormat="1" x14ac:dyDescent="0.25">
      <c r="H375" s="64"/>
    </row>
    <row r="376" spans="8:8" s="96" customFormat="1" x14ac:dyDescent="0.25">
      <c r="H376" s="64"/>
    </row>
    <row r="377" spans="8:8" s="96" customFormat="1" x14ac:dyDescent="0.25">
      <c r="H377" s="64"/>
    </row>
    <row r="378" spans="8:8" s="96" customFormat="1" x14ac:dyDescent="0.25">
      <c r="H378" s="64"/>
    </row>
    <row r="379" spans="8:8" s="96" customFormat="1" x14ac:dyDescent="0.25">
      <c r="H379" s="64"/>
    </row>
    <row r="380" spans="8:8" s="96" customFormat="1" x14ac:dyDescent="0.25">
      <c r="H380" s="64"/>
    </row>
    <row r="381" spans="8:8" s="96" customFormat="1" x14ac:dyDescent="0.25">
      <c r="H381" s="64"/>
    </row>
    <row r="382" spans="8:8" s="96" customFormat="1" x14ac:dyDescent="0.25">
      <c r="H382" s="64"/>
    </row>
    <row r="383" spans="8:8" s="96" customFormat="1" x14ac:dyDescent="0.25">
      <c r="H383" s="64"/>
    </row>
    <row r="384" spans="8:8" s="96" customFormat="1" x14ac:dyDescent="0.25">
      <c r="H384" s="64"/>
    </row>
    <row r="385" spans="8:8" s="96" customFormat="1" x14ac:dyDescent="0.25">
      <c r="H385" s="64"/>
    </row>
    <row r="386" spans="8:8" s="96" customFormat="1" x14ac:dyDescent="0.25">
      <c r="H386" s="64"/>
    </row>
    <row r="387" spans="8:8" s="96" customFormat="1" x14ac:dyDescent="0.25">
      <c r="H387" s="64"/>
    </row>
    <row r="388" spans="8:8" s="96" customFormat="1" x14ac:dyDescent="0.25">
      <c r="H388" s="64"/>
    </row>
    <row r="389" spans="8:8" s="96" customFormat="1" x14ac:dyDescent="0.25">
      <c r="H389" s="64"/>
    </row>
    <row r="390" spans="8:8" s="96" customFormat="1" x14ac:dyDescent="0.25">
      <c r="H390" s="64"/>
    </row>
    <row r="391" spans="8:8" s="96" customFormat="1" x14ac:dyDescent="0.25">
      <c r="H391" s="64"/>
    </row>
    <row r="392" spans="8:8" s="96" customFormat="1" x14ac:dyDescent="0.25">
      <c r="H392" s="64"/>
    </row>
    <row r="393" spans="8:8" s="96" customFormat="1" x14ac:dyDescent="0.25">
      <c r="H393" s="64"/>
    </row>
    <row r="394" spans="8:8" s="96" customFormat="1" x14ac:dyDescent="0.25">
      <c r="H394" s="64"/>
    </row>
    <row r="395" spans="8:8" s="96" customFormat="1" x14ac:dyDescent="0.25">
      <c r="H395" s="64"/>
    </row>
    <row r="396" spans="8:8" s="96" customFormat="1" x14ac:dyDescent="0.25">
      <c r="H396" s="64"/>
    </row>
    <row r="397" spans="8:8" s="96" customFormat="1" x14ac:dyDescent="0.25">
      <c r="H397" s="64"/>
    </row>
    <row r="398" spans="8:8" s="96" customFormat="1" x14ac:dyDescent="0.25">
      <c r="H398" s="64"/>
    </row>
    <row r="399" spans="8:8" s="96" customFormat="1" x14ac:dyDescent="0.25">
      <c r="H399" s="64"/>
    </row>
    <row r="400" spans="8:8" s="96" customFormat="1" x14ac:dyDescent="0.25">
      <c r="H400" s="64"/>
    </row>
    <row r="401" spans="8:8" s="96" customFormat="1" x14ac:dyDescent="0.25">
      <c r="H401" s="64"/>
    </row>
    <row r="402" spans="8:8" s="96" customFormat="1" x14ac:dyDescent="0.25">
      <c r="H402" s="64"/>
    </row>
    <row r="403" spans="8:8" s="96" customFormat="1" x14ac:dyDescent="0.25">
      <c r="H403" s="64"/>
    </row>
    <row r="404" spans="8:8" s="96" customFormat="1" x14ac:dyDescent="0.25">
      <c r="H404" s="64"/>
    </row>
    <row r="405" spans="8:8" s="96" customFormat="1" x14ac:dyDescent="0.25">
      <c r="H405" s="64"/>
    </row>
    <row r="406" spans="8:8" s="96" customFormat="1" x14ac:dyDescent="0.25">
      <c r="H406" s="64"/>
    </row>
    <row r="407" spans="8:8" s="96" customFormat="1" x14ac:dyDescent="0.25">
      <c r="H407" s="64"/>
    </row>
    <row r="408" spans="8:8" s="96" customFormat="1" x14ac:dyDescent="0.25">
      <c r="H408" s="64"/>
    </row>
    <row r="409" spans="8:8" s="96" customFormat="1" x14ac:dyDescent="0.25">
      <c r="H409" s="64"/>
    </row>
    <row r="410" spans="8:8" s="96" customFormat="1" x14ac:dyDescent="0.25">
      <c r="H410" s="64"/>
    </row>
    <row r="411" spans="8:8" s="96" customFormat="1" x14ac:dyDescent="0.25">
      <c r="H411" s="64"/>
    </row>
    <row r="412" spans="8:8" s="96" customFormat="1" x14ac:dyDescent="0.25">
      <c r="H412" s="64"/>
    </row>
    <row r="413" spans="8:8" s="96" customFormat="1" x14ac:dyDescent="0.25">
      <c r="H413" s="64"/>
    </row>
  </sheetData>
  <sheetProtection algorithmName="SHA-512" hashValue="JL7Ml5p4SfpQXKTCmUHgP7kbK67GtM5Z4TUn85d+ORtjKmvEGn5hcrsvfgROp0KBjHDhEmzowb3rfaQwEdlg0w==" saltValue="YuqIlbcSv67NUaR48Qpgbg==" spinCount="100000" sheet="1" formatColumns="0" formatRows="0" insertHyperlinks="0" sort="0" autoFilter="0" pivotTables="0"/>
  <protectedRanges>
    <protectedRange sqref="B315:D318 F313:G318 D313:D314" name="Range12"/>
    <protectedRange sqref="C193:C207 B209:C215 F209:G215 B221:C227 C229 C231:C238 B234:B238 C217:C219 B243:C284 C240:C241" name="Range10"/>
    <protectedRange sqref="B168:D172 F168:G172 D138 C164:D166" name="Range8"/>
    <protectedRange sqref="C89:D89 C93:D99 B101:D110 F101:G110 F157:G162 C112:D129 F131:G136 B131:D136 C147:D147" name="Range6"/>
    <protectedRange sqref="B18:B25" name="Basic Facts 2"/>
    <protectedRange sqref="C14:C25" name="Basic facts"/>
    <protectedRange sqref="C29:C30 C38:C39 C27 B31:C35" name="Regulatory Sumary"/>
    <protectedRange sqref="C3 B18:B25 C14:C25 C29:C30 C38:C43 B46:B51 C45:C51 D46:D51 F45:G51 C53:D57 B59:D64 F53:G57 F59:G64 C66:D66 C70:D76 B78:D87 F66:G76 F78:G87 C93:D99 B40:B43 C27 B31:C35" name="HTT General"/>
    <protectedRange sqref="C139:D146 B157:D162 C138 C148:D155" name="Range7"/>
    <protectedRange sqref="C174:C178 B180:D191 F180:G191" name="Range9"/>
    <protectedRange sqref="B321:G365 C312:C314" name="Range11"/>
    <protectedRange sqref="C45:C51 B46:B51 D46:G51 F45:G45" name="Range13"/>
  </protectedRanges>
  <phoneticPr fontId="47" type="noConversion"/>
  <dataValidations count="2">
    <dataValidation type="list" allowBlank="1" showInputMessage="1" showErrorMessage="1" sqref="C299" xr:uid="{4170D199-69B1-4C36-ADE3-FA3FC3E21F21}">
      <formula1>J299:J302</formula1>
    </dataValidation>
    <dataValidation type="list" allowBlank="1" showInputMessage="1" showErrorMessage="1" sqref="C28" xr:uid="{4F9DFA44-CD04-406A-81EC-EEFCAD950917}">
      <formula1>$M$28:$M$30</formula1>
    </dataValidation>
  </dataValidations>
  <hyperlinks>
    <hyperlink ref="B6" location="'A. HTT General'!B13" display="1. Basic Facts" xr:uid="{00000000-0004-0000-0400-000000000000}"/>
    <hyperlink ref="B7" location="'A. HTT General'!B26" display="2. Regulatory Summary" xr:uid="{00000000-0004-0000-0400-000001000000}"/>
    <hyperlink ref="B8" location="'A. HTT General'!B36" display="3. General Cover Pool / Covered Bond Information" xr:uid="{00000000-0004-0000-0400-000002000000}"/>
    <hyperlink ref="B9" location="'A. HTT General'!B285" display="4. References to Capital Requirements Regulation (CRR) 129(7)" xr:uid="{00000000-0004-0000-0400-000003000000}"/>
    <hyperlink ref="B11" location="'A. HTT General'!B319" display="6. Other relevant information" xr:uid="{00000000-0004-0000-0400-000004000000}"/>
    <hyperlink ref="C289" location="'A. HTT General'!A39" display="'A. HTT General'!A39" xr:uid="{00000000-0004-0000-0400-000005000000}"/>
    <hyperlink ref="C291" location="'B1. HTT Mortgage Assets'!B43" display="'B1. HTT Mortgage Assets'!B43" xr:uid="{00000000-0004-0000-0400-000006000000}"/>
    <hyperlink ref="D291" location="'B2. HTT Public Sector Assets'!B48" display="'B2. HTT Public Sector Assets'!B48" xr:uid="{00000000-0004-0000-0400-000007000000}"/>
    <hyperlink ref="C292" location="'A. HTT General'!A52" display="'A. HTT General'!A52" xr:uid="{00000000-0004-0000-0400-000008000000}"/>
    <hyperlink ref="C297" location="'A. HTT General'!B163" display="'A. HTT General'!B163" xr:uid="{00000000-0004-0000-0400-000009000000}"/>
    <hyperlink ref="C298" location="'A. HTT General'!B137" display="'A. HTT General'!B137" xr:uid="{00000000-0004-0000-0400-00000A000000}"/>
    <hyperlink ref="C302" location="'C. HTT Harmonised Glossary'!B18" display="'C. HTT Harmonised Glossary'!B18" xr:uid="{00000000-0004-0000-0400-00000B000000}"/>
    <hyperlink ref="C303" location="'A. HTT General'!B65" display="'A. HTT General'!B65" xr:uid="{00000000-0004-0000-0400-00000C000000}"/>
    <hyperlink ref="C304" location="'A. HTT General'!B88" display="'A. HTT General'!B88" xr:uid="{00000000-0004-0000-0400-00000D000000}"/>
    <hyperlink ref="C307" location="'B1. HTT Mortgage Assets'!B179" display="'B1. HTT Mortgage Assets'!B179" xr:uid="{00000000-0004-0000-0400-00000E000000}"/>
    <hyperlink ref="D307" location="'B2. HTT Public Sector Assets'!B166" display="'B2. HTT Public Sector Assets'!B166" xr:uid="{00000000-0004-0000-0400-00000F000000}"/>
    <hyperlink ref="B27" r:id="rId1" display="Basel Compliance (Y/N)" xr:uid="{00000000-0004-0000-0400-000010000000}"/>
    <hyperlink ref="B29" r:id="rId2" xr:uid="{00000000-0004-0000-0400-000011000000}"/>
    <hyperlink ref="B30" r:id="rId3" xr:uid="{00000000-0004-0000-0400-000012000000}"/>
    <hyperlink ref="B10" location="'A. HTT General'!B311" display="5. References to Capital Requirements Regulation (CRR) 129(1)" xr:uid="{00000000-0004-0000-0400-000013000000}"/>
    <hyperlink ref="D293" location="'B1. HTT Mortgage Assets'!B412" display="'B1. HTT Mortgage Assets'!B412" xr:uid="{00000000-0004-0000-0400-000014000000}"/>
    <hyperlink ref="C293" location="'B1. HTT Mortgage Assets'!B186" display="'B1. HTT Mortgage Assets'!B186" xr:uid="{00000000-0004-0000-0400-000015000000}"/>
    <hyperlink ref="C288" location="'A. HTT General'!A38" display="'A. HTT General'!A38" xr:uid="{00000000-0004-0000-0400-000016000000}"/>
    <hyperlink ref="C296" location="'A. HTT General'!B111" display="'A. HTT General'!B111" xr:uid="{00000000-0004-0000-0400-000017000000}"/>
    <hyperlink ref="D295" location="'B2. HTT Public Sector Assets'!B129" display="'B2. HTT Public Sector Assets'!B129" xr:uid="{00000000-0004-0000-0400-000019000000}"/>
    <hyperlink ref="C295" location="'B1. HTT Mortgage Assets'!B149" display="'B1. HTT Mortgage Assets'!B149" xr:uid="{00000000-0004-0000-0400-00001A000000}"/>
    <hyperlink ref="C294" location="'C. HTT Harmonised Glossary'!B20" display="link to Glossary HG.1.15" xr:uid="{70A8261C-53E5-46F9-B161-336AE24567A1}"/>
    <hyperlink ref="C306" location="'A. HTT General'!B44" display="'A. HTT General'!B44" xr:uid="{22A93FFC-FFD8-46EC-B5A8-26FB6ACCFC83}"/>
    <hyperlink ref="C300" location="'B1. HTT Mortgage Assets'!B215" display="215 LTV residential mortgage" xr:uid="{98548F2A-57E6-4371-8561-2713EA2627FE}"/>
    <hyperlink ref="D300" location="'B1. HTT Mortgage Assets'!B441" display="441 LTV Commercial Mortgage" xr:uid="{5800A913-907A-4153-9140-4F4694708A09}"/>
    <hyperlink ref="C301" location="'A. HTT General'!B230" display="230 Derivatives and Swaps" xr:uid="{77F0E612-51EF-4057-94E1-E16688149A91}"/>
    <hyperlink ref="B28" r:id="rId4" display="CBD Compliance (Y/N)" xr:uid="{3C8E45B7-61FB-45A4-ACB2-0C2226575A66}"/>
    <hyperlink ref="F293" location="'B2. HTT Public Sector Assets'!A18" display="'B2. HTT Public Sector Assets'!A18" xr:uid="{00000000-0004-0000-0400-000018000000}"/>
    <hyperlink ref="G293" location="'B3. HTT Shipping Assets'!B116" display="'B3. HTT Shipping Assets'!B116" xr:uid="{AD021156-21CA-4734-961B-2C774A7531C9}"/>
    <hyperlink ref="F295" location="'B3. HTT Shipping Assets'!B80" display="'B3. HTT Shipping Assets'!B80" xr:uid="{30079AD2-C796-49F2-BFB1-0DCCB1D2AA07}"/>
    <hyperlink ref="C305" location="'C. HTT Harmonised Glossary'!B12" display="link to Glossary HG 1.7" xr:uid="{9BB09716-6675-42A0-BD7F-6367756A2C59}"/>
    <hyperlink ref="F307" location="'B3. HTT Shipping Assets'!B110" display="'B3. HTT Shipping Assets'!B110" xr:uid="{7AEEDC51-220C-44D5-B2BD-8CC3BB0653FD}"/>
    <hyperlink ref="B44" location="'C. HTT Harmonised Glossary'!B6" display="2. Over-collateralisation (OC) " xr:uid="{127A2DD0-EA6F-4DE1-A280-29469B922A79}"/>
    <hyperlink ref="C16" r:id="rId5" xr:uid="{38BB02A9-8C81-4ECE-969A-ED412B4F3C8F}"/>
    <hyperlink ref="C290" r:id="rId6" xr:uid="{8FF5995C-10E0-4819-B55C-49EB843A8A09}"/>
  </hyperlinks>
  <pageMargins left="0.70866141732283472" right="0.70866141732283472" top="0.74803149606299213" bottom="0.74803149606299213" header="0.31496062992125984" footer="0.31496062992125984"/>
  <pageSetup paperSize="9" fitToHeight="0" orientation="landscape" r:id="rId7"/>
  <headerFooter>
    <oddHeader>&amp;R&amp;G</oddHeader>
    <oddFooter>&amp;C&amp;1#&amp;"Calibri"&amp;10&amp;K000000Confidential</oddFooter>
  </headerFooter>
  <ignoredErrors>
    <ignoredError sqref="F58 F77" formula="1"/>
  </ignoredErrors>
  <legacyDrawingHF r:id="rId8"/>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tabColor rgb="FFE36E00"/>
  </sheetPr>
  <dimension ref="A1:N622"/>
  <sheetViews>
    <sheetView zoomScale="80" zoomScaleNormal="80" workbookViewId="0">
      <selection activeCell="C296" sqref="C296"/>
    </sheetView>
  </sheetViews>
  <sheetFormatPr defaultColWidth="8.85546875" defaultRowHeight="15" outlineLevelRow="1" x14ac:dyDescent="0.25"/>
  <cols>
    <col min="1" max="1" width="13.85546875" style="144" customWidth="1"/>
    <col min="2" max="2" width="60.85546875" style="144" customWidth="1"/>
    <col min="3" max="3" width="41" style="144" customWidth="1"/>
    <col min="4" max="4" width="40.85546875" style="144" customWidth="1"/>
    <col min="5" max="5" width="6.7109375" style="144" customWidth="1"/>
    <col min="6" max="6" width="41.5703125" style="144" customWidth="1"/>
    <col min="7" max="7" width="41.5703125" style="140" customWidth="1"/>
    <col min="8" max="16384" width="8.85546875" style="141"/>
  </cols>
  <sheetData>
    <row r="1" spans="1:7" ht="31.5" x14ac:dyDescent="0.25">
      <c r="A1" s="184" t="s">
        <v>447</v>
      </c>
      <c r="B1" s="184"/>
      <c r="C1" s="140"/>
      <c r="D1" s="140"/>
      <c r="E1" s="140"/>
      <c r="F1" s="375" t="s">
        <v>2764</v>
      </c>
    </row>
    <row r="2" spans="1:7" ht="15.75" thickBot="1" x14ac:dyDescent="0.3">
      <c r="A2" s="140"/>
      <c r="B2" s="140"/>
      <c r="C2" s="140"/>
      <c r="D2" s="140"/>
      <c r="E2" s="140"/>
      <c r="F2" s="140"/>
    </row>
    <row r="3" spans="1:7" ht="19.5" thickBot="1" x14ac:dyDescent="0.3">
      <c r="A3" s="142"/>
      <c r="B3" s="143" t="s">
        <v>71</v>
      </c>
      <c r="C3" s="357" t="s">
        <v>213</v>
      </c>
      <c r="D3" s="142"/>
      <c r="E3" s="142"/>
      <c r="F3" s="140"/>
      <c r="G3" s="142"/>
    </row>
    <row r="4" spans="1:7" ht="15.75" thickBot="1" x14ac:dyDescent="0.3"/>
    <row r="5" spans="1:7" ht="18.75" x14ac:dyDescent="0.25">
      <c r="A5" s="145"/>
      <c r="B5" s="146" t="s">
        <v>448</v>
      </c>
      <c r="C5" s="145"/>
      <c r="E5" s="147"/>
      <c r="F5" s="147"/>
    </row>
    <row r="6" spans="1:7" x14ac:dyDescent="0.25">
      <c r="B6" s="148" t="s">
        <v>449</v>
      </c>
    </row>
    <row r="7" spans="1:7" x14ac:dyDescent="0.25">
      <c r="B7" s="149" t="s">
        <v>450</v>
      </c>
    </row>
    <row r="8" spans="1:7" ht="15.75" thickBot="1" x14ac:dyDescent="0.3">
      <c r="B8" s="150" t="s">
        <v>451</v>
      </c>
    </row>
    <row r="9" spans="1:7" x14ac:dyDescent="0.25">
      <c r="B9" s="151"/>
    </row>
    <row r="10" spans="1:7" ht="37.5" x14ac:dyDescent="0.25">
      <c r="A10" s="152" t="s">
        <v>80</v>
      </c>
      <c r="B10" s="152" t="s">
        <v>449</v>
      </c>
      <c r="C10" s="153"/>
      <c r="D10" s="153"/>
      <c r="E10" s="153"/>
      <c r="F10" s="153"/>
      <c r="G10" s="154"/>
    </row>
    <row r="11" spans="1:7" ht="15" customHeight="1" x14ac:dyDescent="0.25">
      <c r="A11" s="155"/>
      <c r="B11" s="156" t="s">
        <v>452</v>
      </c>
      <c r="C11" s="155" t="s">
        <v>111</v>
      </c>
      <c r="D11" s="155"/>
      <c r="E11" s="155"/>
      <c r="F11" s="157" t="s">
        <v>453</v>
      </c>
      <c r="G11" s="157"/>
    </row>
    <row r="12" spans="1:7" x14ac:dyDescent="0.25">
      <c r="A12" s="144" t="s">
        <v>454</v>
      </c>
      <c r="B12" s="144" t="s">
        <v>455</v>
      </c>
      <c r="C12" s="495">
        <v>247585.77953054299</v>
      </c>
      <c r="F12" s="206">
        <f>IF($C$15=0,"",IF(C12="[for completion]","",C12/$C$15))</f>
        <v>1</v>
      </c>
    </row>
    <row r="13" spans="1:7" x14ac:dyDescent="0.25">
      <c r="A13" s="144" t="s">
        <v>456</v>
      </c>
      <c r="B13" s="144" t="s">
        <v>457</v>
      </c>
      <c r="C13" s="495">
        <v>0</v>
      </c>
      <c r="F13" s="206">
        <f>IF($C$15=0,"",IF(C13="[for completion]","",C13/$C$15))</f>
        <v>0</v>
      </c>
    </row>
    <row r="14" spans="1:7" x14ac:dyDescent="0.25">
      <c r="A14" s="144" t="s">
        <v>458</v>
      </c>
      <c r="B14" s="144" t="s">
        <v>142</v>
      </c>
      <c r="C14" s="495">
        <v>0</v>
      </c>
      <c r="F14" s="206">
        <f>IF($C$15=0,"",IF(C14="[for completion]","",C14/$C$15))</f>
        <v>0</v>
      </c>
    </row>
    <row r="15" spans="1:7" x14ac:dyDescent="0.25">
      <c r="A15" s="144" t="s">
        <v>459</v>
      </c>
      <c r="B15" s="159" t="s">
        <v>144</v>
      </c>
      <c r="C15" s="207">
        <f>SUM(C12:C14)</f>
        <v>247585.77953054299</v>
      </c>
      <c r="F15" s="178">
        <f>SUM(F12:F14)</f>
        <v>1</v>
      </c>
    </row>
    <row r="16" spans="1:7" outlineLevel="1" x14ac:dyDescent="0.25">
      <c r="A16" s="144" t="s">
        <v>460</v>
      </c>
      <c r="B16" s="161" t="s">
        <v>461</v>
      </c>
      <c r="C16" s="207"/>
      <c r="F16" s="206">
        <f t="shared" ref="F16:F26" si="0">IF($C$15=0,"",IF(C16="[for completion]","",C16/$C$15))</f>
        <v>0</v>
      </c>
    </row>
    <row r="17" spans="1:7" outlineLevel="1" x14ac:dyDescent="0.25">
      <c r="A17" s="144" t="s">
        <v>462</v>
      </c>
      <c r="B17" s="161" t="s">
        <v>1390</v>
      </c>
      <c r="C17" s="207"/>
      <c r="F17" s="206">
        <f t="shared" si="0"/>
        <v>0</v>
      </c>
    </row>
    <row r="18" spans="1:7" outlineLevel="1" x14ac:dyDescent="0.25">
      <c r="A18" s="144" t="s">
        <v>463</v>
      </c>
      <c r="B18" s="161" t="s">
        <v>146</v>
      </c>
      <c r="C18" s="207"/>
      <c r="F18" s="206">
        <f t="shared" si="0"/>
        <v>0</v>
      </c>
    </row>
    <row r="19" spans="1:7" outlineLevel="1" x14ac:dyDescent="0.25">
      <c r="A19" s="144" t="s">
        <v>464</v>
      </c>
      <c r="B19" s="161" t="s">
        <v>146</v>
      </c>
      <c r="C19" s="207"/>
      <c r="F19" s="206">
        <f t="shared" si="0"/>
        <v>0</v>
      </c>
    </row>
    <row r="20" spans="1:7" outlineLevel="1" x14ac:dyDescent="0.25">
      <c r="A20" s="144" t="s">
        <v>465</v>
      </c>
      <c r="B20" s="161" t="s">
        <v>146</v>
      </c>
      <c r="C20" s="207"/>
      <c r="F20" s="206">
        <f t="shared" si="0"/>
        <v>0</v>
      </c>
    </row>
    <row r="21" spans="1:7" outlineLevel="1" x14ac:dyDescent="0.25">
      <c r="A21" s="144" t="s">
        <v>466</v>
      </c>
      <c r="B21" s="161" t="s">
        <v>146</v>
      </c>
      <c r="C21" s="207"/>
      <c r="F21" s="206">
        <f t="shared" si="0"/>
        <v>0</v>
      </c>
    </row>
    <row r="22" spans="1:7" outlineLevel="1" x14ac:dyDescent="0.25">
      <c r="A22" s="144" t="s">
        <v>467</v>
      </c>
      <c r="B22" s="161" t="s">
        <v>146</v>
      </c>
      <c r="C22" s="207"/>
      <c r="F22" s="206">
        <f t="shared" si="0"/>
        <v>0</v>
      </c>
    </row>
    <row r="23" spans="1:7" outlineLevel="1" x14ac:dyDescent="0.25">
      <c r="A23" s="144" t="s">
        <v>468</v>
      </c>
      <c r="B23" s="161" t="s">
        <v>146</v>
      </c>
      <c r="C23" s="207"/>
      <c r="F23" s="206">
        <f t="shared" si="0"/>
        <v>0</v>
      </c>
    </row>
    <row r="24" spans="1:7" outlineLevel="1" x14ac:dyDescent="0.25">
      <c r="A24" s="144" t="s">
        <v>469</v>
      </c>
      <c r="B24" s="161" t="s">
        <v>146</v>
      </c>
      <c r="C24" s="207"/>
      <c r="F24" s="206">
        <f t="shared" si="0"/>
        <v>0</v>
      </c>
    </row>
    <row r="25" spans="1:7" outlineLevel="1" x14ac:dyDescent="0.25">
      <c r="A25" s="144" t="s">
        <v>470</v>
      </c>
      <c r="B25" s="161" t="s">
        <v>146</v>
      </c>
      <c r="C25" s="207"/>
      <c r="F25" s="206">
        <f t="shared" si="0"/>
        <v>0</v>
      </c>
    </row>
    <row r="26" spans="1:7" outlineLevel="1" x14ac:dyDescent="0.25">
      <c r="A26" s="144" t="s">
        <v>471</v>
      </c>
      <c r="B26" s="161" t="s">
        <v>146</v>
      </c>
      <c r="C26" s="208"/>
      <c r="D26" s="141"/>
      <c r="E26" s="141"/>
      <c r="F26" s="206">
        <f t="shared" si="0"/>
        <v>0</v>
      </c>
    </row>
    <row r="27" spans="1:7" ht="15" customHeight="1" x14ac:dyDescent="0.25">
      <c r="A27" s="155"/>
      <c r="B27" s="156" t="s">
        <v>472</v>
      </c>
      <c r="C27" s="155" t="s">
        <v>473</v>
      </c>
      <c r="D27" s="155" t="s">
        <v>474</v>
      </c>
      <c r="E27" s="162"/>
      <c r="F27" s="155" t="s">
        <v>475</v>
      </c>
      <c r="G27" s="157"/>
    </row>
    <row r="28" spans="1:7" x14ac:dyDescent="0.25">
      <c r="A28" s="144" t="s">
        <v>476</v>
      </c>
      <c r="B28" s="144" t="s">
        <v>477</v>
      </c>
      <c r="C28" s="490">
        <v>117877</v>
      </c>
      <c r="D28" s="490">
        <v>0</v>
      </c>
      <c r="F28" s="144">
        <f>IF(AND(C28="[For completion]",D28="[For completion]"),"[For completion]",SUM(C28:D28))</f>
        <v>117877</v>
      </c>
    </row>
    <row r="29" spans="1:7" outlineLevel="1" x14ac:dyDescent="0.25">
      <c r="A29" s="144" t="s">
        <v>478</v>
      </c>
      <c r="B29" s="163" t="s">
        <v>479</v>
      </c>
    </row>
    <row r="30" spans="1:7" outlineLevel="1" x14ac:dyDescent="0.25">
      <c r="A30" s="144" t="s">
        <v>480</v>
      </c>
      <c r="B30" s="163" t="s">
        <v>481</v>
      </c>
    </row>
    <row r="31" spans="1:7" outlineLevel="1" x14ac:dyDescent="0.25">
      <c r="A31" s="144" t="s">
        <v>482</v>
      </c>
      <c r="B31" s="163"/>
    </row>
    <row r="32" spans="1:7" outlineLevel="1" x14ac:dyDescent="0.25">
      <c r="A32" s="144" t="s">
        <v>483</v>
      </c>
      <c r="B32" s="163"/>
    </row>
    <row r="33" spans="1:7" outlineLevel="1" x14ac:dyDescent="0.25">
      <c r="A33" s="144" t="s">
        <v>1581</v>
      </c>
      <c r="B33" s="163"/>
    </row>
    <row r="34" spans="1:7" outlineLevel="1" x14ac:dyDescent="0.25">
      <c r="A34" s="144" t="s">
        <v>1582</v>
      </c>
      <c r="B34" s="163"/>
    </row>
    <row r="35" spans="1:7" ht="15" customHeight="1" x14ac:dyDescent="0.25">
      <c r="A35" s="155"/>
      <c r="B35" s="156" t="s">
        <v>484</v>
      </c>
      <c r="C35" s="155" t="s">
        <v>485</v>
      </c>
      <c r="D35" s="155" t="s">
        <v>486</v>
      </c>
      <c r="E35" s="162"/>
      <c r="F35" s="157" t="s">
        <v>453</v>
      </c>
      <c r="G35" s="157"/>
    </row>
    <row r="36" spans="1:7" x14ac:dyDescent="0.25">
      <c r="A36" s="144" t="s">
        <v>487</v>
      </c>
      <c r="B36" s="144" t="s">
        <v>488</v>
      </c>
      <c r="C36" s="498">
        <v>1.86340967960595E-3</v>
      </c>
      <c r="D36" s="363">
        <v>0</v>
      </c>
      <c r="E36" s="209"/>
      <c r="F36" s="498">
        <v>1.86340967960595E-3</v>
      </c>
    </row>
    <row r="37" spans="1:7" outlineLevel="1" x14ac:dyDescent="0.25">
      <c r="A37" s="144" t="s">
        <v>489</v>
      </c>
      <c r="C37" s="178"/>
      <c r="D37" s="178"/>
      <c r="E37" s="209"/>
      <c r="F37" s="178"/>
    </row>
    <row r="38" spans="1:7" outlineLevel="1" x14ac:dyDescent="0.25">
      <c r="A38" s="144" t="s">
        <v>490</v>
      </c>
      <c r="C38" s="178"/>
      <c r="D38" s="178"/>
      <c r="E38" s="209"/>
      <c r="F38" s="178"/>
    </row>
    <row r="39" spans="1:7" outlineLevel="1" x14ac:dyDescent="0.25">
      <c r="A39" s="144" t="s">
        <v>491</v>
      </c>
      <c r="C39" s="178"/>
      <c r="D39" s="178"/>
      <c r="E39" s="209"/>
      <c r="F39" s="178"/>
    </row>
    <row r="40" spans="1:7" outlineLevel="1" x14ac:dyDescent="0.25">
      <c r="A40" s="144" t="s">
        <v>492</v>
      </c>
      <c r="C40" s="178"/>
      <c r="D40" s="178"/>
      <c r="E40" s="209"/>
      <c r="F40" s="178"/>
    </row>
    <row r="41" spans="1:7" outlineLevel="1" x14ac:dyDescent="0.25">
      <c r="A41" s="144" t="s">
        <v>493</v>
      </c>
      <c r="C41" s="178"/>
      <c r="D41" s="178"/>
      <c r="E41" s="209"/>
      <c r="F41" s="178"/>
    </row>
    <row r="42" spans="1:7" outlineLevel="1" x14ac:dyDescent="0.25">
      <c r="A42" s="144" t="s">
        <v>494</v>
      </c>
      <c r="C42" s="178"/>
      <c r="D42" s="178"/>
      <c r="E42" s="209"/>
      <c r="F42" s="178"/>
    </row>
    <row r="43" spans="1:7" ht="15" customHeight="1" x14ac:dyDescent="0.25">
      <c r="A43" s="155"/>
      <c r="B43" s="156" t="s">
        <v>495</v>
      </c>
      <c r="C43" s="155" t="s">
        <v>485</v>
      </c>
      <c r="D43" s="155" t="s">
        <v>486</v>
      </c>
      <c r="E43" s="162"/>
      <c r="F43" s="157" t="s">
        <v>453</v>
      </c>
      <c r="G43" s="157"/>
    </row>
    <row r="44" spans="1:7" x14ac:dyDescent="0.25">
      <c r="A44" s="144" t="s">
        <v>496</v>
      </c>
      <c r="B44" s="164" t="s">
        <v>497</v>
      </c>
      <c r="C44" s="177">
        <f>SUM(C45:C71)</f>
        <v>0</v>
      </c>
      <c r="D44" s="177">
        <f>SUM(D45:D71)</f>
        <v>0</v>
      </c>
      <c r="E44" s="178"/>
      <c r="F44" s="177">
        <f>SUM(F45:F71)</f>
        <v>0</v>
      </c>
      <c r="G44" s="144"/>
    </row>
    <row r="45" spans="1:7" x14ac:dyDescent="0.25">
      <c r="A45" s="144" t="s">
        <v>498</v>
      </c>
      <c r="B45" s="144" t="s">
        <v>499</v>
      </c>
      <c r="C45" s="498">
        <v>0</v>
      </c>
      <c r="D45" s="498">
        <v>0</v>
      </c>
      <c r="E45" s="178"/>
      <c r="F45" s="498">
        <v>0</v>
      </c>
      <c r="G45" s="144"/>
    </row>
    <row r="46" spans="1:7" x14ac:dyDescent="0.25">
      <c r="A46" s="144" t="s">
        <v>500</v>
      </c>
      <c r="B46" s="144" t="s">
        <v>501</v>
      </c>
      <c r="C46" s="498">
        <v>0</v>
      </c>
      <c r="D46" s="498">
        <v>0</v>
      </c>
      <c r="E46" s="178"/>
      <c r="F46" s="498">
        <v>0</v>
      </c>
      <c r="G46" s="144"/>
    </row>
    <row r="47" spans="1:7" x14ac:dyDescent="0.25">
      <c r="A47" s="144" t="s">
        <v>502</v>
      </c>
      <c r="B47" s="144" t="s">
        <v>503</v>
      </c>
      <c r="C47" s="498">
        <v>0</v>
      </c>
      <c r="D47" s="498">
        <v>0</v>
      </c>
      <c r="E47" s="178"/>
      <c r="F47" s="498">
        <v>0</v>
      </c>
      <c r="G47" s="144"/>
    </row>
    <row r="48" spans="1:7" x14ac:dyDescent="0.25">
      <c r="A48" s="144" t="s">
        <v>504</v>
      </c>
      <c r="B48" s="144" t="s">
        <v>505</v>
      </c>
      <c r="C48" s="498">
        <v>0</v>
      </c>
      <c r="D48" s="498">
        <v>0</v>
      </c>
      <c r="E48" s="178"/>
      <c r="F48" s="498">
        <v>0</v>
      </c>
      <c r="G48" s="144"/>
    </row>
    <row r="49" spans="1:7" x14ac:dyDescent="0.25">
      <c r="A49" s="144" t="s">
        <v>506</v>
      </c>
      <c r="B49" s="144" t="s">
        <v>507</v>
      </c>
      <c r="C49" s="498">
        <v>0</v>
      </c>
      <c r="D49" s="498">
        <v>0</v>
      </c>
      <c r="E49" s="178"/>
      <c r="F49" s="498">
        <v>0</v>
      </c>
      <c r="G49" s="144"/>
    </row>
    <row r="50" spans="1:7" x14ac:dyDescent="0.25">
      <c r="A50" s="144" t="s">
        <v>508</v>
      </c>
      <c r="B50" s="144" t="s">
        <v>2290</v>
      </c>
      <c r="C50" s="498">
        <v>0</v>
      </c>
      <c r="D50" s="498">
        <v>0</v>
      </c>
      <c r="E50" s="178"/>
      <c r="F50" s="498">
        <v>0</v>
      </c>
      <c r="G50" s="144"/>
    </row>
    <row r="51" spans="1:7" x14ac:dyDescent="0.25">
      <c r="A51" s="144" t="s">
        <v>509</v>
      </c>
      <c r="B51" s="144" t="s">
        <v>510</v>
      </c>
      <c r="C51" s="498">
        <v>0</v>
      </c>
      <c r="D51" s="498">
        <v>0</v>
      </c>
      <c r="E51" s="178"/>
      <c r="F51" s="498">
        <v>0</v>
      </c>
      <c r="G51" s="144"/>
    </row>
    <row r="52" spans="1:7" x14ac:dyDescent="0.25">
      <c r="A52" s="144" t="s">
        <v>511</v>
      </c>
      <c r="B52" s="144" t="s">
        <v>512</v>
      </c>
      <c r="C52" s="498">
        <v>0</v>
      </c>
      <c r="D52" s="498">
        <v>0</v>
      </c>
      <c r="E52" s="178"/>
      <c r="F52" s="498">
        <v>0</v>
      </c>
      <c r="G52" s="144"/>
    </row>
    <row r="53" spans="1:7" x14ac:dyDescent="0.25">
      <c r="A53" s="144" t="s">
        <v>513</v>
      </c>
      <c r="B53" s="144" t="s">
        <v>514</v>
      </c>
      <c r="C53" s="498">
        <v>0</v>
      </c>
      <c r="D53" s="498">
        <v>0</v>
      </c>
      <c r="E53" s="178"/>
      <c r="F53" s="498">
        <v>0</v>
      </c>
      <c r="G53" s="144"/>
    </row>
    <row r="54" spans="1:7" x14ac:dyDescent="0.25">
      <c r="A54" s="144" t="s">
        <v>515</v>
      </c>
      <c r="B54" s="144" t="s">
        <v>516</v>
      </c>
      <c r="C54" s="498">
        <v>0</v>
      </c>
      <c r="D54" s="498">
        <v>0</v>
      </c>
      <c r="E54" s="178"/>
      <c r="F54" s="498">
        <v>0</v>
      </c>
      <c r="G54" s="144"/>
    </row>
    <row r="55" spans="1:7" x14ac:dyDescent="0.25">
      <c r="A55" s="144" t="s">
        <v>517</v>
      </c>
      <c r="B55" s="144" t="s">
        <v>518</v>
      </c>
      <c r="C55" s="498">
        <v>0</v>
      </c>
      <c r="D55" s="498">
        <v>0</v>
      </c>
      <c r="E55" s="178"/>
      <c r="F55" s="498">
        <v>0</v>
      </c>
      <c r="G55" s="144"/>
    </row>
    <row r="56" spans="1:7" x14ac:dyDescent="0.25">
      <c r="A56" s="144" t="s">
        <v>519</v>
      </c>
      <c r="B56" s="144" t="s">
        <v>520</v>
      </c>
      <c r="C56" s="498">
        <v>0</v>
      </c>
      <c r="D56" s="498">
        <v>0</v>
      </c>
      <c r="E56" s="178"/>
      <c r="F56" s="498">
        <v>0</v>
      </c>
      <c r="G56" s="144"/>
    </row>
    <row r="57" spans="1:7" x14ac:dyDescent="0.25">
      <c r="A57" s="144" t="s">
        <v>521</v>
      </c>
      <c r="B57" s="144" t="s">
        <v>522</v>
      </c>
      <c r="C57" s="498">
        <v>0</v>
      </c>
      <c r="D57" s="498">
        <v>0</v>
      </c>
      <c r="E57" s="178"/>
      <c r="F57" s="498">
        <v>0</v>
      </c>
      <c r="G57" s="144"/>
    </row>
    <row r="58" spans="1:7" x14ac:dyDescent="0.25">
      <c r="A58" s="144" t="s">
        <v>523</v>
      </c>
      <c r="B58" s="144" t="s">
        <v>524</v>
      </c>
      <c r="C58" s="498">
        <v>0</v>
      </c>
      <c r="D58" s="498">
        <v>0</v>
      </c>
      <c r="E58" s="178"/>
      <c r="F58" s="498">
        <v>0</v>
      </c>
      <c r="G58" s="144"/>
    </row>
    <row r="59" spans="1:7" x14ac:dyDescent="0.25">
      <c r="A59" s="144" t="s">
        <v>525</v>
      </c>
      <c r="B59" s="144" t="s">
        <v>526</v>
      </c>
      <c r="C59" s="498">
        <v>0</v>
      </c>
      <c r="D59" s="498">
        <v>0</v>
      </c>
      <c r="E59" s="178"/>
      <c r="F59" s="498">
        <v>0</v>
      </c>
      <c r="G59" s="144"/>
    </row>
    <row r="60" spans="1:7" x14ac:dyDescent="0.25">
      <c r="A60" s="144" t="s">
        <v>527</v>
      </c>
      <c r="B60" s="144" t="s">
        <v>3</v>
      </c>
      <c r="C60" s="498">
        <v>0</v>
      </c>
      <c r="D60" s="498">
        <v>0</v>
      </c>
      <c r="E60" s="178"/>
      <c r="F60" s="498">
        <v>0</v>
      </c>
      <c r="G60" s="144"/>
    </row>
    <row r="61" spans="1:7" x14ac:dyDescent="0.25">
      <c r="A61" s="144" t="s">
        <v>528</v>
      </c>
      <c r="B61" s="144" t="s">
        <v>529</v>
      </c>
      <c r="C61" s="498">
        <v>0</v>
      </c>
      <c r="D61" s="498">
        <v>0</v>
      </c>
      <c r="E61" s="178"/>
      <c r="F61" s="498">
        <v>0</v>
      </c>
      <c r="G61" s="144"/>
    </row>
    <row r="62" spans="1:7" x14ac:dyDescent="0.25">
      <c r="A62" s="144" t="s">
        <v>530</v>
      </c>
      <c r="B62" s="144" t="s">
        <v>531</v>
      </c>
      <c r="C62" s="498">
        <v>0</v>
      </c>
      <c r="D62" s="498">
        <v>0</v>
      </c>
      <c r="E62" s="178"/>
      <c r="F62" s="498">
        <v>0</v>
      </c>
      <c r="G62" s="144"/>
    </row>
    <row r="63" spans="1:7" x14ac:dyDescent="0.25">
      <c r="A63" s="144" t="s">
        <v>532</v>
      </c>
      <c r="B63" s="144" t="s">
        <v>533</v>
      </c>
      <c r="C63" s="498">
        <v>0</v>
      </c>
      <c r="D63" s="498">
        <v>0</v>
      </c>
      <c r="E63" s="178"/>
      <c r="F63" s="498">
        <v>0</v>
      </c>
      <c r="G63" s="144"/>
    </row>
    <row r="64" spans="1:7" x14ac:dyDescent="0.25">
      <c r="A64" s="144" t="s">
        <v>534</v>
      </c>
      <c r="B64" s="144" t="s">
        <v>535</v>
      </c>
      <c r="C64" s="498">
        <v>0</v>
      </c>
      <c r="D64" s="498">
        <v>0</v>
      </c>
      <c r="E64" s="178"/>
      <c r="F64" s="498">
        <v>0</v>
      </c>
      <c r="G64" s="144"/>
    </row>
    <row r="65" spans="1:7" x14ac:dyDescent="0.25">
      <c r="A65" s="144" t="s">
        <v>536</v>
      </c>
      <c r="B65" s="144" t="s">
        <v>537</v>
      </c>
      <c r="C65" s="498">
        <v>0</v>
      </c>
      <c r="D65" s="498">
        <v>0</v>
      </c>
      <c r="E65" s="178"/>
      <c r="F65" s="498">
        <v>0</v>
      </c>
      <c r="G65" s="144"/>
    </row>
    <row r="66" spans="1:7" x14ac:dyDescent="0.25">
      <c r="A66" s="144" t="s">
        <v>538</v>
      </c>
      <c r="B66" s="144" t="s">
        <v>539</v>
      </c>
      <c r="C66" s="498">
        <v>0</v>
      </c>
      <c r="D66" s="498">
        <v>0</v>
      </c>
      <c r="E66" s="178"/>
      <c r="F66" s="498">
        <v>0</v>
      </c>
      <c r="G66" s="144"/>
    </row>
    <row r="67" spans="1:7" x14ac:dyDescent="0.25">
      <c r="A67" s="144" t="s">
        <v>540</v>
      </c>
      <c r="B67" s="144" t="s">
        <v>541</v>
      </c>
      <c r="C67" s="498">
        <v>0</v>
      </c>
      <c r="D67" s="498">
        <v>0</v>
      </c>
      <c r="E67" s="178"/>
      <c r="F67" s="498">
        <v>0</v>
      </c>
      <c r="G67" s="144"/>
    </row>
    <row r="68" spans="1:7" x14ac:dyDescent="0.25">
      <c r="A68" s="144" t="s">
        <v>542</v>
      </c>
      <c r="B68" s="144" t="s">
        <v>543</v>
      </c>
      <c r="C68" s="498">
        <v>0</v>
      </c>
      <c r="D68" s="498">
        <v>0</v>
      </c>
      <c r="E68" s="178"/>
      <c r="F68" s="498">
        <v>0</v>
      </c>
      <c r="G68" s="144"/>
    </row>
    <row r="69" spans="1:7" x14ac:dyDescent="0.25">
      <c r="A69" s="263" t="s">
        <v>544</v>
      </c>
      <c r="B69" s="144" t="s">
        <v>545</v>
      </c>
      <c r="C69" s="498">
        <v>0</v>
      </c>
      <c r="D69" s="498">
        <v>0</v>
      </c>
      <c r="E69" s="178"/>
      <c r="F69" s="498">
        <v>0</v>
      </c>
      <c r="G69" s="144"/>
    </row>
    <row r="70" spans="1:7" x14ac:dyDescent="0.25">
      <c r="A70" s="263" t="s">
        <v>546</v>
      </c>
      <c r="B70" s="144" t="s">
        <v>547</v>
      </c>
      <c r="C70" s="498">
        <v>0</v>
      </c>
      <c r="D70" s="498">
        <v>0</v>
      </c>
      <c r="E70" s="178"/>
      <c r="F70" s="498">
        <v>0</v>
      </c>
      <c r="G70" s="144"/>
    </row>
    <row r="71" spans="1:7" x14ac:dyDescent="0.25">
      <c r="A71" s="263" t="s">
        <v>548</v>
      </c>
      <c r="B71" s="144" t="s">
        <v>6</v>
      </c>
      <c r="C71" s="498">
        <v>0</v>
      </c>
      <c r="D71" s="498">
        <v>0</v>
      </c>
      <c r="E71" s="178"/>
      <c r="F71" s="498">
        <v>0</v>
      </c>
      <c r="G71" s="144"/>
    </row>
    <row r="72" spans="1:7" x14ac:dyDescent="0.25">
      <c r="A72" s="263" t="s">
        <v>549</v>
      </c>
      <c r="B72" s="164" t="s">
        <v>312</v>
      </c>
      <c r="C72" s="177">
        <f>SUM(C73:C75)</f>
        <v>1</v>
      </c>
      <c r="D72" s="177">
        <f>SUM(D73:D75)</f>
        <v>0</v>
      </c>
      <c r="E72" s="178"/>
      <c r="F72" s="177">
        <f>SUM(F73:F75)</f>
        <v>1</v>
      </c>
      <c r="G72" s="144"/>
    </row>
    <row r="73" spans="1:7" x14ac:dyDescent="0.25">
      <c r="A73" s="263" t="s">
        <v>551</v>
      </c>
      <c r="B73" s="144" t="s">
        <v>553</v>
      </c>
      <c r="C73" s="498">
        <v>0</v>
      </c>
      <c r="D73" s="498">
        <v>0</v>
      </c>
      <c r="E73" s="178"/>
      <c r="F73" s="498">
        <v>0</v>
      </c>
      <c r="G73" s="144"/>
    </row>
    <row r="74" spans="1:7" x14ac:dyDescent="0.25">
      <c r="A74" s="263" t="s">
        <v>552</v>
      </c>
      <c r="B74" s="144" t="s">
        <v>555</v>
      </c>
      <c r="C74" s="498">
        <v>0</v>
      </c>
      <c r="D74" s="498">
        <v>0</v>
      </c>
      <c r="E74" s="178"/>
      <c r="F74" s="498">
        <v>0</v>
      </c>
      <c r="G74" s="144"/>
    </row>
    <row r="75" spans="1:7" x14ac:dyDescent="0.25">
      <c r="A75" s="263" t="s">
        <v>554</v>
      </c>
      <c r="B75" s="144" t="s">
        <v>2</v>
      </c>
      <c r="C75" s="498">
        <v>1</v>
      </c>
      <c r="D75" s="498">
        <v>0</v>
      </c>
      <c r="E75" s="178"/>
      <c r="F75" s="498">
        <v>1</v>
      </c>
      <c r="G75" s="144"/>
    </row>
    <row r="76" spans="1:7" x14ac:dyDescent="0.25">
      <c r="A76" s="263" t="s">
        <v>1535</v>
      </c>
      <c r="B76" s="164" t="s">
        <v>142</v>
      </c>
      <c r="C76" s="177">
        <f>SUM(C77:C87)</f>
        <v>0</v>
      </c>
      <c r="D76" s="177">
        <f>SUM(D77:D87)</f>
        <v>0</v>
      </c>
      <c r="E76" s="178"/>
      <c r="F76" s="177">
        <f>SUM(F77:F87)</f>
        <v>0</v>
      </c>
      <c r="G76" s="144"/>
    </row>
    <row r="77" spans="1:7" x14ac:dyDescent="0.25">
      <c r="A77" s="263" t="s">
        <v>556</v>
      </c>
      <c r="B77" s="165" t="s">
        <v>314</v>
      </c>
      <c r="C77" s="498">
        <v>0</v>
      </c>
      <c r="D77" s="498">
        <v>0</v>
      </c>
      <c r="E77" s="178"/>
      <c r="F77" s="498">
        <v>0</v>
      </c>
      <c r="G77" s="144"/>
    </row>
    <row r="78" spans="1:7" s="262" customFormat="1" x14ac:dyDescent="0.25">
      <c r="A78" s="263" t="s">
        <v>557</v>
      </c>
      <c r="B78" s="263" t="s">
        <v>550</v>
      </c>
      <c r="C78" s="498">
        <v>0</v>
      </c>
      <c r="D78" s="498">
        <v>0</v>
      </c>
      <c r="E78" s="264"/>
      <c r="F78" s="498">
        <v>0</v>
      </c>
      <c r="G78" s="263"/>
    </row>
    <row r="79" spans="1:7" x14ac:dyDescent="0.25">
      <c r="A79" s="263" t="s">
        <v>558</v>
      </c>
      <c r="B79" s="165" t="s">
        <v>316</v>
      </c>
      <c r="C79" s="498">
        <v>0</v>
      </c>
      <c r="D79" s="498">
        <v>0</v>
      </c>
      <c r="E79" s="178"/>
      <c r="F79" s="498">
        <v>0</v>
      </c>
      <c r="G79" s="144"/>
    </row>
    <row r="80" spans="1:7" x14ac:dyDescent="0.25">
      <c r="A80" s="144" t="s">
        <v>559</v>
      </c>
      <c r="B80" s="165" t="s">
        <v>318</v>
      </c>
      <c r="C80" s="498">
        <v>0</v>
      </c>
      <c r="D80" s="498">
        <v>0</v>
      </c>
      <c r="E80" s="178"/>
      <c r="F80" s="498">
        <v>0</v>
      </c>
      <c r="G80" s="144"/>
    </row>
    <row r="81" spans="1:7" x14ac:dyDescent="0.25">
      <c r="A81" s="144" t="s">
        <v>560</v>
      </c>
      <c r="B81" s="165" t="s">
        <v>12</v>
      </c>
      <c r="C81" s="498">
        <v>0</v>
      </c>
      <c r="D81" s="498">
        <v>0</v>
      </c>
      <c r="E81" s="178"/>
      <c r="F81" s="498">
        <v>0</v>
      </c>
      <c r="G81" s="144"/>
    </row>
    <row r="82" spans="1:7" x14ac:dyDescent="0.25">
      <c r="A82" s="144" t="s">
        <v>561</v>
      </c>
      <c r="B82" s="165" t="s">
        <v>321</v>
      </c>
      <c r="C82" s="498">
        <v>0</v>
      </c>
      <c r="D82" s="498">
        <v>0</v>
      </c>
      <c r="E82" s="178"/>
      <c r="F82" s="498">
        <v>0</v>
      </c>
      <c r="G82" s="144"/>
    </row>
    <row r="83" spans="1:7" x14ac:dyDescent="0.25">
      <c r="A83" s="144" t="s">
        <v>562</v>
      </c>
      <c r="B83" s="165" t="s">
        <v>323</v>
      </c>
      <c r="C83" s="498">
        <v>0</v>
      </c>
      <c r="D83" s="498">
        <v>0</v>
      </c>
      <c r="E83" s="178"/>
      <c r="F83" s="498">
        <v>0</v>
      </c>
      <c r="G83" s="144"/>
    </row>
    <row r="84" spans="1:7" x14ac:dyDescent="0.25">
      <c r="A84" s="144" t="s">
        <v>563</v>
      </c>
      <c r="B84" s="165" t="s">
        <v>325</v>
      </c>
      <c r="C84" s="498">
        <v>0</v>
      </c>
      <c r="D84" s="498">
        <v>0</v>
      </c>
      <c r="E84" s="178"/>
      <c r="F84" s="498">
        <v>0</v>
      </c>
      <c r="G84" s="144"/>
    </row>
    <row r="85" spans="1:7" x14ac:dyDescent="0.25">
      <c r="A85" s="144" t="s">
        <v>564</v>
      </c>
      <c r="B85" s="165" t="s">
        <v>327</v>
      </c>
      <c r="C85" s="498">
        <v>0</v>
      </c>
      <c r="D85" s="498">
        <v>0</v>
      </c>
      <c r="E85" s="178"/>
      <c r="F85" s="498">
        <v>0</v>
      </c>
      <c r="G85" s="144"/>
    </row>
    <row r="86" spans="1:7" x14ac:dyDescent="0.25">
      <c r="A86" s="144" t="s">
        <v>565</v>
      </c>
      <c r="B86" s="165" t="s">
        <v>329</v>
      </c>
      <c r="C86" s="498">
        <v>0</v>
      </c>
      <c r="D86" s="498">
        <v>0</v>
      </c>
      <c r="E86" s="178"/>
      <c r="F86" s="498">
        <v>0</v>
      </c>
      <c r="G86" s="144"/>
    </row>
    <row r="87" spans="1:7" x14ac:dyDescent="0.25">
      <c r="A87" s="144" t="s">
        <v>566</v>
      </c>
      <c r="B87" s="165" t="s">
        <v>142</v>
      </c>
      <c r="C87" s="498">
        <v>0</v>
      </c>
      <c r="D87" s="498">
        <v>0</v>
      </c>
      <c r="E87" s="178"/>
      <c r="F87" s="498">
        <v>0</v>
      </c>
      <c r="G87" s="144"/>
    </row>
    <row r="88" spans="1:7" outlineLevel="1" x14ac:dyDescent="0.25">
      <c r="A88" s="144" t="s">
        <v>567</v>
      </c>
      <c r="B88" s="161" t="s">
        <v>146</v>
      </c>
      <c r="C88" s="178"/>
      <c r="D88" s="178"/>
      <c r="E88" s="178"/>
      <c r="F88" s="178"/>
      <c r="G88" s="144"/>
    </row>
    <row r="89" spans="1:7" outlineLevel="1" x14ac:dyDescent="0.25">
      <c r="A89" s="144" t="s">
        <v>568</v>
      </c>
      <c r="B89" s="161" t="s">
        <v>146</v>
      </c>
      <c r="C89" s="178"/>
      <c r="D89" s="178"/>
      <c r="E89" s="178"/>
      <c r="F89" s="178"/>
      <c r="G89" s="144"/>
    </row>
    <row r="90" spans="1:7" outlineLevel="1" x14ac:dyDescent="0.25">
      <c r="A90" s="144" t="s">
        <v>569</v>
      </c>
      <c r="B90" s="161" t="s">
        <v>146</v>
      </c>
      <c r="C90" s="178"/>
      <c r="D90" s="178"/>
      <c r="E90" s="178"/>
      <c r="F90" s="178"/>
      <c r="G90" s="144"/>
    </row>
    <row r="91" spans="1:7" outlineLevel="1" x14ac:dyDescent="0.25">
      <c r="A91" s="144" t="s">
        <v>570</v>
      </c>
      <c r="B91" s="161" t="s">
        <v>146</v>
      </c>
      <c r="C91" s="178"/>
      <c r="D91" s="178"/>
      <c r="E91" s="178"/>
      <c r="F91" s="178"/>
      <c r="G91" s="144"/>
    </row>
    <row r="92" spans="1:7" outlineLevel="1" x14ac:dyDescent="0.25">
      <c r="A92" s="144" t="s">
        <v>571</v>
      </c>
      <c r="B92" s="161" t="s">
        <v>146</v>
      </c>
      <c r="C92" s="178"/>
      <c r="D92" s="178"/>
      <c r="E92" s="178"/>
      <c r="F92" s="178"/>
      <c r="G92" s="144"/>
    </row>
    <row r="93" spans="1:7" outlineLevel="1" x14ac:dyDescent="0.25">
      <c r="A93" s="144" t="s">
        <v>572</v>
      </c>
      <c r="B93" s="161" t="s">
        <v>146</v>
      </c>
      <c r="C93" s="178"/>
      <c r="D93" s="178"/>
      <c r="E93" s="178"/>
      <c r="F93" s="178"/>
      <c r="G93" s="144"/>
    </row>
    <row r="94" spans="1:7" outlineLevel="1" x14ac:dyDescent="0.25">
      <c r="A94" s="144" t="s">
        <v>573</v>
      </c>
      <c r="B94" s="161" t="s">
        <v>146</v>
      </c>
      <c r="C94" s="178"/>
      <c r="D94" s="178"/>
      <c r="E94" s="178"/>
      <c r="F94" s="178"/>
      <c r="G94" s="144"/>
    </row>
    <row r="95" spans="1:7" outlineLevel="1" x14ac:dyDescent="0.25">
      <c r="A95" s="144" t="s">
        <v>574</v>
      </c>
      <c r="B95" s="161" t="s">
        <v>146</v>
      </c>
      <c r="C95" s="178"/>
      <c r="D95" s="178"/>
      <c r="E95" s="178"/>
      <c r="F95" s="178"/>
      <c r="G95" s="144"/>
    </row>
    <row r="96" spans="1:7" outlineLevel="1" x14ac:dyDescent="0.25">
      <c r="A96" s="144" t="s">
        <v>575</v>
      </c>
      <c r="B96" s="161" t="s">
        <v>146</v>
      </c>
      <c r="C96" s="178"/>
      <c r="D96" s="178"/>
      <c r="E96" s="178"/>
      <c r="F96" s="178"/>
      <c r="G96" s="144"/>
    </row>
    <row r="97" spans="1:7" outlineLevel="1" x14ac:dyDescent="0.25">
      <c r="A97" s="144" t="s">
        <v>576</v>
      </c>
      <c r="B97" s="161" t="s">
        <v>146</v>
      </c>
      <c r="C97" s="178"/>
      <c r="D97" s="178"/>
      <c r="E97" s="178"/>
      <c r="F97" s="178"/>
      <c r="G97" s="144"/>
    </row>
    <row r="98" spans="1:7" ht="15" customHeight="1" x14ac:dyDescent="0.25">
      <c r="A98" s="155"/>
      <c r="B98" s="191" t="s">
        <v>1546</v>
      </c>
      <c r="C98" s="155" t="s">
        <v>485</v>
      </c>
      <c r="D98" s="155" t="s">
        <v>486</v>
      </c>
      <c r="E98" s="162"/>
      <c r="F98" s="157" t="s">
        <v>453</v>
      </c>
      <c r="G98" s="157"/>
    </row>
    <row r="99" spans="1:7" x14ac:dyDescent="0.25">
      <c r="A99" s="144" t="s">
        <v>577</v>
      </c>
      <c r="B99" s="329" t="s">
        <v>2926</v>
      </c>
      <c r="C99" s="498">
        <v>0</v>
      </c>
      <c r="D99" s="498">
        <v>0</v>
      </c>
      <c r="E99" s="178"/>
      <c r="F99" s="498">
        <v>0</v>
      </c>
      <c r="G99" s="144"/>
    </row>
    <row r="100" spans="1:7" x14ac:dyDescent="0.25">
      <c r="A100" s="144" t="s">
        <v>579</v>
      </c>
      <c r="B100" s="329" t="s">
        <v>2814</v>
      </c>
      <c r="C100" s="498">
        <v>5.0924934542624638E-2</v>
      </c>
      <c r="D100" s="498">
        <v>0</v>
      </c>
      <c r="E100" s="178"/>
      <c r="F100" s="498">
        <v>5.0924934542624638E-2</v>
      </c>
      <c r="G100" s="144"/>
    </row>
    <row r="101" spans="1:7" x14ac:dyDescent="0.25">
      <c r="A101" s="144" t="s">
        <v>580</v>
      </c>
      <c r="B101" s="329" t="s">
        <v>2927</v>
      </c>
      <c r="C101" s="498">
        <v>0</v>
      </c>
      <c r="D101" s="498">
        <v>0</v>
      </c>
      <c r="E101" s="178"/>
      <c r="F101" s="498">
        <v>0</v>
      </c>
      <c r="G101" s="144"/>
    </row>
    <row r="102" spans="1:7" x14ac:dyDescent="0.25">
      <c r="A102" s="144" t="s">
        <v>581</v>
      </c>
      <c r="B102" s="329" t="s">
        <v>2928</v>
      </c>
      <c r="C102" s="498">
        <v>0</v>
      </c>
      <c r="D102" s="498">
        <v>0</v>
      </c>
      <c r="E102" s="178"/>
      <c r="F102" s="498">
        <v>0</v>
      </c>
      <c r="G102" s="144"/>
    </row>
    <row r="103" spans="1:7" x14ac:dyDescent="0.25">
      <c r="A103" s="144" t="s">
        <v>582</v>
      </c>
      <c r="B103" s="329" t="s">
        <v>2929</v>
      </c>
      <c r="C103" s="498">
        <v>0</v>
      </c>
      <c r="D103" s="498">
        <v>0</v>
      </c>
      <c r="E103" s="178"/>
      <c r="F103" s="498">
        <v>0</v>
      </c>
      <c r="G103" s="144"/>
    </row>
    <row r="104" spans="1:7" x14ac:dyDescent="0.25">
      <c r="A104" s="144" t="s">
        <v>583</v>
      </c>
      <c r="B104" s="329" t="s">
        <v>2930</v>
      </c>
      <c r="C104" s="498">
        <v>0</v>
      </c>
      <c r="D104" s="498">
        <v>0</v>
      </c>
      <c r="E104" s="178"/>
      <c r="F104" s="498">
        <v>0</v>
      </c>
      <c r="G104" s="144"/>
    </row>
    <row r="105" spans="1:7" x14ac:dyDescent="0.25">
      <c r="A105" s="144" t="s">
        <v>584</v>
      </c>
      <c r="B105" s="329" t="s">
        <v>2931</v>
      </c>
      <c r="C105" s="498">
        <v>0</v>
      </c>
      <c r="D105" s="498">
        <v>0</v>
      </c>
      <c r="E105" s="178"/>
      <c r="F105" s="498">
        <v>0</v>
      </c>
      <c r="G105" s="144"/>
    </row>
    <row r="106" spans="1:7" x14ac:dyDescent="0.25">
      <c r="A106" s="144" t="s">
        <v>585</v>
      </c>
      <c r="B106" s="329" t="s">
        <v>2816</v>
      </c>
      <c r="C106" s="498">
        <v>4.4727524667275101E-2</v>
      </c>
      <c r="D106" s="498">
        <v>0</v>
      </c>
      <c r="E106" s="178"/>
      <c r="F106" s="498">
        <v>4.4727524667275101E-2</v>
      </c>
      <c r="G106" s="144"/>
    </row>
    <row r="107" spans="1:7" x14ac:dyDescent="0.25">
      <c r="A107" s="144" t="s">
        <v>586</v>
      </c>
      <c r="B107" s="329" t="s">
        <v>2818</v>
      </c>
      <c r="C107" s="498">
        <v>4.9013313374750615E-2</v>
      </c>
      <c r="D107" s="498">
        <v>0</v>
      </c>
      <c r="E107" s="178"/>
      <c r="F107" s="498">
        <v>4.9013313374750615E-2</v>
      </c>
      <c r="G107" s="144"/>
    </row>
    <row r="108" spans="1:7" x14ac:dyDescent="0.25">
      <c r="A108" s="144" t="s">
        <v>587</v>
      </c>
      <c r="B108" s="329" t="s">
        <v>2820</v>
      </c>
      <c r="C108" s="498">
        <v>2.0150780874203706E-2</v>
      </c>
      <c r="D108" s="498">
        <v>0</v>
      </c>
      <c r="E108" s="178"/>
      <c r="F108" s="498">
        <v>2.0150780874203706E-2</v>
      </c>
      <c r="G108" s="144"/>
    </row>
    <row r="109" spans="1:7" x14ac:dyDescent="0.25">
      <c r="A109" s="144" t="s">
        <v>588</v>
      </c>
      <c r="B109" s="329" t="s">
        <v>2932</v>
      </c>
      <c r="C109" s="498">
        <v>0</v>
      </c>
      <c r="D109" s="498">
        <v>0</v>
      </c>
      <c r="E109" s="178"/>
      <c r="F109" s="498">
        <v>0</v>
      </c>
      <c r="G109" s="144"/>
    </row>
    <row r="110" spans="1:7" x14ac:dyDescent="0.25">
      <c r="A110" s="144" t="s">
        <v>589</v>
      </c>
      <c r="B110" s="329" t="s">
        <v>2822</v>
      </c>
      <c r="C110" s="498">
        <v>0.25106093260211731</v>
      </c>
      <c r="D110" s="498">
        <v>0</v>
      </c>
      <c r="E110" s="178"/>
      <c r="F110" s="498">
        <v>0.25106093260211731</v>
      </c>
      <c r="G110" s="144"/>
    </row>
    <row r="111" spans="1:7" x14ac:dyDescent="0.25">
      <c r="A111" s="144" t="s">
        <v>590</v>
      </c>
      <c r="B111" s="329" t="s">
        <v>2933</v>
      </c>
      <c r="C111" s="498">
        <v>0</v>
      </c>
      <c r="D111" s="498">
        <v>0</v>
      </c>
      <c r="E111" s="178"/>
      <c r="F111" s="498">
        <v>0</v>
      </c>
      <c r="G111" s="144"/>
    </row>
    <row r="112" spans="1:7" x14ac:dyDescent="0.25">
      <c r="A112" s="144" t="s">
        <v>591</v>
      </c>
      <c r="B112" s="329" t="s">
        <v>2824</v>
      </c>
      <c r="C112" s="498">
        <v>3.9291488200701587E-2</v>
      </c>
      <c r="D112" s="498">
        <v>0</v>
      </c>
      <c r="E112" s="178"/>
      <c r="F112" s="498">
        <v>3.9291488200701587E-2</v>
      </c>
      <c r="G112" s="144"/>
    </row>
    <row r="113" spans="1:7" x14ac:dyDescent="0.25">
      <c r="A113" s="144" t="s">
        <v>592</v>
      </c>
      <c r="B113" s="329" t="s">
        <v>2934</v>
      </c>
      <c r="C113" s="498">
        <v>0</v>
      </c>
      <c r="D113" s="498">
        <v>0</v>
      </c>
      <c r="E113" s="178"/>
      <c r="F113" s="498">
        <v>0</v>
      </c>
      <c r="G113" s="144"/>
    </row>
    <row r="114" spans="1:7" x14ac:dyDescent="0.25">
      <c r="A114" s="144" t="s">
        <v>593</v>
      </c>
      <c r="B114" s="329" t="s">
        <v>2825</v>
      </c>
      <c r="C114" s="498">
        <v>4.1231226649323487E-2</v>
      </c>
      <c r="D114" s="498">
        <v>0</v>
      </c>
      <c r="E114" s="178"/>
      <c r="F114" s="498">
        <v>4.1231226649323487E-2</v>
      </c>
      <c r="G114" s="144"/>
    </row>
    <row r="115" spans="1:7" x14ac:dyDescent="0.25">
      <c r="A115" s="144" t="s">
        <v>594</v>
      </c>
      <c r="B115" s="329" t="s">
        <v>2935</v>
      </c>
      <c r="C115" s="498">
        <v>0</v>
      </c>
      <c r="D115" s="498">
        <v>0</v>
      </c>
      <c r="E115" s="178"/>
      <c r="F115" s="498">
        <v>0</v>
      </c>
      <c r="G115" s="144"/>
    </row>
    <row r="116" spans="1:7" x14ac:dyDescent="0.25">
      <c r="A116" s="144" t="s">
        <v>595</v>
      </c>
      <c r="B116" s="329" t="s">
        <v>2936</v>
      </c>
      <c r="C116" s="498">
        <v>0</v>
      </c>
      <c r="D116" s="498">
        <v>0</v>
      </c>
      <c r="E116" s="178"/>
      <c r="F116" s="498">
        <v>0</v>
      </c>
      <c r="G116" s="144"/>
    </row>
    <row r="117" spans="1:7" x14ac:dyDescent="0.25">
      <c r="A117" s="144" t="s">
        <v>596</v>
      </c>
      <c r="B117" s="329" t="s">
        <v>2827</v>
      </c>
      <c r="C117" s="498">
        <v>2.5078150107811021E-2</v>
      </c>
      <c r="D117" s="498">
        <v>0</v>
      </c>
      <c r="E117" s="178"/>
      <c r="F117" s="498">
        <v>2.5078150107811021E-2</v>
      </c>
      <c r="G117" s="144"/>
    </row>
    <row r="118" spans="1:7" x14ac:dyDescent="0.25">
      <c r="A118" s="144" t="s">
        <v>597</v>
      </c>
      <c r="B118" s="329" t="s">
        <v>2937</v>
      </c>
      <c r="C118" s="498">
        <v>0</v>
      </c>
      <c r="D118" s="498">
        <v>0</v>
      </c>
      <c r="E118" s="178"/>
      <c r="F118" s="498">
        <v>0</v>
      </c>
      <c r="G118" s="144"/>
    </row>
    <row r="119" spans="1:7" x14ac:dyDescent="0.25">
      <c r="A119" s="144" t="s">
        <v>598</v>
      </c>
      <c r="B119" s="329" t="s">
        <v>2938</v>
      </c>
      <c r="C119" s="498">
        <v>0</v>
      </c>
      <c r="D119" s="498">
        <v>0</v>
      </c>
      <c r="E119" s="178"/>
      <c r="F119" s="498">
        <v>0</v>
      </c>
      <c r="G119" s="144"/>
    </row>
    <row r="120" spans="1:7" x14ac:dyDescent="0.25">
      <c r="A120" s="144" t="s">
        <v>599</v>
      </c>
      <c r="B120" s="329" t="s">
        <v>2828</v>
      </c>
      <c r="C120" s="498">
        <v>5.8917151054743724E-2</v>
      </c>
      <c r="D120" s="498">
        <v>0</v>
      </c>
      <c r="E120" s="178"/>
      <c r="F120" s="498">
        <v>5.8917151054743724E-2</v>
      </c>
      <c r="G120" s="144"/>
    </row>
    <row r="121" spans="1:7" x14ac:dyDescent="0.25">
      <c r="A121" s="144" t="s">
        <v>600</v>
      </c>
      <c r="B121" s="329" t="s">
        <v>2829</v>
      </c>
      <c r="C121" s="498">
        <v>0.10390358980543425</v>
      </c>
      <c r="D121" s="498">
        <v>0</v>
      </c>
      <c r="E121" s="178"/>
      <c r="F121" s="498">
        <v>0.10390358980543425</v>
      </c>
      <c r="G121" s="144"/>
    </row>
    <row r="122" spans="1:7" x14ac:dyDescent="0.25">
      <c r="A122" s="144" t="s">
        <v>601</v>
      </c>
      <c r="B122" s="329" t="s">
        <v>2830</v>
      </c>
      <c r="C122" s="498">
        <v>0.31570090812101459</v>
      </c>
      <c r="D122" s="498">
        <v>0</v>
      </c>
      <c r="E122" s="178"/>
      <c r="F122" s="498">
        <v>0.31570090812101459</v>
      </c>
      <c r="G122" s="144"/>
    </row>
    <row r="123" spans="1:7" x14ac:dyDescent="0.25">
      <c r="A123" s="144" t="s">
        <v>602</v>
      </c>
      <c r="B123" s="165" t="s">
        <v>578</v>
      </c>
      <c r="C123" s="178" t="s">
        <v>82</v>
      </c>
      <c r="D123" s="178" t="s">
        <v>82</v>
      </c>
      <c r="E123" s="178"/>
      <c r="F123" s="178" t="s">
        <v>82</v>
      </c>
      <c r="G123" s="144"/>
    </row>
    <row r="124" spans="1:7" x14ac:dyDescent="0.25">
      <c r="A124" s="144" t="s">
        <v>603</v>
      </c>
      <c r="B124" s="165" t="s">
        <v>578</v>
      </c>
      <c r="C124" s="178" t="s">
        <v>82</v>
      </c>
      <c r="D124" s="178" t="s">
        <v>82</v>
      </c>
      <c r="E124" s="178"/>
      <c r="F124" s="178" t="s">
        <v>82</v>
      </c>
      <c r="G124" s="144"/>
    </row>
    <row r="125" spans="1:7" x14ac:dyDescent="0.25">
      <c r="A125" s="144" t="s">
        <v>604</v>
      </c>
      <c r="B125" s="165" t="s">
        <v>578</v>
      </c>
      <c r="C125" s="178" t="s">
        <v>82</v>
      </c>
      <c r="D125" s="178" t="s">
        <v>82</v>
      </c>
      <c r="E125" s="178"/>
      <c r="F125" s="178" t="s">
        <v>82</v>
      </c>
      <c r="G125" s="144"/>
    </row>
    <row r="126" spans="1:7" x14ac:dyDescent="0.25">
      <c r="A126" s="144" t="s">
        <v>605</v>
      </c>
      <c r="B126" s="165" t="s">
        <v>578</v>
      </c>
      <c r="C126" s="178" t="s">
        <v>82</v>
      </c>
      <c r="D126" s="178" t="s">
        <v>82</v>
      </c>
      <c r="E126" s="178"/>
      <c r="F126" s="178" t="s">
        <v>82</v>
      </c>
      <c r="G126" s="144"/>
    </row>
    <row r="127" spans="1:7" x14ac:dyDescent="0.25">
      <c r="A127" s="144" t="s">
        <v>606</v>
      </c>
      <c r="B127" s="165" t="s">
        <v>578</v>
      </c>
      <c r="C127" s="178" t="s">
        <v>82</v>
      </c>
      <c r="D127" s="178" t="s">
        <v>82</v>
      </c>
      <c r="E127" s="178"/>
      <c r="F127" s="178" t="s">
        <v>82</v>
      </c>
      <c r="G127" s="144"/>
    </row>
    <row r="128" spans="1:7" x14ac:dyDescent="0.25">
      <c r="A128" s="144" t="s">
        <v>607</v>
      </c>
      <c r="B128" s="165" t="s">
        <v>578</v>
      </c>
      <c r="C128" s="178" t="s">
        <v>82</v>
      </c>
      <c r="D128" s="178" t="s">
        <v>82</v>
      </c>
      <c r="E128" s="178"/>
      <c r="F128" s="178" t="s">
        <v>82</v>
      </c>
      <c r="G128" s="144"/>
    </row>
    <row r="129" spans="1:7" x14ac:dyDescent="0.25">
      <c r="A129" s="144" t="s">
        <v>608</v>
      </c>
      <c r="B129" s="165" t="s">
        <v>578</v>
      </c>
      <c r="C129" s="178" t="s">
        <v>82</v>
      </c>
      <c r="D129" s="178" t="s">
        <v>82</v>
      </c>
      <c r="E129" s="178"/>
      <c r="F129" s="178" t="s">
        <v>82</v>
      </c>
      <c r="G129" s="144"/>
    </row>
    <row r="130" spans="1:7" x14ac:dyDescent="0.25">
      <c r="A130" s="144" t="s">
        <v>1509</v>
      </c>
      <c r="B130" s="165" t="s">
        <v>578</v>
      </c>
      <c r="C130" s="178" t="s">
        <v>82</v>
      </c>
      <c r="D130" s="178" t="s">
        <v>82</v>
      </c>
      <c r="E130" s="178"/>
      <c r="F130" s="178" t="s">
        <v>82</v>
      </c>
      <c r="G130" s="144"/>
    </row>
    <row r="131" spans="1:7" x14ac:dyDescent="0.25">
      <c r="A131" s="144" t="s">
        <v>1510</v>
      </c>
      <c r="B131" s="165" t="s">
        <v>578</v>
      </c>
      <c r="C131" s="178" t="s">
        <v>82</v>
      </c>
      <c r="D131" s="178" t="s">
        <v>82</v>
      </c>
      <c r="E131" s="178"/>
      <c r="F131" s="178" t="s">
        <v>82</v>
      </c>
      <c r="G131" s="144"/>
    </row>
    <row r="132" spans="1:7" x14ac:dyDescent="0.25">
      <c r="A132" s="144" t="s">
        <v>1511</v>
      </c>
      <c r="B132" s="165" t="s">
        <v>578</v>
      </c>
      <c r="C132" s="178" t="s">
        <v>82</v>
      </c>
      <c r="D132" s="178" t="s">
        <v>82</v>
      </c>
      <c r="E132" s="178"/>
      <c r="F132" s="178" t="s">
        <v>82</v>
      </c>
      <c r="G132" s="144"/>
    </row>
    <row r="133" spans="1:7" x14ac:dyDescent="0.25">
      <c r="A133" s="144" t="s">
        <v>1512</v>
      </c>
      <c r="B133" s="165" t="s">
        <v>578</v>
      </c>
      <c r="C133" s="178" t="s">
        <v>82</v>
      </c>
      <c r="D133" s="178" t="s">
        <v>82</v>
      </c>
      <c r="E133" s="178"/>
      <c r="F133" s="178" t="s">
        <v>82</v>
      </c>
      <c r="G133" s="144"/>
    </row>
    <row r="134" spans="1:7" x14ac:dyDescent="0.25">
      <c r="A134" s="144" t="s">
        <v>1513</v>
      </c>
      <c r="B134" s="165" t="s">
        <v>578</v>
      </c>
      <c r="C134" s="178" t="s">
        <v>82</v>
      </c>
      <c r="D134" s="178" t="s">
        <v>82</v>
      </c>
      <c r="E134" s="178"/>
      <c r="F134" s="178" t="s">
        <v>82</v>
      </c>
      <c r="G134" s="144"/>
    </row>
    <row r="135" spans="1:7" x14ac:dyDescent="0.25">
      <c r="A135" s="144" t="s">
        <v>1514</v>
      </c>
      <c r="B135" s="165" t="s">
        <v>578</v>
      </c>
      <c r="C135" s="178" t="s">
        <v>82</v>
      </c>
      <c r="D135" s="178" t="s">
        <v>82</v>
      </c>
      <c r="E135" s="178"/>
      <c r="F135" s="178" t="s">
        <v>82</v>
      </c>
      <c r="G135" s="144"/>
    </row>
    <row r="136" spans="1:7" x14ac:dyDescent="0.25">
      <c r="A136" s="144" t="s">
        <v>1515</v>
      </c>
      <c r="B136" s="165" t="s">
        <v>578</v>
      </c>
      <c r="C136" s="178" t="s">
        <v>82</v>
      </c>
      <c r="D136" s="178" t="s">
        <v>82</v>
      </c>
      <c r="E136" s="178"/>
      <c r="F136" s="178" t="s">
        <v>82</v>
      </c>
      <c r="G136" s="144"/>
    </row>
    <row r="137" spans="1:7" x14ac:dyDescent="0.25">
      <c r="A137" s="144" t="s">
        <v>1516</v>
      </c>
      <c r="B137" s="165" t="s">
        <v>578</v>
      </c>
      <c r="C137" s="178" t="s">
        <v>82</v>
      </c>
      <c r="D137" s="178" t="s">
        <v>82</v>
      </c>
      <c r="E137" s="178"/>
      <c r="F137" s="178" t="s">
        <v>82</v>
      </c>
      <c r="G137" s="144"/>
    </row>
    <row r="138" spans="1:7" x14ac:dyDescent="0.25">
      <c r="A138" s="144" t="s">
        <v>1517</v>
      </c>
      <c r="B138" s="165" t="s">
        <v>578</v>
      </c>
      <c r="C138" s="178" t="s">
        <v>82</v>
      </c>
      <c r="D138" s="178" t="s">
        <v>82</v>
      </c>
      <c r="E138" s="178"/>
      <c r="F138" s="178" t="s">
        <v>82</v>
      </c>
      <c r="G138" s="144"/>
    </row>
    <row r="139" spans="1:7" x14ac:dyDescent="0.25">
      <c r="A139" s="144" t="s">
        <v>1518</v>
      </c>
      <c r="B139" s="165" t="s">
        <v>578</v>
      </c>
      <c r="C139" s="178" t="s">
        <v>82</v>
      </c>
      <c r="D139" s="178" t="s">
        <v>82</v>
      </c>
      <c r="E139" s="178"/>
      <c r="F139" s="178" t="s">
        <v>82</v>
      </c>
      <c r="G139" s="144"/>
    </row>
    <row r="140" spans="1:7" x14ac:dyDescent="0.25">
      <c r="A140" s="144" t="s">
        <v>1519</v>
      </c>
      <c r="B140" s="165" t="s">
        <v>578</v>
      </c>
      <c r="C140" s="178" t="s">
        <v>82</v>
      </c>
      <c r="D140" s="178" t="s">
        <v>82</v>
      </c>
      <c r="E140" s="178"/>
      <c r="F140" s="178" t="s">
        <v>82</v>
      </c>
      <c r="G140" s="144"/>
    </row>
    <row r="141" spans="1:7" x14ac:dyDescent="0.25">
      <c r="A141" s="144" t="s">
        <v>1520</v>
      </c>
      <c r="B141" s="165" t="s">
        <v>578</v>
      </c>
      <c r="C141" s="178" t="s">
        <v>82</v>
      </c>
      <c r="D141" s="178" t="s">
        <v>82</v>
      </c>
      <c r="E141" s="178"/>
      <c r="F141" s="178" t="s">
        <v>82</v>
      </c>
      <c r="G141" s="144"/>
    </row>
    <row r="142" spans="1:7" x14ac:dyDescent="0.25">
      <c r="A142" s="144" t="s">
        <v>1521</v>
      </c>
      <c r="B142" s="165" t="s">
        <v>578</v>
      </c>
      <c r="C142" s="178" t="s">
        <v>82</v>
      </c>
      <c r="D142" s="178" t="s">
        <v>82</v>
      </c>
      <c r="E142" s="178"/>
      <c r="F142" s="178" t="s">
        <v>82</v>
      </c>
      <c r="G142" s="144"/>
    </row>
    <row r="143" spans="1:7" x14ac:dyDescent="0.25">
      <c r="A143" s="144" t="s">
        <v>1522</v>
      </c>
      <c r="B143" s="165" t="s">
        <v>578</v>
      </c>
      <c r="C143" s="178" t="s">
        <v>82</v>
      </c>
      <c r="D143" s="178" t="s">
        <v>82</v>
      </c>
      <c r="E143" s="178"/>
      <c r="F143" s="178" t="s">
        <v>82</v>
      </c>
      <c r="G143" s="144"/>
    </row>
    <row r="144" spans="1:7" x14ac:dyDescent="0.25">
      <c r="A144" s="144" t="s">
        <v>1523</v>
      </c>
      <c r="B144" s="165" t="s">
        <v>578</v>
      </c>
      <c r="C144" s="178" t="s">
        <v>82</v>
      </c>
      <c r="D144" s="178" t="s">
        <v>82</v>
      </c>
      <c r="E144" s="178"/>
      <c r="F144" s="178" t="s">
        <v>82</v>
      </c>
      <c r="G144" s="144"/>
    </row>
    <row r="145" spans="1:7" x14ac:dyDescent="0.25">
      <c r="A145" s="144" t="s">
        <v>1524</v>
      </c>
      <c r="B145" s="165" t="s">
        <v>578</v>
      </c>
      <c r="C145" s="178" t="s">
        <v>82</v>
      </c>
      <c r="D145" s="178" t="s">
        <v>82</v>
      </c>
      <c r="E145" s="178"/>
      <c r="F145" s="178" t="s">
        <v>82</v>
      </c>
      <c r="G145" s="144"/>
    </row>
    <row r="146" spans="1:7" x14ac:dyDescent="0.25">
      <c r="A146" s="144" t="s">
        <v>1525</v>
      </c>
      <c r="B146" s="165" t="s">
        <v>578</v>
      </c>
      <c r="C146" s="178" t="s">
        <v>82</v>
      </c>
      <c r="D146" s="178" t="s">
        <v>82</v>
      </c>
      <c r="E146" s="178"/>
      <c r="F146" s="178" t="s">
        <v>82</v>
      </c>
      <c r="G146" s="144"/>
    </row>
    <row r="147" spans="1:7" x14ac:dyDescent="0.25">
      <c r="A147" s="144" t="s">
        <v>1526</v>
      </c>
      <c r="B147" s="165" t="s">
        <v>578</v>
      </c>
      <c r="C147" s="178" t="s">
        <v>82</v>
      </c>
      <c r="D147" s="178" t="s">
        <v>82</v>
      </c>
      <c r="E147" s="178"/>
      <c r="F147" s="178" t="s">
        <v>82</v>
      </c>
      <c r="G147" s="144"/>
    </row>
    <row r="148" spans="1:7" x14ac:dyDescent="0.25">
      <c r="A148" s="144" t="s">
        <v>1527</v>
      </c>
      <c r="B148" s="165" t="s">
        <v>578</v>
      </c>
      <c r="C148" s="178" t="s">
        <v>82</v>
      </c>
      <c r="D148" s="178" t="s">
        <v>82</v>
      </c>
      <c r="E148" s="178"/>
      <c r="F148" s="178" t="s">
        <v>82</v>
      </c>
      <c r="G148" s="144"/>
    </row>
    <row r="149" spans="1:7" ht="15" customHeight="1" x14ac:dyDescent="0.25">
      <c r="A149" s="155"/>
      <c r="B149" s="156" t="s">
        <v>609</v>
      </c>
      <c r="C149" s="155" t="s">
        <v>485</v>
      </c>
      <c r="D149" s="155" t="s">
        <v>486</v>
      </c>
      <c r="E149" s="162"/>
      <c r="F149" s="157" t="s">
        <v>453</v>
      </c>
      <c r="G149" s="157"/>
    </row>
    <row r="150" spans="1:7" x14ac:dyDescent="0.25">
      <c r="A150" s="144" t="s">
        <v>610</v>
      </c>
      <c r="B150" s="144" t="s">
        <v>611</v>
      </c>
      <c r="C150" s="363">
        <v>2.3292837962238501E-2</v>
      </c>
      <c r="D150" s="363">
        <v>0</v>
      </c>
      <c r="E150" s="179"/>
      <c r="F150" s="363">
        <v>2.3292837962238501E-2</v>
      </c>
    </row>
    <row r="151" spans="1:7" x14ac:dyDescent="0.25">
      <c r="A151" s="144" t="s">
        <v>612</v>
      </c>
      <c r="B151" s="144" t="s">
        <v>613</v>
      </c>
      <c r="C151" s="363">
        <v>0.97670716203776198</v>
      </c>
      <c r="D151" s="363">
        <v>0</v>
      </c>
      <c r="E151" s="179"/>
      <c r="F151" s="363">
        <v>0.97670716203776198</v>
      </c>
    </row>
    <row r="152" spans="1:7" x14ac:dyDescent="0.25">
      <c r="A152" s="144" t="s">
        <v>614</v>
      </c>
      <c r="B152" s="144" t="s">
        <v>142</v>
      </c>
      <c r="C152" s="363">
        <v>0</v>
      </c>
      <c r="D152" s="363">
        <v>0</v>
      </c>
      <c r="E152" s="179"/>
      <c r="F152" s="363">
        <v>0</v>
      </c>
    </row>
    <row r="153" spans="1:7" outlineLevel="1" x14ac:dyDescent="0.25">
      <c r="A153" s="144" t="s">
        <v>615</v>
      </c>
      <c r="C153" s="178"/>
      <c r="D153" s="178"/>
      <c r="E153" s="179"/>
      <c r="F153" s="178"/>
    </row>
    <row r="154" spans="1:7" outlineLevel="1" x14ac:dyDescent="0.25">
      <c r="A154" s="144" t="s">
        <v>616</v>
      </c>
      <c r="C154" s="178"/>
      <c r="D154" s="178"/>
      <c r="E154" s="179"/>
      <c r="F154" s="178"/>
    </row>
    <row r="155" spans="1:7" outlineLevel="1" x14ac:dyDescent="0.25">
      <c r="A155" s="144" t="s">
        <v>617</v>
      </c>
      <c r="C155" s="178"/>
      <c r="D155" s="178"/>
      <c r="E155" s="179"/>
      <c r="F155" s="178"/>
    </row>
    <row r="156" spans="1:7" outlineLevel="1" x14ac:dyDescent="0.25">
      <c r="A156" s="144" t="s">
        <v>618</v>
      </c>
      <c r="C156" s="178"/>
      <c r="D156" s="178"/>
      <c r="E156" s="179"/>
      <c r="F156" s="178"/>
    </row>
    <row r="157" spans="1:7" outlineLevel="1" x14ac:dyDescent="0.25">
      <c r="A157" s="144" t="s">
        <v>619</v>
      </c>
      <c r="C157" s="178"/>
      <c r="D157" s="178"/>
      <c r="E157" s="179"/>
      <c r="F157" s="178"/>
    </row>
    <row r="158" spans="1:7" outlineLevel="1" x14ac:dyDescent="0.25">
      <c r="A158" s="144" t="s">
        <v>620</v>
      </c>
      <c r="C158" s="178"/>
      <c r="D158" s="178"/>
      <c r="E158" s="179"/>
      <c r="F158" s="178"/>
    </row>
    <row r="159" spans="1:7" ht="15" customHeight="1" x14ac:dyDescent="0.25">
      <c r="A159" s="155"/>
      <c r="B159" s="156" t="s">
        <v>621</v>
      </c>
      <c r="C159" s="155" t="s">
        <v>485</v>
      </c>
      <c r="D159" s="155" t="s">
        <v>486</v>
      </c>
      <c r="E159" s="162"/>
      <c r="F159" s="157" t="s">
        <v>453</v>
      </c>
      <c r="G159" s="157"/>
    </row>
    <row r="160" spans="1:7" x14ac:dyDescent="0.25">
      <c r="A160" s="144" t="s">
        <v>622</v>
      </c>
      <c r="B160" s="144" t="s">
        <v>623</v>
      </c>
      <c r="C160" s="363">
        <v>0.38929826390209699</v>
      </c>
      <c r="D160" s="363">
        <v>0</v>
      </c>
      <c r="E160" s="179"/>
      <c r="F160" s="363">
        <v>0.38929826390209699</v>
      </c>
    </row>
    <row r="161" spans="1:7" x14ac:dyDescent="0.25">
      <c r="A161" s="144" t="s">
        <v>624</v>
      </c>
      <c r="B161" s="144" t="s">
        <v>625</v>
      </c>
      <c r="C161" s="363">
        <v>0.61070173609790301</v>
      </c>
      <c r="D161" s="363">
        <v>0</v>
      </c>
      <c r="E161" s="179"/>
      <c r="F161" s="363">
        <v>0.61070173609790301</v>
      </c>
    </row>
    <row r="162" spans="1:7" x14ac:dyDescent="0.25">
      <c r="A162" s="144" t="s">
        <v>626</v>
      </c>
      <c r="B162" s="144" t="s">
        <v>142</v>
      </c>
      <c r="C162" s="363">
        <v>0</v>
      </c>
      <c r="D162" s="363">
        <v>0</v>
      </c>
      <c r="E162" s="179"/>
      <c r="F162" s="363">
        <v>0</v>
      </c>
    </row>
    <row r="163" spans="1:7" outlineLevel="1" x14ac:dyDescent="0.25">
      <c r="A163" s="144" t="s">
        <v>627</v>
      </c>
      <c r="E163" s="140"/>
    </row>
    <row r="164" spans="1:7" outlineLevel="1" x14ac:dyDescent="0.25">
      <c r="A164" s="144" t="s">
        <v>628</v>
      </c>
      <c r="E164" s="140"/>
    </row>
    <row r="165" spans="1:7" outlineLevel="1" x14ac:dyDescent="0.25">
      <c r="A165" s="144" t="s">
        <v>629</v>
      </c>
      <c r="E165" s="140"/>
    </row>
    <row r="166" spans="1:7" outlineLevel="1" x14ac:dyDescent="0.25">
      <c r="A166" s="144" t="s">
        <v>630</v>
      </c>
      <c r="E166" s="140"/>
    </row>
    <row r="167" spans="1:7" outlineLevel="1" x14ac:dyDescent="0.25">
      <c r="A167" s="144" t="s">
        <v>631</v>
      </c>
      <c r="E167" s="140"/>
    </row>
    <row r="168" spans="1:7" outlineLevel="1" x14ac:dyDescent="0.25">
      <c r="A168" s="144" t="s">
        <v>632</v>
      </c>
      <c r="E168" s="140"/>
    </row>
    <row r="169" spans="1:7" ht="15" customHeight="1" x14ac:dyDescent="0.25">
      <c r="A169" s="155"/>
      <c r="B169" s="156" t="s">
        <v>633</v>
      </c>
      <c r="C169" s="155" t="s">
        <v>485</v>
      </c>
      <c r="D169" s="155" t="s">
        <v>486</v>
      </c>
      <c r="E169" s="162"/>
      <c r="F169" s="157" t="s">
        <v>453</v>
      </c>
      <c r="G169" s="157"/>
    </row>
    <row r="170" spans="1:7" x14ac:dyDescent="0.25">
      <c r="A170" s="144" t="s">
        <v>634</v>
      </c>
      <c r="B170" s="166" t="s">
        <v>635</v>
      </c>
      <c r="C170" s="499">
        <v>0.23371766920506901</v>
      </c>
      <c r="D170" s="363">
        <v>0</v>
      </c>
      <c r="E170" s="179"/>
      <c r="F170" s="499">
        <v>0.23371766920506901</v>
      </c>
    </row>
    <row r="171" spans="1:7" x14ac:dyDescent="0.25">
      <c r="A171" s="144" t="s">
        <v>636</v>
      </c>
      <c r="B171" s="166" t="s">
        <v>637</v>
      </c>
      <c r="C171" s="499">
        <v>0.19316941717773101</v>
      </c>
      <c r="D171" s="363">
        <v>0</v>
      </c>
      <c r="E171" s="179"/>
      <c r="F171" s="499">
        <v>0.19316941717773101</v>
      </c>
    </row>
    <row r="172" spans="1:7" x14ac:dyDescent="0.25">
      <c r="A172" s="144" t="s">
        <v>638</v>
      </c>
      <c r="B172" s="166" t="s">
        <v>639</v>
      </c>
      <c r="C172" s="499">
        <v>0.18274253768200699</v>
      </c>
      <c r="D172" s="363">
        <v>0</v>
      </c>
      <c r="E172" s="178"/>
      <c r="F172" s="499">
        <v>0.18274253768200699</v>
      </c>
    </row>
    <row r="173" spans="1:7" x14ac:dyDescent="0.25">
      <c r="A173" s="144" t="s">
        <v>640</v>
      </c>
      <c r="B173" s="166" t="s">
        <v>641</v>
      </c>
      <c r="C173" s="499">
        <v>0.19878059109229201</v>
      </c>
      <c r="D173" s="363">
        <v>0</v>
      </c>
      <c r="E173" s="178"/>
      <c r="F173" s="499">
        <v>0.19878059109229201</v>
      </c>
    </row>
    <row r="174" spans="1:7" x14ac:dyDescent="0.25">
      <c r="A174" s="144" t="s">
        <v>642</v>
      </c>
      <c r="B174" s="166" t="s">
        <v>643</v>
      </c>
      <c r="C174" s="499">
        <v>0.19158978484290001</v>
      </c>
      <c r="D174" s="363">
        <v>0</v>
      </c>
      <c r="E174" s="178"/>
      <c r="F174" s="499">
        <v>0.19158978484290001</v>
      </c>
    </row>
    <row r="175" spans="1:7" outlineLevel="1" x14ac:dyDescent="0.25">
      <c r="A175" s="144" t="s">
        <v>644</v>
      </c>
      <c r="B175" s="163"/>
      <c r="C175" s="178"/>
      <c r="D175" s="178"/>
      <c r="E175" s="178"/>
      <c r="F175" s="178"/>
    </row>
    <row r="176" spans="1:7" outlineLevel="1" x14ac:dyDescent="0.25">
      <c r="A176" s="144" t="s">
        <v>645</v>
      </c>
      <c r="B176" s="163"/>
      <c r="C176" s="178"/>
      <c r="D176" s="178"/>
      <c r="E176" s="178"/>
      <c r="F176" s="178"/>
    </row>
    <row r="177" spans="1:7" outlineLevel="1" x14ac:dyDescent="0.25">
      <c r="A177" s="144" t="s">
        <v>646</v>
      </c>
      <c r="B177" s="166"/>
      <c r="C177" s="178"/>
      <c r="D177" s="178"/>
      <c r="E177" s="178"/>
      <c r="F177" s="178"/>
    </row>
    <row r="178" spans="1:7" outlineLevel="1" x14ac:dyDescent="0.25">
      <c r="A178" s="144" t="s">
        <v>647</v>
      </c>
      <c r="B178" s="166"/>
      <c r="C178" s="178"/>
      <c r="D178" s="178"/>
      <c r="E178" s="178"/>
      <c r="F178" s="178"/>
    </row>
    <row r="179" spans="1:7" ht="15" customHeight="1" x14ac:dyDescent="0.25">
      <c r="A179" s="155"/>
      <c r="B179" s="191" t="s">
        <v>648</v>
      </c>
      <c r="C179" s="155" t="s">
        <v>485</v>
      </c>
      <c r="D179" s="155" t="s">
        <v>486</v>
      </c>
      <c r="E179" s="155"/>
      <c r="F179" s="155" t="s">
        <v>453</v>
      </c>
      <c r="G179" s="157"/>
    </row>
    <row r="180" spans="1:7" x14ac:dyDescent="0.25">
      <c r="A180" s="144" t="s">
        <v>649</v>
      </c>
      <c r="B180" s="263" t="s">
        <v>650</v>
      </c>
      <c r="C180" s="500">
        <v>0</v>
      </c>
      <c r="D180" s="500">
        <v>0</v>
      </c>
      <c r="E180" s="242"/>
      <c r="F180" s="500">
        <v>0</v>
      </c>
    </row>
    <row r="181" spans="1:7" outlineLevel="1" x14ac:dyDescent="0.25">
      <c r="A181" s="144" t="s">
        <v>2663</v>
      </c>
      <c r="B181" s="230" t="s">
        <v>2662</v>
      </c>
      <c r="C181" s="500">
        <v>0</v>
      </c>
      <c r="D181" s="500">
        <v>0</v>
      </c>
      <c r="E181" s="242"/>
      <c r="F181" s="500">
        <v>0</v>
      </c>
    </row>
    <row r="182" spans="1:7" outlineLevel="1" x14ac:dyDescent="0.25">
      <c r="A182" s="144" t="s">
        <v>651</v>
      </c>
      <c r="B182" s="167"/>
      <c r="C182" s="178"/>
      <c r="D182" s="178"/>
      <c r="E182" s="179"/>
      <c r="F182" s="178"/>
    </row>
    <row r="183" spans="1:7" outlineLevel="1" x14ac:dyDescent="0.25">
      <c r="A183" s="144" t="s">
        <v>652</v>
      </c>
      <c r="B183" s="167"/>
      <c r="C183" s="178"/>
      <c r="D183" s="178"/>
      <c r="E183" s="179"/>
      <c r="F183" s="178"/>
    </row>
    <row r="184" spans="1:7" outlineLevel="1" x14ac:dyDescent="0.25">
      <c r="A184" s="144" t="s">
        <v>653</v>
      </c>
      <c r="B184" s="167"/>
      <c r="C184" s="178"/>
      <c r="D184" s="178"/>
      <c r="E184" s="179"/>
      <c r="F184" s="178"/>
    </row>
    <row r="185" spans="1:7" ht="18.75" x14ac:dyDescent="0.25">
      <c r="A185" s="168"/>
      <c r="B185" s="169" t="s">
        <v>450</v>
      </c>
      <c r="C185" s="168"/>
      <c r="D185" s="168"/>
      <c r="E185" s="168"/>
      <c r="F185" s="170"/>
      <c r="G185" s="170"/>
    </row>
    <row r="186" spans="1:7" ht="15" customHeight="1" x14ac:dyDescent="0.25">
      <c r="A186" s="155"/>
      <c r="B186" s="156" t="s">
        <v>654</v>
      </c>
      <c r="C186" s="155" t="s">
        <v>655</v>
      </c>
      <c r="D186" s="155" t="s">
        <v>656</v>
      </c>
      <c r="E186" s="162"/>
      <c r="F186" s="155" t="s">
        <v>485</v>
      </c>
      <c r="G186" s="155" t="s">
        <v>657</v>
      </c>
    </row>
    <row r="187" spans="1:7" x14ac:dyDescent="0.25">
      <c r="A187" s="144" t="s">
        <v>658</v>
      </c>
      <c r="B187" s="165" t="s">
        <v>659</v>
      </c>
      <c r="C187" s="495">
        <v>2100.3739451338602</v>
      </c>
      <c r="E187" s="171"/>
      <c r="F187" s="172"/>
      <c r="G187" s="172"/>
    </row>
    <row r="188" spans="1:7" x14ac:dyDescent="0.25">
      <c r="A188" s="171"/>
      <c r="B188" s="173"/>
      <c r="C188" s="171"/>
      <c r="D188" s="171"/>
      <c r="E188" s="171"/>
      <c r="F188" s="172"/>
      <c r="G188" s="172"/>
    </row>
    <row r="189" spans="1:7" x14ac:dyDescent="0.25">
      <c r="B189" s="165" t="s">
        <v>660</v>
      </c>
      <c r="C189" s="171"/>
      <c r="D189" s="171"/>
      <c r="E189" s="171"/>
      <c r="F189" s="172"/>
      <c r="G189" s="172"/>
    </row>
    <row r="190" spans="1:7" x14ac:dyDescent="0.25">
      <c r="A190" s="144" t="s">
        <v>661</v>
      </c>
      <c r="B190" s="329" t="s">
        <v>2939</v>
      </c>
      <c r="C190" s="492">
        <v>17165.393499777601</v>
      </c>
      <c r="D190" s="501">
        <v>33855</v>
      </c>
      <c r="E190" s="171"/>
      <c r="F190" s="206">
        <f>IF($C$214=0,"",IF(C190="[for completion]","",IF(C190="","",C190/$C$214)))</f>
        <v>6.9331096205628065E-2</v>
      </c>
      <c r="G190" s="206">
        <f>IF($D$214=0,"",IF(D190="[for completion]","",IF(D190="","",D190/$D$214)))</f>
        <v>0.28720615556894052</v>
      </c>
    </row>
    <row r="191" spans="1:7" x14ac:dyDescent="0.25">
      <c r="A191" s="144" t="s">
        <v>662</v>
      </c>
      <c r="B191" s="329" t="s">
        <v>2940</v>
      </c>
      <c r="C191" s="492">
        <v>51858.3370374304</v>
      </c>
      <c r="D191" s="501">
        <v>34404</v>
      </c>
      <c r="E191" s="171"/>
      <c r="F191" s="206">
        <f t="shared" ref="F191:F213" si="1">IF($C$214=0,"",IF(C191="[for completion]","",IF(C191="","",C191/$C$214)))</f>
        <v>0.20945604039036769</v>
      </c>
      <c r="G191" s="206">
        <f t="shared" ref="G191:G213" si="2">IF($D$214=0,"",IF(D191="[for completion]","",IF(D191="","",D191/$D$214)))</f>
        <v>0.29186355268627467</v>
      </c>
    </row>
    <row r="192" spans="1:7" x14ac:dyDescent="0.25">
      <c r="A192" s="144" t="s">
        <v>663</v>
      </c>
      <c r="B192" s="329" t="s">
        <v>2941</v>
      </c>
      <c r="C192" s="492">
        <v>60836.530577819598</v>
      </c>
      <c r="D192" s="501">
        <v>24673</v>
      </c>
      <c r="E192" s="171"/>
      <c r="F192" s="206">
        <f t="shared" si="1"/>
        <v>0.24571900168569347</v>
      </c>
      <c r="G192" s="206">
        <f t="shared" si="2"/>
        <v>0.20931140086700545</v>
      </c>
    </row>
    <row r="193" spans="1:7" x14ac:dyDescent="0.25">
      <c r="A193" s="144" t="s">
        <v>664</v>
      </c>
      <c r="B193" s="329" t="s">
        <v>2942</v>
      </c>
      <c r="C193" s="492">
        <v>41668.956294350501</v>
      </c>
      <c r="D193" s="501">
        <v>12067</v>
      </c>
      <c r="E193" s="171"/>
      <c r="F193" s="206">
        <f t="shared" si="1"/>
        <v>0.1683010889129431</v>
      </c>
      <c r="G193" s="206">
        <f t="shared" si="2"/>
        <v>0.10236941897062192</v>
      </c>
    </row>
    <row r="194" spans="1:7" x14ac:dyDescent="0.25">
      <c r="A194" s="144" t="s">
        <v>665</v>
      </c>
      <c r="B194" s="329" t="s">
        <v>2943</v>
      </c>
      <c r="C194" s="492">
        <v>26622.234019253101</v>
      </c>
      <c r="D194" s="501">
        <v>5970</v>
      </c>
      <c r="E194" s="171"/>
      <c r="F194" s="206">
        <f t="shared" si="1"/>
        <v>0.10752731465325832</v>
      </c>
      <c r="G194" s="206">
        <f t="shared" si="2"/>
        <v>5.0646012368825134E-2</v>
      </c>
    </row>
    <row r="195" spans="1:7" x14ac:dyDescent="0.25">
      <c r="A195" s="144" t="s">
        <v>666</v>
      </c>
      <c r="B195" s="329" t="s">
        <v>2944</v>
      </c>
      <c r="C195" s="492">
        <v>49434.328101913299</v>
      </c>
      <c r="D195" s="501">
        <v>6908</v>
      </c>
      <c r="E195" s="171"/>
      <c r="F195" s="206">
        <f t="shared" si="1"/>
        <v>0.19966545815210932</v>
      </c>
      <c r="G195" s="206">
        <f t="shared" si="2"/>
        <v>5.8603459538332327E-2</v>
      </c>
    </row>
    <row r="196" spans="1:7" x14ac:dyDescent="0.25">
      <c r="A196" s="144" t="s">
        <v>667</v>
      </c>
      <c r="B196" s="165" t="s">
        <v>578</v>
      </c>
      <c r="C196" s="207" t="s">
        <v>82</v>
      </c>
      <c r="D196" s="210" t="s">
        <v>82</v>
      </c>
      <c r="E196" s="171"/>
      <c r="F196" s="206" t="str">
        <f t="shared" si="1"/>
        <v/>
      </c>
      <c r="G196" s="206" t="str">
        <f t="shared" si="2"/>
        <v/>
      </c>
    </row>
    <row r="197" spans="1:7" x14ac:dyDescent="0.25">
      <c r="A197" s="144" t="s">
        <v>668</v>
      </c>
      <c r="B197" s="165" t="s">
        <v>578</v>
      </c>
      <c r="C197" s="207" t="s">
        <v>82</v>
      </c>
      <c r="D197" s="210" t="s">
        <v>82</v>
      </c>
      <c r="E197" s="171"/>
      <c r="F197" s="206" t="str">
        <f t="shared" si="1"/>
        <v/>
      </c>
      <c r="G197" s="206" t="str">
        <f t="shared" si="2"/>
        <v/>
      </c>
    </row>
    <row r="198" spans="1:7" x14ac:dyDescent="0.25">
      <c r="A198" s="144" t="s">
        <v>669</v>
      </c>
      <c r="B198" s="165" t="s">
        <v>578</v>
      </c>
      <c r="C198" s="207" t="s">
        <v>82</v>
      </c>
      <c r="D198" s="210" t="s">
        <v>82</v>
      </c>
      <c r="E198" s="171"/>
      <c r="F198" s="206" t="str">
        <f t="shared" si="1"/>
        <v/>
      </c>
      <c r="G198" s="206" t="str">
        <f t="shared" si="2"/>
        <v/>
      </c>
    </row>
    <row r="199" spans="1:7" x14ac:dyDescent="0.25">
      <c r="A199" s="144" t="s">
        <v>670</v>
      </c>
      <c r="B199" s="165" t="s">
        <v>578</v>
      </c>
      <c r="C199" s="207" t="s">
        <v>82</v>
      </c>
      <c r="D199" s="210" t="s">
        <v>82</v>
      </c>
      <c r="E199" s="165"/>
      <c r="F199" s="206" t="str">
        <f t="shared" si="1"/>
        <v/>
      </c>
      <c r="G199" s="206" t="str">
        <f t="shared" si="2"/>
        <v/>
      </c>
    </row>
    <row r="200" spans="1:7" x14ac:dyDescent="0.25">
      <c r="A200" s="144" t="s">
        <v>671</v>
      </c>
      <c r="B200" s="165" t="s">
        <v>578</v>
      </c>
      <c r="C200" s="207" t="s">
        <v>82</v>
      </c>
      <c r="D200" s="210" t="s">
        <v>82</v>
      </c>
      <c r="E200" s="165"/>
      <c r="F200" s="206" t="str">
        <f t="shared" si="1"/>
        <v/>
      </c>
      <c r="G200" s="206" t="str">
        <f t="shared" si="2"/>
        <v/>
      </c>
    </row>
    <row r="201" spans="1:7" x14ac:dyDescent="0.25">
      <c r="A201" s="144" t="s">
        <v>672</v>
      </c>
      <c r="B201" s="165" t="s">
        <v>578</v>
      </c>
      <c r="C201" s="207" t="s">
        <v>82</v>
      </c>
      <c r="D201" s="210" t="s">
        <v>82</v>
      </c>
      <c r="E201" s="165"/>
      <c r="F201" s="206" t="str">
        <f t="shared" si="1"/>
        <v/>
      </c>
      <c r="G201" s="206" t="str">
        <f t="shared" si="2"/>
        <v/>
      </c>
    </row>
    <row r="202" spans="1:7" x14ac:dyDescent="0.25">
      <c r="A202" s="144" t="s">
        <v>673</v>
      </c>
      <c r="B202" s="165" t="s">
        <v>578</v>
      </c>
      <c r="C202" s="207" t="s">
        <v>82</v>
      </c>
      <c r="D202" s="210" t="s">
        <v>82</v>
      </c>
      <c r="E202" s="165"/>
      <c r="F202" s="206" t="str">
        <f t="shared" si="1"/>
        <v/>
      </c>
      <c r="G202" s="206" t="str">
        <f t="shared" si="2"/>
        <v/>
      </c>
    </row>
    <row r="203" spans="1:7" x14ac:dyDescent="0.25">
      <c r="A203" s="144" t="s">
        <v>674</v>
      </c>
      <c r="B203" s="165" t="s">
        <v>578</v>
      </c>
      <c r="C203" s="207" t="s">
        <v>82</v>
      </c>
      <c r="D203" s="210" t="s">
        <v>82</v>
      </c>
      <c r="E203" s="165"/>
      <c r="F203" s="206" t="str">
        <f t="shared" si="1"/>
        <v/>
      </c>
      <c r="G203" s="206" t="str">
        <f t="shared" si="2"/>
        <v/>
      </c>
    </row>
    <row r="204" spans="1:7" x14ac:dyDescent="0.25">
      <c r="A204" s="144" t="s">
        <v>675</v>
      </c>
      <c r="B204" s="165" t="s">
        <v>578</v>
      </c>
      <c r="C204" s="207" t="s">
        <v>82</v>
      </c>
      <c r="D204" s="210" t="s">
        <v>82</v>
      </c>
      <c r="E204" s="165"/>
      <c r="F204" s="206" t="str">
        <f t="shared" si="1"/>
        <v/>
      </c>
      <c r="G204" s="206" t="str">
        <f t="shared" si="2"/>
        <v/>
      </c>
    </row>
    <row r="205" spans="1:7" x14ac:dyDescent="0.25">
      <c r="A205" s="144" t="s">
        <v>676</v>
      </c>
      <c r="B205" s="165" t="s">
        <v>578</v>
      </c>
      <c r="C205" s="207" t="s">
        <v>82</v>
      </c>
      <c r="D205" s="210" t="s">
        <v>82</v>
      </c>
      <c r="F205" s="206" t="str">
        <f t="shared" si="1"/>
        <v/>
      </c>
      <c r="G205" s="206" t="str">
        <f t="shared" si="2"/>
        <v/>
      </c>
    </row>
    <row r="206" spans="1:7" x14ac:dyDescent="0.25">
      <c r="A206" s="144" t="s">
        <v>677</v>
      </c>
      <c r="B206" s="165" t="s">
        <v>578</v>
      </c>
      <c r="C206" s="207" t="s">
        <v>82</v>
      </c>
      <c r="D206" s="210" t="s">
        <v>82</v>
      </c>
      <c r="E206" s="160"/>
      <c r="F206" s="206" t="str">
        <f t="shared" si="1"/>
        <v/>
      </c>
      <c r="G206" s="206" t="str">
        <f t="shared" si="2"/>
        <v/>
      </c>
    </row>
    <row r="207" spans="1:7" x14ac:dyDescent="0.25">
      <c r="A207" s="144" t="s">
        <v>678</v>
      </c>
      <c r="B207" s="165" t="s">
        <v>578</v>
      </c>
      <c r="C207" s="207" t="s">
        <v>82</v>
      </c>
      <c r="D207" s="210" t="s">
        <v>82</v>
      </c>
      <c r="E207" s="160"/>
      <c r="F207" s="206" t="str">
        <f t="shared" si="1"/>
        <v/>
      </c>
      <c r="G207" s="206" t="str">
        <f t="shared" si="2"/>
        <v/>
      </c>
    </row>
    <row r="208" spans="1:7" x14ac:dyDescent="0.25">
      <c r="A208" s="144" t="s">
        <v>679</v>
      </c>
      <c r="B208" s="165" t="s">
        <v>578</v>
      </c>
      <c r="C208" s="207" t="s">
        <v>82</v>
      </c>
      <c r="D208" s="210" t="s">
        <v>82</v>
      </c>
      <c r="E208" s="160"/>
      <c r="F208" s="206" t="str">
        <f t="shared" si="1"/>
        <v/>
      </c>
      <c r="G208" s="206" t="str">
        <f t="shared" si="2"/>
        <v/>
      </c>
    </row>
    <row r="209" spans="1:7" x14ac:dyDescent="0.25">
      <c r="A209" s="144" t="s">
        <v>680</v>
      </c>
      <c r="B209" s="165" t="s">
        <v>578</v>
      </c>
      <c r="C209" s="207" t="s">
        <v>82</v>
      </c>
      <c r="D209" s="210" t="s">
        <v>82</v>
      </c>
      <c r="E209" s="160"/>
      <c r="F209" s="206" t="str">
        <f t="shared" si="1"/>
        <v/>
      </c>
      <c r="G209" s="206" t="str">
        <f t="shared" si="2"/>
        <v/>
      </c>
    </row>
    <row r="210" spans="1:7" x14ac:dyDescent="0.25">
      <c r="A210" s="144" t="s">
        <v>681</v>
      </c>
      <c r="B210" s="165" t="s">
        <v>578</v>
      </c>
      <c r="C210" s="207" t="s">
        <v>82</v>
      </c>
      <c r="D210" s="210" t="s">
        <v>82</v>
      </c>
      <c r="E210" s="160"/>
      <c r="F210" s="206" t="str">
        <f t="shared" si="1"/>
        <v/>
      </c>
      <c r="G210" s="206" t="str">
        <f t="shared" si="2"/>
        <v/>
      </c>
    </row>
    <row r="211" spans="1:7" x14ac:dyDescent="0.25">
      <c r="A211" s="144" t="s">
        <v>682</v>
      </c>
      <c r="B211" s="165" t="s">
        <v>578</v>
      </c>
      <c r="C211" s="207" t="s">
        <v>82</v>
      </c>
      <c r="D211" s="210" t="s">
        <v>82</v>
      </c>
      <c r="E211" s="160"/>
      <c r="F211" s="206" t="str">
        <f t="shared" si="1"/>
        <v/>
      </c>
      <c r="G211" s="206" t="str">
        <f t="shared" si="2"/>
        <v/>
      </c>
    </row>
    <row r="212" spans="1:7" x14ac:dyDescent="0.25">
      <c r="A212" s="144" t="s">
        <v>683</v>
      </c>
      <c r="B212" s="165" t="s">
        <v>578</v>
      </c>
      <c r="C212" s="207" t="s">
        <v>82</v>
      </c>
      <c r="D212" s="210" t="s">
        <v>82</v>
      </c>
      <c r="E212" s="160"/>
      <c r="F212" s="206" t="str">
        <f t="shared" si="1"/>
        <v/>
      </c>
      <c r="G212" s="206" t="str">
        <f t="shared" si="2"/>
        <v/>
      </c>
    </row>
    <row r="213" spans="1:7" x14ac:dyDescent="0.25">
      <c r="A213" s="144" t="s">
        <v>684</v>
      </c>
      <c r="B213" s="165" t="s">
        <v>578</v>
      </c>
      <c r="C213" s="207" t="s">
        <v>82</v>
      </c>
      <c r="D213" s="210" t="s">
        <v>82</v>
      </c>
      <c r="E213" s="160"/>
      <c r="F213" s="206" t="str">
        <f t="shared" si="1"/>
        <v/>
      </c>
      <c r="G213" s="206" t="str">
        <f t="shared" si="2"/>
        <v/>
      </c>
    </row>
    <row r="214" spans="1:7" x14ac:dyDescent="0.25">
      <c r="A214" s="144" t="s">
        <v>685</v>
      </c>
      <c r="B214" s="174" t="s">
        <v>144</v>
      </c>
      <c r="C214" s="213">
        <f>SUM(C190:C213)</f>
        <v>247585.7795305445</v>
      </c>
      <c r="D214" s="211">
        <f>SUM(D190:D213)</f>
        <v>117877</v>
      </c>
      <c r="E214" s="160"/>
      <c r="F214" s="212">
        <f>SUM(F190:F213)</f>
        <v>1</v>
      </c>
      <c r="G214" s="212">
        <f>SUM(G190:G213)</f>
        <v>1</v>
      </c>
    </row>
    <row r="215" spans="1:7" ht="15" customHeight="1" x14ac:dyDescent="0.25">
      <c r="A215" s="155"/>
      <c r="B215" s="155" t="s">
        <v>686</v>
      </c>
      <c r="C215" s="155" t="s">
        <v>655</v>
      </c>
      <c r="D215" s="155" t="s">
        <v>656</v>
      </c>
      <c r="E215" s="162"/>
      <c r="F215" s="155" t="s">
        <v>485</v>
      </c>
      <c r="G215" s="155" t="s">
        <v>657</v>
      </c>
    </row>
    <row r="216" spans="1:7" x14ac:dyDescent="0.25">
      <c r="A216" s="144" t="s">
        <v>687</v>
      </c>
      <c r="B216" s="144" t="s">
        <v>688</v>
      </c>
      <c r="C216" s="502">
        <v>49.792134491167801</v>
      </c>
      <c r="F216" s="209"/>
      <c r="G216" s="209"/>
    </row>
    <row r="217" spans="1:7" x14ac:dyDescent="0.25">
      <c r="F217" s="209"/>
      <c r="G217" s="209"/>
    </row>
    <row r="218" spans="1:7" x14ac:dyDescent="0.25">
      <c r="B218" s="165" t="s">
        <v>689</v>
      </c>
      <c r="F218" s="209"/>
      <c r="G218" s="209"/>
    </row>
    <row r="219" spans="1:7" x14ac:dyDescent="0.25">
      <c r="A219" s="144" t="s">
        <v>690</v>
      </c>
      <c r="B219" s="144" t="s">
        <v>691</v>
      </c>
      <c r="C219" s="495">
        <v>66345.705235665504</v>
      </c>
      <c r="D219" s="492">
        <v>52314.736493119803</v>
      </c>
      <c r="F219" s="206">
        <f t="shared" ref="F219:F233" si="3">IF($C$227=0,"",IF(C219="[for completion]","",C219/$C$227))</f>
        <v>0.26797058119196426</v>
      </c>
      <c r="G219" s="206">
        <f t="shared" ref="G219:G233" si="4">IF($D$227=0,"",IF(D219="[for completion]","",D219/$D$227))</f>
        <v>0.44380783777259175</v>
      </c>
    </row>
    <row r="220" spans="1:7" x14ac:dyDescent="0.25">
      <c r="A220" s="144" t="s">
        <v>692</v>
      </c>
      <c r="B220" s="144" t="s">
        <v>693</v>
      </c>
      <c r="C220" s="495">
        <v>45812.853231910703</v>
      </c>
      <c r="D220" s="492">
        <v>19251.8837370242</v>
      </c>
      <c r="F220" s="206">
        <f t="shared" si="3"/>
        <v>0.18503830599147486</v>
      </c>
      <c r="G220" s="206">
        <f t="shared" si="4"/>
        <v>0.16332179930795829</v>
      </c>
    </row>
    <row r="221" spans="1:7" x14ac:dyDescent="0.25">
      <c r="A221" s="144" t="s">
        <v>694</v>
      </c>
      <c r="B221" s="144" t="s">
        <v>695</v>
      </c>
      <c r="C221" s="495">
        <v>58283.0877184977</v>
      </c>
      <c r="D221" s="492">
        <v>20909.0103081999</v>
      </c>
      <c r="F221" s="206">
        <f t="shared" si="3"/>
        <v>0.23540563528733435</v>
      </c>
      <c r="G221" s="206">
        <f t="shared" si="4"/>
        <v>0.17737989860787004</v>
      </c>
    </row>
    <row r="222" spans="1:7" x14ac:dyDescent="0.25">
      <c r="A222" s="144" t="s">
        <v>696</v>
      </c>
      <c r="B222" s="144" t="s">
        <v>697</v>
      </c>
      <c r="C222" s="495">
        <v>52339.642953926203</v>
      </c>
      <c r="D222" s="492">
        <v>17478.084831415501</v>
      </c>
      <c r="F222" s="206">
        <f t="shared" si="3"/>
        <v>0.21140003700200041</v>
      </c>
      <c r="G222" s="206">
        <f t="shared" si="4"/>
        <v>0.14827391969099568</v>
      </c>
    </row>
    <row r="223" spans="1:7" x14ac:dyDescent="0.25">
      <c r="A223" s="144" t="s">
        <v>698</v>
      </c>
      <c r="B223" s="144" t="s">
        <v>699</v>
      </c>
      <c r="C223" s="495">
        <v>24804.490390544299</v>
      </c>
      <c r="D223" s="492">
        <v>7923.2846302406097</v>
      </c>
      <c r="F223" s="206">
        <f t="shared" si="3"/>
        <v>0.10018544052722622</v>
      </c>
      <c r="G223" s="206">
        <f t="shared" si="4"/>
        <v>6.721654462058424E-2</v>
      </c>
    </row>
    <row r="224" spans="1:7" x14ac:dyDescent="0.25">
      <c r="A224" s="144" t="s">
        <v>700</v>
      </c>
      <c r="B224" s="144" t="s">
        <v>701</v>
      </c>
      <c r="C224" s="495">
        <v>0</v>
      </c>
      <c r="D224" s="492">
        <v>0</v>
      </c>
      <c r="F224" s="206">
        <f t="shared" si="3"/>
        <v>0</v>
      </c>
      <c r="G224" s="206">
        <f t="shared" si="4"/>
        <v>0</v>
      </c>
    </row>
    <row r="225" spans="1:7" x14ac:dyDescent="0.25">
      <c r="A225" s="144" t="s">
        <v>702</v>
      </c>
      <c r="B225" s="144" t="s">
        <v>703</v>
      </c>
      <c r="C225" s="495">
        <v>0</v>
      </c>
      <c r="D225" s="492">
        <v>0</v>
      </c>
      <c r="F225" s="206">
        <f t="shared" si="3"/>
        <v>0</v>
      </c>
      <c r="G225" s="206">
        <f t="shared" si="4"/>
        <v>0</v>
      </c>
    </row>
    <row r="226" spans="1:7" x14ac:dyDescent="0.25">
      <c r="A226" s="144" t="s">
        <v>704</v>
      </c>
      <c r="B226" s="144" t="s">
        <v>705</v>
      </c>
      <c r="C226" s="495">
        <v>0</v>
      </c>
      <c r="D226" s="492">
        <v>0</v>
      </c>
      <c r="F226" s="206">
        <f t="shared" si="3"/>
        <v>0</v>
      </c>
      <c r="G226" s="206">
        <f t="shared" si="4"/>
        <v>0</v>
      </c>
    </row>
    <row r="227" spans="1:7" x14ac:dyDescent="0.25">
      <c r="A227" s="144" t="s">
        <v>706</v>
      </c>
      <c r="B227" s="174" t="s">
        <v>144</v>
      </c>
      <c r="C227" s="207">
        <f>SUM(C219:C226)</f>
        <v>247585.77953054439</v>
      </c>
      <c r="D227" s="210">
        <f>SUM(D219:D226)</f>
        <v>117877.00000000001</v>
      </c>
      <c r="F227" s="178">
        <f>SUM(F219:F226)</f>
        <v>1</v>
      </c>
      <c r="G227" s="178">
        <f>SUM(G219:G226)</f>
        <v>1</v>
      </c>
    </row>
    <row r="228" spans="1:7" outlineLevel="1" x14ac:dyDescent="0.25">
      <c r="A228" s="144" t="s">
        <v>707</v>
      </c>
      <c r="B228" s="161" t="s">
        <v>708</v>
      </c>
      <c r="C228" s="207"/>
      <c r="D228" s="210"/>
      <c r="F228" s="206">
        <f t="shared" si="3"/>
        <v>0</v>
      </c>
      <c r="G228" s="206">
        <f t="shared" si="4"/>
        <v>0</v>
      </c>
    </row>
    <row r="229" spans="1:7" outlineLevel="1" x14ac:dyDescent="0.25">
      <c r="A229" s="144" t="s">
        <v>709</v>
      </c>
      <c r="B229" s="161" t="s">
        <v>710</v>
      </c>
      <c r="C229" s="207"/>
      <c r="D229" s="210"/>
      <c r="F229" s="206">
        <f t="shared" si="3"/>
        <v>0</v>
      </c>
      <c r="G229" s="206">
        <f t="shared" si="4"/>
        <v>0</v>
      </c>
    </row>
    <row r="230" spans="1:7" outlineLevel="1" x14ac:dyDescent="0.25">
      <c r="A230" s="144" t="s">
        <v>711</v>
      </c>
      <c r="B230" s="161" t="s">
        <v>712</v>
      </c>
      <c r="C230" s="207"/>
      <c r="D230" s="210"/>
      <c r="F230" s="206">
        <f t="shared" si="3"/>
        <v>0</v>
      </c>
      <c r="G230" s="206">
        <f t="shared" si="4"/>
        <v>0</v>
      </c>
    </row>
    <row r="231" spans="1:7" outlineLevel="1" x14ac:dyDescent="0.25">
      <c r="A231" s="144" t="s">
        <v>713</v>
      </c>
      <c r="B231" s="161" t="s">
        <v>714</v>
      </c>
      <c r="C231" s="207"/>
      <c r="D231" s="210"/>
      <c r="F231" s="206">
        <f t="shared" si="3"/>
        <v>0</v>
      </c>
      <c r="G231" s="206">
        <f t="shared" si="4"/>
        <v>0</v>
      </c>
    </row>
    <row r="232" spans="1:7" outlineLevel="1" x14ac:dyDescent="0.25">
      <c r="A232" s="144" t="s">
        <v>715</v>
      </c>
      <c r="B232" s="161" t="s">
        <v>716</v>
      </c>
      <c r="C232" s="207"/>
      <c r="D232" s="210"/>
      <c r="F232" s="206">
        <f t="shared" si="3"/>
        <v>0</v>
      </c>
      <c r="G232" s="206">
        <f t="shared" si="4"/>
        <v>0</v>
      </c>
    </row>
    <row r="233" spans="1:7" outlineLevel="1" x14ac:dyDescent="0.25">
      <c r="A233" s="144" t="s">
        <v>717</v>
      </c>
      <c r="B233" s="161" t="s">
        <v>718</v>
      </c>
      <c r="C233" s="207"/>
      <c r="D233" s="210"/>
      <c r="F233" s="206">
        <f t="shared" si="3"/>
        <v>0</v>
      </c>
      <c r="G233" s="206">
        <f t="shared" si="4"/>
        <v>0</v>
      </c>
    </row>
    <row r="234" spans="1:7" outlineLevel="1" x14ac:dyDescent="0.25">
      <c r="A234" s="144" t="s">
        <v>719</v>
      </c>
      <c r="B234" s="161"/>
      <c r="F234" s="206"/>
      <c r="G234" s="206"/>
    </row>
    <row r="235" spans="1:7" outlineLevel="1" x14ac:dyDescent="0.25">
      <c r="A235" s="144" t="s">
        <v>720</v>
      </c>
      <c r="B235" s="161"/>
      <c r="F235" s="206"/>
      <c r="G235" s="206"/>
    </row>
    <row r="236" spans="1:7" outlineLevel="1" x14ac:dyDescent="0.25">
      <c r="A236" s="144" t="s">
        <v>721</v>
      </c>
      <c r="B236" s="161"/>
      <c r="F236" s="206"/>
      <c r="G236" s="206"/>
    </row>
    <row r="237" spans="1:7" ht="15" customHeight="1" x14ac:dyDescent="0.25">
      <c r="A237" s="155"/>
      <c r="B237" s="155" t="s">
        <v>722</v>
      </c>
      <c r="C237" s="155" t="s">
        <v>655</v>
      </c>
      <c r="D237" s="155" t="s">
        <v>656</v>
      </c>
      <c r="E237" s="162"/>
      <c r="F237" s="155" t="s">
        <v>485</v>
      </c>
      <c r="G237" s="155" t="s">
        <v>657</v>
      </c>
    </row>
    <row r="238" spans="1:7" x14ac:dyDescent="0.25">
      <c r="A238" s="144" t="s">
        <v>723</v>
      </c>
      <c r="B238" s="144" t="s">
        <v>688</v>
      </c>
      <c r="C238" s="502">
        <v>49.522775655265299</v>
      </c>
      <c r="F238" s="209"/>
      <c r="G238" s="209"/>
    </row>
    <row r="239" spans="1:7" x14ac:dyDescent="0.25">
      <c r="F239" s="209"/>
      <c r="G239" s="209"/>
    </row>
    <row r="240" spans="1:7" x14ac:dyDescent="0.25">
      <c r="B240" s="165" t="s">
        <v>689</v>
      </c>
      <c r="F240" s="209"/>
      <c r="G240" s="209"/>
    </row>
    <row r="241" spans="1:7" x14ac:dyDescent="0.25">
      <c r="A241" s="144" t="s">
        <v>724</v>
      </c>
      <c r="B241" s="144" t="s">
        <v>691</v>
      </c>
      <c r="C241" s="495">
        <v>67693.013830974494</v>
      </c>
      <c r="D241" s="492">
        <v>52910.736597261901</v>
      </c>
      <c r="F241" s="206">
        <f>IF($C$249=0,"",IF(C241="[Mark as ND1 if not relevant]","",C241/$C$249))</f>
        <v>0.27341236624869769</v>
      </c>
      <c r="G241" s="206">
        <f>IF($D$249=0,"",IF(D241="[Mark as ND1 if not relevant]","",D241/$D$249))</f>
        <v>0.4488639564737979</v>
      </c>
    </row>
    <row r="242" spans="1:7" x14ac:dyDescent="0.25">
      <c r="A242" s="144" t="s">
        <v>725</v>
      </c>
      <c r="B242" s="144" t="s">
        <v>693</v>
      </c>
      <c r="C242" s="495">
        <v>46099.030513119404</v>
      </c>
      <c r="D242" s="492">
        <v>19299.089185252</v>
      </c>
      <c r="F242" s="206">
        <f t="shared" ref="F242:F248" si="5">IF($C$249=0,"",IF(C242="[Mark as ND1 if not relevant]","",C242/$C$249))</f>
        <v>0.18619417722830983</v>
      </c>
      <c r="G242" s="206">
        <f t="shared" ref="G242:G248" si="6">IF($D$249=0,"",IF(D242="[Mark as ND1 if not relevant]","",D242/$D$249))</f>
        <v>0.16372226291178085</v>
      </c>
    </row>
    <row r="243" spans="1:7" x14ac:dyDescent="0.25">
      <c r="A243" s="144" t="s">
        <v>726</v>
      </c>
      <c r="B243" s="144" t="s">
        <v>695</v>
      </c>
      <c r="C243" s="495">
        <v>58259.433790589297</v>
      </c>
      <c r="D243" s="492">
        <v>20883.470216584701</v>
      </c>
      <c r="F243" s="206">
        <f t="shared" si="5"/>
        <v>0.23531009697348923</v>
      </c>
      <c r="G243" s="206">
        <f t="shared" si="6"/>
        <v>0.1771632313053835</v>
      </c>
    </row>
    <row r="244" spans="1:7" x14ac:dyDescent="0.25">
      <c r="A244" s="144" t="s">
        <v>727</v>
      </c>
      <c r="B244" s="144" t="s">
        <v>697</v>
      </c>
      <c r="C244" s="495">
        <v>51305.872607862097</v>
      </c>
      <c r="D244" s="492">
        <v>17069.570967508302</v>
      </c>
      <c r="F244" s="206">
        <f t="shared" si="5"/>
        <v>0.20722463424654231</v>
      </c>
      <c r="G244" s="206">
        <f t="shared" si="6"/>
        <v>0.14480832535192018</v>
      </c>
    </row>
    <row r="245" spans="1:7" x14ac:dyDescent="0.25">
      <c r="A245" s="144" t="s">
        <v>728</v>
      </c>
      <c r="B245" s="144" t="s">
        <v>699</v>
      </c>
      <c r="C245" s="495">
        <v>24228.428787999001</v>
      </c>
      <c r="D245" s="492">
        <v>7714.1330333931601</v>
      </c>
      <c r="F245" s="206">
        <f t="shared" si="5"/>
        <v>9.7858725302961011E-2</v>
      </c>
      <c r="G245" s="206">
        <f t="shared" si="6"/>
        <v>6.5442223957117643E-2</v>
      </c>
    </row>
    <row r="246" spans="1:7" x14ac:dyDescent="0.25">
      <c r="A246" s="144" t="s">
        <v>729</v>
      </c>
      <c r="B246" s="144" t="s">
        <v>701</v>
      </c>
      <c r="C246" s="495">
        <v>0</v>
      </c>
      <c r="D246" s="492">
        <v>0</v>
      </c>
      <c r="F246" s="206">
        <f t="shared" si="5"/>
        <v>0</v>
      </c>
      <c r="G246" s="206">
        <f t="shared" si="6"/>
        <v>0</v>
      </c>
    </row>
    <row r="247" spans="1:7" x14ac:dyDescent="0.25">
      <c r="A247" s="144" t="s">
        <v>730</v>
      </c>
      <c r="B247" s="144" t="s">
        <v>703</v>
      </c>
      <c r="C247" s="495">
        <v>0</v>
      </c>
      <c r="D247" s="492">
        <v>0</v>
      </c>
      <c r="F247" s="206">
        <f t="shared" si="5"/>
        <v>0</v>
      </c>
      <c r="G247" s="206">
        <f t="shared" si="6"/>
        <v>0</v>
      </c>
    </row>
    <row r="248" spans="1:7" x14ac:dyDescent="0.25">
      <c r="A248" s="144" t="s">
        <v>731</v>
      </c>
      <c r="B248" s="144" t="s">
        <v>705</v>
      </c>
      <c r="C248" s="495">
        <v>0</v>
      </c>
      <c r="D248" s="492">
        <v>0</v>
      </c>
      <c r="F248" s="206">
        <f t="shared" si="5"/>
        <v>0</v>
      </c>
      <c r="G248" s="206">
        <f t="shared" si="6"/>
        <v>0</v>
      </c>
    </row>
    <row r="249" spans="1:7" x14ac:dyDescent="0.25">
      <c r="A249" s="144" t="s">
        <v>732</v>
      </c>
      <c r="B249" s="174" t="s">
        <v>144</v>
      </c>
      <c r="C249" s="207">
        <f>SUM(C241:C248)</f>
        <v>247585.77953054427</v>
      </c>
      <c r="D249" s="210">
        <f>SUM(D241:D248)</f>
        <v>117877.00000000006</v>
      </c>
      <c r="F249" s="178">
        <f>SUM(F241:F248)</f>
        <v>1</v>
      </c>
      <c r="G249" s="178">
        <f>SUM(G241:G248)</f>
        <v>1.0000000000000002</v>
      </c>
    </row>
    <row r="250" spans="1:7" outlineLevel="1" x14ac:dyDescent="0.25">
      <c r="A250" s="144" t="s">
        <v>733</v>
      </c>
      <c r="B250" s="161" t="s">
        <v>708</v>
      </c>
      <c r="C250" s="207"/>
      <c r="D250" s="210"/>
      <c r="F250" s="206">
        <f t="shared" ref="F250:F255" si="7">IF($C$249=0,"",IF(C250="[for completion]","",C250/$C$249))</f>
        <v>0</v>
      </c>
      <c r="G250" s="206">
        <f t="shared" ref="G250:G255" si="8">IF($D$249=0,"",IF(D250="[for completion]","",D250/$D$249))</f>
        <v>0</v>
      </c>
    </row>
    <row r="251" spans="1:7" outlineLevel="1" x14ac:dyDescent="0.25">
      <c r="A251" s="144" t="s">
        <v>734</v>
      </c>
      <c r="B251" s="161" t="s">
        <v>710</v>
      </c>
      <c r="C251" s="207"/>
      <c r="D251" s="210"/>
      <c r="F251" s="206">
        <f t="shared" si="7"/>
        <v>0</v>
      </c>
      <c r="G251" s="206">
        <f t="shared" si="8"/>
        <v>0</v>
      </c>
    </row>
    <row r="252" spans="1:7" outlineLevel="1" x14ac:dyDescent="0.25">
      <c r="A252" s="144" t="s">
        <v>735</v>
      </c>
      <c r="B252" s="161" t="s">
        <v>712</v>
      </c>
      <c r="C252" s="207"/>
      <c r="D252" s="210"/>
      <c r="F252" s="206">
        <f t="shared" si="7"/>
        <v>0</v>
      </c>
      <c r="G252" s="206">
        <f t="shared" si="8"/>
        <v>0</v>
      </c>
    </row>
    <row r="253" spans="1:7" outlineLevel="1" x14ac:dyDescent="0.25">
      <c r="A253" s="144" t="s">
        <v>736</v>
      </c>
      <c r="B253" s="161" t="s">
        <v>714</v>
      </c>
      <c r="C253" s="207"/>
      <c r="D253" s="210"/>
      <c r="F253" s="206">
        <f t="shared" si="7"/>
        <v>0</v>
      </c>
      <c r="G253" s="206">
        <f t="shared" si="8"/>
        <v>0</v>
      </c>
    </row>
    <row r="254" spans="1:7" outlineLevel="1" x14ac:dyDescent="0.25">
      <c r="A254" s="144" t="s">
        <v>737</v>
      </c>
      <c r="B254" s="161" t="s">
        <v>716</v>
      </c>
      <c r="C254" s="207"/>
      <c r="D254" s="210"/>
      <c r="F254" s="206">
        <f t="shared" si="7"/>
        <v>0</v>
      </c>
      <c r="G254" s="206">
        <f t="shared" si="8"/>
        <v>0</v>
      </c>
    </row>
    <row r="255" spans="1:7" outlineLevel="1" x14ac:dyDescent="0.25">
      <c r="A255" s="144" t="s">
        <v>738</v>
      </c>
      <c r="B255" s="161" t="s">
        <v>718</v>
      </c>
      <c r="C255" s="207"/>
      <c r="D255" s="210"/>
      <c r="F255" s="206">
        <f t="shared" si="7"/>
        <v>0</v>
      </c>
      <c r="G255" s="206">
        <f t="shared" si="8"/>
        <v>0</v>
      </c>
    </row>
    <row r="256" spans="1:7" outlineLevel="1" x14ac:dyDescent="0.25">
      <c r="A256" s="144" t="s">
        <v>739</v>
      </c>
      <c r="B256" s="161"/>
      <c r="F256" s="158"/>
      <c r="G256" s="158"/>
    </row>
    <row r="257" spans="1:14" outlineLevel="1" x14ac:dyDescent="0.25">
      <c r="A257" s="144" t="s">
        <v>740</v>
      </c>
      <c r="B257" s="161"/>
      <c r="F257" s="158"/>
      <c r="G257" s="158"/>
    </row>
    <row r="258" spans="1:14" outlineLevel="1" x14ac:dyDescent="0.25">
      <c r="A258" s="144" t="s">
        <v>741</v>
      </c>
      <c r="B258" s="161"/>
      <c r="F258" s="158"/>
      <c r="G258" s="158"/>
    </row>
    <row r="259" spans="1:14" ht="15" customHeight="1" x14ac:dyDescent="0.25">
      <c r="A259" s="155"/>
      <c r="B259" s="320" t="s">
        <v>742</v>
      </c>
      <c r="C259" s="155" t="s">
        <v>485</v>
      </c>
      <c r="D259" s="155"/>
      <c r="E259" s="162"/>
      <c r="F259" s="155"/>
      <c r="G259" s="155"/>
    </row>
    <row r="260" spans="1:14" x14ac:dyDescent="0.25">
      <c r="A260" s="144" t="s">
        <v>743</v>
      </c>
      <c r="B260" s="144" t="s">
        <v>744</v>
      </c>
      <c r="C260" s="363">
        <v>0.97104903617256799</v>
      </c>
      <c r="E260" s="160"/>
      <c r="F260" s="160"/>
      <c r="G260" s="160"/>
    </row>
    <row r="261" spans="1:14" x14ac:dyDescent="0.25">
      <c r="A261" s="144" t="s">
        <v>745</v>
      </c>
      <c r="B261" s="144" t="s">
        <v>746</v>
      </c>
      <c r="C261" s="363">
        <v>2.89509638274363E-2</v>
      </c>
      <c r="E261" s="160"/>
      <c r="F261" s="160"/>
    </row>
    <row r="262" spans="1:14" x14ac:dyDescent="0.25">
      <c r="A262" s="144" t="s">
        <v>747</v>
      </c>
      <c r="B262" s="144" t="s">
        <v>748</v>
      </c>
      <c r="C262" s="363">
        <v>0</v>
      </c>
      <c r="E262" s="160"/>
      <c r="F262" s="160"/>
    </row>
    <row r="263" spans="1:14" s="262" customFormat="1" x14ac:dyDescent="0.25">
      <c r="A263" s="263" t="s">
        <v>749</v>
      </c>
      <c r="B263" s="263" t="s">
        <v>2203</v>
      </c>
      <c r="C263" s="363">
        <v>0</v>
      </c>
      <c r="D263" s="263"/>
      <c r="E263" s="230"/>
      <c r="F263" s="230"/>
      <c r="G263" s="261"/>
    </row>
    <row r="264" spans="1:14" x14ac:dyDescent="0.25">
      <c r="A264" s="263" t="s">
        <v>1391</v>
      </c>
      <c r="B264" s="165" t="s">
        <v>1383</v>
      </c>
      <c r="C264" s="363">
        <v>0</v>
      </c>
      <c r="D264" s="171"/>
      <c r="E264" s="171"/>
      <c r="F264" s="172"/>
      <c r="G264" s="172"/>
      <c r="H264" s="140"/>
      <c r="I264" s="144"/>
      <c r="J264" s="144"/>
      <c r="K264" s="144"/>
      <c r="L264" s="140"/>
      <c r="M264" s="140"/>
      <c r="N264" s="140"/>
    </row>
    <row r="265" spans="1:14" x14ac:dyDescent="0.25">
      <c r="A265" s="263" t="s">
        <v>2204</v>
      </c>
      <c r="B265" s="144" t="s">
        <v>142</v>
      </c>
      <c r="C265" s="363">
        <v>0</v>
      </c>
      <c r="E265" s="160"/>
      <c r="F265" s="160"/>
    </row>
    <row r="266" spans="1:14" outlineLevel="1" x14ac:dyDescent="0.25">
      <c r="A266" s="144" t="s">
        <v>750</v>
      </c>
      <c r="B266" s="161" t="s">
        <v>752</v>
      </c>
      <c r="C266" s="214"/>
      <c r="E266" s="160"/>
      <c r="F266" s="160"/>
    </row>
    <row r="267" spans="1:14" outlineLevel="1" x14ac:dyDescent="0.25">
      <c r="A267" s="263" t="s">
        <v>751</v>
      </c>
      <c r="B267" s="161" t="s">
        <v>754</v>
      </c>
      <c r="C267" s="178"/>
      <c r="E267" s="160"/>
      <c r="F267" s="160"/>
    </row>
    <row r="268" spans="1:14" outlineLevel="1" x14ac:dyDescent="0.25">
      <c r="A268" s="263" t="s">
        <v>753</v>
      </c>
      <c r="B268" s="161" t="s">
        <v>756</v>
      </c>
      <c r="C268" s="178"/>
      <c r="E268" s="160"/>
      <c r="F268" s="160"/>
    </row>
    <row r="269" spans="1:14" outlineLevel="1" x14ac:dyDescent="0.25">
      <c r="A269" s="263" t="s">
        <v>755</v>
      </c>
      <c r="B269" s="161" t="s">
        <v>758</v>
      </c>
      <c r="C269" s="178"/>
      <c r="E269" s="160"/>
      <c r="F269" s="160"/>
    </row>
    <row r="270" spans="1:14" outlineLevel="1" x14ac:dyDescent="0.25">
      <c r="A270" s="263" t="s">
        <v>757</v>
      </c>
      <c r="B270" s="161" t="s">
        <v>146</v>
      </c>
      <c r="C270" s="178"/>
      <c r="E270" s="160"/>
      <c r="F270" s="160"/>
    </row>
    <row r="271" spans="1:14" outlineLevel="1" x14ac:dyDescent="0.25">
      <c r="A271" s="263" t="s">
        <v>759</v>
      </c>
      <c r="B271" s="161" t="s">
        <v>146</v>
      </c>
      <c r="C271" s="178"/>
      <c r="E271" s="160"/>
      <c r="F271" s="160"/>
    </row>
    <row r="272" spans="1:14" outlineLevel="1" x14ac:dyDescent="0.25">
      <c r="A272" s="263" t="s">
        <v>760</v>
      </c>
      <c r="B272" s="161" t="s">
        <v>146</v>
      </c>
      <c r="C272" s="178"/>
      <c r="E272" s="160"/>
      <c r="F272" s="160"/>
    </row>
    <row r="273" spans="1:7" outlineLevel="1" x14ac:dyDescent="0.25">
      <c r="A273" s="263" t="s">
        <v>761</v>
      </c>
      <c r="B273" s="161" t="s">
        <v>146</v>
      </c>
      <c r="C273" s="178"/>
      <c r="E273" s="160"/>
      <c r="F273" s="160"/>
    </row>
    <row r="274" spans="1:7" outlineLevel="1" x14ac:dyDescent="0.25">
      <c r="A274" s="263" t="s">
        <v>762</v>
      </c>
      <c r="B274" s="161" t="s">
        <v>146</v>
      </c>
      <c r="C274" s="178"/>
      <c r="E274" s="160"/>
      <c r="F274" s="160"/>
    </row>
    <row r="275" spans="1:7" outlineLevel="1" x14ac:dyDescent="0.25">
      <c r="A275" s="263" t="s">
        <v>763</v>
      </c>
      <c r="B275" s="161" t="s">
        <v>146</v>
      </c>
      <c r="C275" s="178"/>
      <c r="E275" s="160"/>
      <c r="F275" s="160"/>
    </row>
    <row r="276" spans="1:7" ht="15" customHeight="1" x14ac:dyDescent="0.25">
      <c r="A276" s="155"/>
      <c r="B276" s="320" t="s">
        <v>764</v>
      </c>
      <c r="C276" s="155" t="s">
        <v>485</v>
      </c>
      <c r="D276" s="155"/>
      <c r="E276" s="162"/>
      <c r="F276" s="155"/>
      <c r="G276" s="157"/>
    </row>
    <row r="277" spans="1:7" x14ac:dyDescent="0.25">
      <c r="A277" s="144" t="s">
        <v>7</v>
      </c>
      <c r="B277" s="144" t="s">
        <v>1384</v>
      </c>
      <c r="C277" s="363">
        <v>0.98311711565985904</v>
      </c>
      <c r="E277" s="140"/>
      <c r="F277" s="140"/>
    </row>
    <row r="278" spans="1:7" x14ac:dyDescent="0.25">
      <c r="A278" s="144" t="s">
        <v>765</v>
      </c>
      <c r="B278" s="144" t="s">
        <v>766</v>
      </c>
      <c r="C278" s="363">
        <v>0</v>
      </c>
      <c r="E278" s="140"/>
      <c r="F278" s="140"/>
    </row>
    <row r="279" spans="1:7" x14ac:dyDescent="0.25">
      <c r="A279" s="144" t="s">
        <v>767</v>
      </c>
      <c r="B279" s="144" t="s">
        <v>142</v>
      </c>
      <c r="C279" s="363">
        <v>0</v>
      </c>
      <c r="E279" s="140"/>
      <c r="F279" s="140"/>
    </row>
    <row r="280" spans="1:7" outlineLevel="1" x14ac:dyDescent="0.25">
      <c r="A280" s="144" t="s">
        <v>768</v>
      </c>
      <c r="C280" s="178"/>
      <c r="E280" s="140"/>
      <c r="F280" s="140"/>
    </row>
    <row r="281" spans="1:7" outlineLevel="1" x14ac:dyDescent="0.25">
      <c r="A281" s="144" t="s">
        <v>769</v>
      </c>
      <c r="C281" s="178"/>
      <c r="E281" s="140"/>
      <c r="F281" s="140"/>
    </row>
    <row r="282" spans="1:7" outlineLevel="1" x14ac:dyDescent="0.25">
      <c r="A282" s="144" t="s">
        <v>770</v>
      </c>
      <c r="C282" s="178"/>
      <c r="E282" s="140"/>
      <c r="F282" s="140"/>
    </row>
    <row r="283" spans="1:7" outlineLevel="1" x14ac:dyDescent="0.25">
      <c r="A283" s="144" t="s">
        <v>771</v>
      </c>
      <c r="C283" s="178"/>
      <c r="E283" s="140"/>
      <c r="F283" s="140"/>
    </row>
    <row r="284" spans="1:7" outlineLevel="1" x14ac:dyDescent="0.25">
      <c r="A284" s="144" t="s">
        <v>772</v>
      </c>
      <c r="C284" s="178"/>
      <c r="E284" s="140"/>
      <c r="F284" s="140"/>
    </row>
    <row r="285" spans="1:7" outlineLevel="1" x14ac:dyDescent="0.25">
      <c r="A285" s="144" t="s">
        <v>773</v>
      </c>
      <c r="C285" s="178"/>
      <c r="E285" s="140"/>
      <c r="F285" s="140"/>
    </row>
    <row r="286" spans="1:7" s="215" customFormat="1" x14ac:dyDescent="0.25">
      <c r="A286" s="156"/>
      <c r="B286" s="156" t="s">
        <v>2292</v>
      </c>
      <c r="C286" s="156" t="s">
        <v>111</v>
      </c>
      <c r="D286" s="156" t="s">
        <v>1636</v>
      </c>
      <c r="E286" s="156"/>
      <c r="F286" s="156" t="s">
        <v>485</v>
      </c>
      <c r="G286" s="156" t="s">
        <v>1895</v>
      </c>
    </row>
    <row r="287" spans="1:7" s="215" customFormat="1" x14ac:dyDescent="0.25">
      <c r="A287" s="328" t="s">
        <v>1975</v>
      </c>
      <c r="B287" s="251" t="s">
        <v>578</v>
      </c>
      <c r="C287" s="495" t="s">
        <v>1211</v>
      </c>
      <c r="D287" s="490" t="s">
        <v>1211</v>
      </c>
      <c r="E287" s="252"/>
      <c r="F287" s="243" t="str">
        <f>IF($C$305=0,"",IF(C287="[For completion]","",C287/$C$305))</f>
        <v/>
      </c>
      <c r="G287" s="243" t="str">
        <f>IF($D$305=0,"",IF(D287="[For completion]","",D287/$D$305))</f>
        <v/>
      </c>
    </row>
    <row r="288" spans="1:7" s="215" customFormat="1" x14ac:dyDescent="0.25">
      <c r="A288" s="328" t="s">
        <v>1976</v>
      </c>
      <c r="B288" s="251" t="s">
        <v>578</v>
      </c>
      <c r="C288" s="495" t="s">
        <v>1211</v>
      </c>
      <c r="D288" s="490" t="s">
        <v>1211</v>
      </c>
      <c r="E288" s="252"/>
      <c r="F288" s="243" t="str">
        <f t="shared" ref="F288:F304" si="9">IF($C$305=0,"",IF(C288="[For completion]","",C288/$C$305))</f>
        <v/>
      </c>
      <c r="G288" s="243" t="str">
        <f t="shared" ref="G288:G304" si="10">IF($D$305=0,"",IF(D288="[For completion]","",D288/$D$305))</f>
        <v/>
      </c>
    </row>
    <row r="289" spans="1:7" s="215" customFormat="1" x14ac:dyDescent="0.25">
      <c r="A289" s="328" t="s">
        <v>1977</v>
      </c>
      <c r="B289" s="251" t="s">
        <v>578</v>
      </c>
      <c r="C289" s="495" t="s">
        <v>1211</v>
      </c>
      <c r="D289" s="490" t="s">
        <v>1211</v>
      </c>
      <c r="E289" s="252"/>
      <c r="F289" s="243" t="str">
        <f t="shared" si="9"/>
        <v/>
      </c>
      <c r="G289" s="243" t="str">
        <f t="shared" si="10"/>
        <v/>
      </c>
    </row>
    <row r="290" spans="1:7" s="215" customFormat="1" x14ac:dyDescent="0.25">
      <c r="A290" s="328" t="s">
        <v>1978</v>
      </c>
      <c r="B290" s="251" t="s">
        <v>578</v>
      </c>
      <c r="C290" s="495" t="s">
        <v>1211</v>
      </c>
      <c r="D290" s="490" t="s">
        <v>1211</v>
      </c>
      <c r="E290" s="252"/>
      <c r="F290" s="243" t="str">
        <f t="shared" si="9"/>
        <v/>
      </c>
      <c r="G290" s="243" t="str">
        <f t="shared" si="10"/>
        <v/>
      </c>
    </row>
    <row r="291" spans="1:7" s="215" customFormat="1" x14ac:dyDescent="0.25">
      <c r="A291" s="328" t="s">
        <v>1979</v>
      </c>
      <c r="B291" s="251" t="s">
        <v>578</v>
      </c>
      <c r="C291" s="495" t="s">
        <v>1211</v>
      </c>
      <c r="D291" s="490" t="s">
        <v>1211</v>
      </c>
      <c r="E291" s="252"/>
      <c r="F291" s="243" t="str">
        <f t="shared" si="9"/>
        <v/>
      </c>
      <c r="G291" s="243" t="str">
        <f t="shared" si="10"/>
        <v/>
      </c>
    </row>
    <row r="292" spans="1:7" s="215" customFormat="1" x14ac:dyDescent="0.25">
      <c r="A292" s="328" t="s">
        <v>1980</v>
      </c>
      <c r="B292" s="251" t="s">
        <v>578</v>
      </c>
      <c r="C292" s="495" t="s">
        <v>1211</v>
      </c>
      <c r="D292" s="490" t="s">
        <v>1211</v>
      </c>
      <c r="E292" s="252"/>
      <c r="F292" s="243" t="str">
        <f t="shared" si="9"/>
        <v/>
      </c>
      <c r="G292" s="243" t="str">
        <f t="shared" si="10"/>
        <v/>
      </c>
    </row>
    <row r="293" spans="1:7" s="215" customFormat="1" x14ac:dyDescent="0.25">
      <c r="A293" s="328" t="s">
        <v>1981</v>
      </c>
      <c r="B293" s="251" t="s">
        <v>578</v>
      </c>
      <c r="C293" s="495" t="s">
        <v>1211</v>
      </c>
      <c r="D293" s="490" t="s">
        <v>1211</v>
      </c>
      <c r="E293" s="252"/>
      <c r="F293" s="243" t="str">
        <f t="shared" si="9"/>
        <v/>
      </c>
      <c r="G293" s="243" t="str">
        <f t="shared" si="10"/>
        <v/>
      </c>
    </row>
    <row r="294" spans="1:7" s="215" customFormat="1" x14ac:dyDescent="0.25">
      <c r="A294" s="328" t="s">
        <v>1982</v>
      </c>
      <c r="B294" s="251" t="s">
        <v>578</v>
      </c>
      <c r="C294" s="495" t="s">
        <v>1211</v>
      </c>
      <c r="D294" s="490" t="s">
        <v>1211</v>
      </c>
      <c r="E294" s="252"/>
      <c r="F294" s="243" t="str">
        <f t="shared" si="9"/>
        <v/>
      </c>
      <c r="G294" s="243" t="str">
        <f t="shared" si="10"/>
        <v/>
      </c>
    </row>
    <row r="295" spans="1:7" s="215" customFormat="1" x14ac:dyDescent="0.25">
      <c r="A295" s="328" t="s">
        <v>1983</v>
      </c>
      <c r="B295" s="269" t="s">
        <v>578</v>
      </c>
      <c r="C295" s="495" t="s">
        <v>1211</v>
      </c>
      <c r="D295" s="490" t="s">
        <v>1211</v>
      </c>
      <c r="E295" s="252"/>
      <c r="F295" s="243" t="str">
        <f t="shared" si="9"/>
        <v/>
      </c>
      <c r="G295" s="243" t="str">
        <f t="shared" si="10"/>
        <v/>
      </c>
    </row>
    <row r="296" spans="1:7" s="215" customFormat="1" x14ac:dyDescent="0.25">
      <c r="A296" s="328" t="s">
        <v>1984</v>
      </c>
      <c r="B296" s="251" t="s">
        <v>578</v>
      </c>
      <c r="C296" s="495" t="s">
        <v>1211</v>
      </c>
      <c r="D296" s="490" t="s">
        <v>1211</v>
      </c>
      <c r="E296" s="252"/>
      <c r="F296" s="243" t="str">
        <f t="shared" si="9"/>
        <v/>
      </c>
      <c r="G296" s="243" t="str">
        <f t="shared" si="10"/>
        <v/>
      </c>
    </row>
    <row r="297" spans="1:7" s="215" customFormat="1" x14ac:dyDescent="0.25">
      <c r="A297" s="328" t="s">
        <v>1985</v>
      </c>
      <c r="B297" s="251" t="s">
        <v>578</v>
      </c>
      <c r="C297" s="495" t="s">
        <v>1211</v>
      </c>
      <c r="D297" s="490" t="s">
        <v>1211</v>
      </c>
      <c r="E297" s="252"/>
      <c r="F297" s="243" t="str">
        <f t="shared" si="9"/>
        <v/>
      </c>
      <c r="G297" s="243" t="str">
        <f t="shared" si="10"/>
        <v/>
      </c>
    </row>
    <row r="298" spans="1:7" s="215" customFormat="1" x14ac:dyDescent="0.25">
      <c r="A298" s="328" t="s">
        <v>1986</v>
      </c>
      <c r="B298" s="251" t="s">
        <v>578</v>
      </c>
      <c r="C298" s="495" t="s">
        <v>1211</v>
      </c>
      <c r="D298" s="490" t="s">
        <v>1211</v>
      </c>
      <c r="E298" s="252"/>
      <c r="F298" s="243" t="str">
        <f t="shared" si="9"/>
        <v/>
      </c>
      <c r="G298" s="243" t="str">
        <f t="shared" si="10"/>
        <v/>
      </c>
    </row>
    <row r="299" spans="1:7" s="215" customFormat="1" x14ac:dyDescent="0.25">
      <c r="A299" s="328" t="s">
        <v>1987</v>
      </c>
      <c r="B299" s="251" t="s">
        <v>578</v>
      </c>
      <c r="C299" s="495" t="s">
        <v>1211</v>
      </c>
      <c r="D299" s="490" t="s">
        <v>1211</v>
      </c>
      <c r="E299" s="252"/>
      <c r="F299" s="243" t="str">
        <f t="shared" si="9"/>
        <v/>
      </c>
      <c r="G299" s="243" t="str">
        <f t="shared" si="10"/>
        <v/>
      </c>
    </row>
    <row r="300" spans="1:7" s="215" customFormat="1" x14ac:dyDescent="0.25">
      <c r="A300" s="328" t="s">
        <v>1988</v>
      </c>
      <c r="B300" s="251" t="s">
        <v>578</v>
      </c>
      <c r="C300" s="495" t="s">
        <v>1211</v>
      </c>
      <c r="D300" s="490" t="s">
        <v>1211</v>
      </c>
      <c r="E300" s="252"/>
      <c r="F300" s="243" t="str">
        <f t="shared" si="9"/>
        <v/>
      </c>
      <c r="G300" s="243" t="str">
        <f t="shared" si="10"/>
        <v/>
      </c>
    </row>
    <row r="301" spans="1:7" s="215" customFormat="1" x14ac:dyDescent="0.25">
      <c r="A301" s="328" t="s">
        <v>1989</v>
      </c>
      <c r="B301" s="251" t="s">
        <v>578</v>
      </c>
      <c r="C301" s="495" t="s">
        <v>1211</v>
      </c>
      <c r="D301" s="490" t="s">
        <v>1211</v>
      </c>
      <c r="E301" s="252"/>
      <c r="F301" s="243" t="str">
        <f t="shared" si="9"/>
        <v/>
      </c>
      <c r="G301" s="243" t="str">
        <f t="shared" si="10"/>
        <v/>
      </c>
    </row>
    <row r="302" spans="1:7" s="215" customFormat="1" x14ac:dyDescent="0.25">
      <c r="A302" s="328" t="s">
        <v>1990</v>
      </c>
      <c r="B302" s="251" t="s">
        <v>578</v>
      </c>
      <c r="C302" s="495" t="s">
        <v>1211</v>
      </c>
      <c r="D302" s="490" t="s">
        <v>1211</v>
      </c>
      <c r="E302" s="252"/>
      <c r="F302" s="243" t="str">
        <f t="shared" si="9"/>
        <v/>
      </c>
      <c r="G302" s="243" t="str">
        <f t="shared" si="10"/>
        <v/>
      </c>
    </row>
    <row r="303" spans="1:7" s="215" customFormat="1" x14ac:dyDescent="0.25">
      <c r="A303" s="328" t="s">
        <v>1991</v>
      </c>
      <c r="B303" s="251" t="s">
        <v>578</v>
      </c>
      <c r="C303" s="495" t="s">
        <v>1211</v>
      </c>
      <c r="D303" s="490" t="s">
        <v>1211</v>
      </c>
      <c r="E303" s="252"/>
      <c r="F303" s="243" t="str">
        <f t="shared" si="9"/>
        <v/>
      </c>
      <c r="G303" s="243" t="str">
        <f t="shared" si="10"/>
        <v/>
      </c>
    </row>
    <row r="304" spans="1:7" s="215" customFormat="1" x14ac:dyDescent="0.25">
      <c r="A304" s="328" t="s">
        <v>1992</v>
      </c>
      <c r="B304" s="251" t="s">
        <v>2030</v>
      </c>
      <c r="C304" s="495" t="s">
        <v>1211</v>
      </c>
      <c r="D304" s="490" t="s">
        <v>1211</v>
      </c>
      <c r="E304" s="252"/>
      <c r="F304" s="243" t="str">
        <f t="shared" si="9"/>
        <v/>
      </c>
      <c r="G304" s="243" t="str">
        <f t="shared" si="10"/>
        <v/>
      </c>
    </row>
    <row r="305" spans="1:7" s="215" customFormat="1" x14ac:dyDescent="0.25">
      <c r="A305" s="328" t="s">
        <v>1993</v>
      </c>
      <c r="B305" s="251" t="s">
        <v>144</v>
      </c>
      <c r="C305" s="244">
        <f>SUM(C287:C304)</f>
        <v>0</v>
      </c>
      <c r="D305" s="250">
        <f>SUM(D287:D304)</f>
        <v>0</v>
      </c>
      <c r="E305" s="252"/>
      <c r="F305" s="295">
        <f>SUM(F287:F304)</f>
        <v>0</v>
      </c>
      <c r="G305" s="295">
        <f>SUM(G287:G304)</f>
        <v>0</v>
      </c>
    </row>
    <row r="306" spans="1:7" s="215" customFormat="1" x14ac:dyDescent="0.25">
      <c r="A306" s="328" t="s">
        <v>1994</v>
      </c>
      <c r="B306" s="251"/>
      <c r="C306" s="250"/>
      <c r="D306" s="250"/>
      <c r="E306" s="252"/>
      <c r="F306" s="252"/>
      <c r="G306" s="252"/>
    </row>
    <row r="307" spans="1:7" s="215" customFormat="1" x14ac:dyDescent="0.25">
      <c r="A307" s="328" t="s">
        <v>1995</v>
      </c>
      <c r="B307" s="251"/>
      <c r="C307" s="250"/>
      <c r="D307" s="250"/>
      <c r="E307" s="252"/>
      <c r="F307" s="252"/>
      <c r="G307" s="252"/>
    </row>
    <row r="308" spans="1:7" s="215" customFormat="1" x14ac:dyDescent="0.25">
      <c r="A308" s="328" t="s">
        <v>1996</v>
      </c>
      <c r="B308" s="251"/>
      <c r="C308" s="250"/>
      <c r="D308" s="250"/>
      <c r="E308" s="252"/>
      <c r="F308" s="252"/>
      <c r="G308" s="252"/>
    </row>
    <row r="309" spans="1:7" s="257" customFormat="1" x14ac:dyDescent="0.25">
      <c r="A309" s="156"/>
      <c r="B309" s="156" t="s">
        <v>2330</v>
      </c>
      <c r="C309" s="156" t="s">
        <v>111</v>
      </c>
      <c r="D309" s="156" t="s">
        <v>1636</v>
      </c>
      <c r="E309" s="156"/>
      <c r="F309" s="156" t="s">
        <v>485</v>
      </c>
      <c r="G309" s="156" t="s">
        <v>1895</v>
      </c>
    </row>
    <row r="310" spans="1:7" s="257" customFormat="1" x14ac:dyDescent="0.25">
      <c r="A310" s="328" t="s">
        <v>1997</v>
      </c>
      <c r="B310" s="269" t="s">
        <v>578</v>
      </c>
      <c r="C310" s="495" t="s">
        <v>1211</v>
      </c>
      <c r="D310" s="490" t="s">
        <v>1211</v>
      </c>
      <c r="E310" s="270"/>
      <c r="F310" s="243" t="str">
        <f>IF($C$328=0,"",IF(C310="[For completion]","",C310/$C$328))</f>
        <v/>
      </c>
      <c r="G310" s="243" t="str">
        <f>IF($D$328=0,"",IF(D310="[For completion]","",D310/$D$328))</f>
        <v/>
      </c>
    </row>
    <row r="311" spans="1:7" s="257" customFormat="1" x14ac:dyDescent="0.25">
      <c r="A311" s="328" t="s">
        <v>1998</v>
      </c>
      <c r="B311" s="269" t="s">
        <v>578</v>
      </c>
      <c r="C311" s="495" t="s">
        <v>1211</v>
      </c>
      <c r="D311" s="490" t="s">
        <v>1211</v>
      </c>
      <c r="E311" s="270"/>
      <c r="F311" s="364" t="str">
        <f t="shared" ref="F311:F327" si="11">IF($C$328=0,"",IF(C311="[For completion]","",C311/$C$328))</f>
        <v/>
      </c>
      <c r="G311" s="364" t="str">
        <f t="shared" ref="G311:G327" si="12">IF($D$328=0,"",IF(D311="[For completion]","",D311/$D$328))</f>
        <v/>
      </c>
    </row>
    <row r="312" spans="1:7" s="257" customFormat="1" x14ac:dyDescent="0.25">
      <c r="A312" s="328" t="s">
        <v>1999</v>
      </c>
      <c r="B312" s="269" t="s">
        <v>578</v>
      </c>
      <c r="C312" s="495" t="s">
        <v>1211</v>
      </c>
      <c r="D312" s="490" t="s">
        <v>1211</v>
      </c>
      <c r="E312" s="270"/>
      <c r="F312" s="364" t="str">
        <f t="shared" si="11"/>
        <v/>
      </c>
      <c r="G312" s="364" t="str">
        <f t="shared" si="12"/>
        <v/>
      </c>
    </row>
    <row r="313" spans="1:7" s="257" customFormat="1" x14ac:dyDescent="0.25">
      <c r="A313" s="328" t="s">
        <v>2000</v>
      </c>
      <c r="B313" s="269" t="s">
        <v>578</v>
      </c>
      <c r="C313" s="495" t="s">
        <v>1211</v>
      </c>
      <c r="D313" s="490" t="s">
        <v>1211</v>
      </c>
      <c r="E313" s="270"/>
      <c r="F313" s="364" t="str">
        <f t="shared" si="11"/>
        <v/>
      </c>
      <c r="G313" s="364" t="str">
        <f t="shared" si="12"/>
        <v/>
      </c>
    </row>
    <row r="314" spans="1:7" s="257" customFormat="1" x14ac:dyDescent="0.25">
      <c r="A314" s="328" t="s">
        <v>2001</v>
      </c>
      <c r="B314" s="269" t="s">
        <v>578</v>
      </c>
      <c r="C314" s="495" t="s">
        <v>1211</v>
      </c>
      <c r="D314" s="490" t="s">
        <v>1211</v>
      </c>
      <c r="E314" s="270"/>
      <c r="F314" s="364" t="str">
        <f t="shared" si="11"/>
        <v/>
      </c>
      <c r="G314" s="364" t="str">
        <f t="shared" si="12"/>
        <v/>
      </c>
    </row>
    <row r="315" spans="1:7" s="257" customFormat="1" x14ac:dyDescent="0.25">
      <c r="A315" s="328" t="s">
        <v>2002</v>
      </c>
      <c r="B315" s="269" t="s">
        <v>578</v>
      </c>
      <c r="C315" s="495" t="s">
        <v>1211</v>
      </c>
      <c r="D315" s="490" t="s">
        <v>1211</v>
      </c>
      <c r="E315" s="270"/>
      <c r="F315" s="364" t="str">
        <f t="shared" si="11"/>
        <v/>
      </c>
      <c r="G315" s="364" t="str">
        <f t="shared" si="12"/>
        <v/>
      </c>
    </row>
    <row r="316" spans="1:7" s="257" customFormat="1" x14ac:dyDescent="0.25">
      <c r="A316" s="328" t="s">
        <v>2003</v>
      </c>
      <c r="B316" s="269" t="s">
        <v>578</v>
      </c>
      <c r="C316" s="495" t="s">
        <v>1211</v>
      </c>
      <c r="D316" s="490" t="s">
        <v>1211</v>
      </c>
      <c r="E316" s="270"/>
      <c r="F316" s="364" t="str">
        <f t="shared" si="11"/>
        <v/>
      </c>
      <c r="G316" s="364" t="str">
        <f t="shared" si="12"/>
        <v/>
      </c>
    </row>
    <row r="317" spans="1:7" s="257" customFormat="1" x14ac:dyDescent="0.25">
      <c r="A317" s="328" t="s">
        <v>2004</v>
      </c>
      <c r="B317" s="269" t="s">
        <v>578</v>
      </c>
      <c r="C317" s="495" t="s">
        <v>1211</v>
      </c>
      <c r="D317" s="490" t="s">
        <v>1211</v>
      </c>
      <c r="E317" s="270"/>
      <c r="F317" s="364" t="str">
        <f t="shared" si="11"/>
        <v/>
      </c>
      <c r="G317" s="364" t="str">
        <f t="shared" si="12"/>
        <v/>
      </c>
    </row>
    <row r="318" spans="1:7" s="257" customFormat="1" x14ac:dyDescent="0.25">
      <c r="A318" s="328" t="s">
        <v>2005</v>
      </c>
      <c r="B318" s="269" t="s">
        <v>578</v>
      </c>
      <c r="C318" s="495" t="s">
        <v>1211</v>
      </c>
      <c r="D318" s="490" t="s">
        <v>1211</v>
      </c>
      <c r="E318" s="270"/>
      <c r="F318" s="364" t="str">
        <f t="shared" si="11"/>
        <v/>
      </c>
      <c r="G318" s="364" t="str">
        <f t="shared" si="12"/>
        <v/>
      </c>
    </row>
    <row r="319" spans="1:7" s="257" customFormat="1" x14ac:dyDescent="0.25">
      <c r="A319" s="328" t="s">
        <v>2006</v>
      </c>
      <c r="B319" s="269" t="s">
        <v>578</v>
      </c>
      <c r="C319" s="495" t="s">
        <v>1211</v>
      </c>
      <c r="D319" s="490" t="s">
        <v>1211</v>
      </c>
      <c r="E319" s="270"/>
      <c r="F319" s="364" t="str">
        <f t="shared" si="11"/>
        <v/>
      </c>
      <c r="G319" s="364" t="str">
        <f t="shared" si="12"/>
        <v/>
      </c>
    </row>
    <row r="320" spans="1:7" s="257" customFormat="1" x14ac:dyDescent="0.25">
      <c r="A320" s="328" t="s">
        <v>2107</v>
      </c>
      <c r="B320" s="269" t="s">
        <v>578</v>
      </c>
      <c r="C320" s="495" t="s">
        <v>1211</v>
      </c>
      <c r="D320" s="490" t="s">
        <v>1211</v>
      </c>
      <c r="E320" s="270"/>
      <c r="F320" s="364" t="str">
        <f t="shared" si="11"/>
        <v/>
      </c>
      <c r="G320" s="364" t="str">
        <f t="shared" si="12"/>
        <v/>
      </c>
    </row>
    <row r="321" spans="1:7" s="257" customFormat="1" x14ac:dyDescent="0.25">
      <c r="A321" s="328" t="s">
        <v>2149</v>
      </c>
      <c r="B321" s="269" t="s">
        <v>578</v>
      </c>
      <c r="C321" s="495" t="s">
        <v>1211</v>
      </c>
      <c r="D321" s="490" t="s">
        <v>1211</v>
      </c>
      <c r="E321" s="270"/>
      <c r="F321" s="364" t="str">
        <f>IF($C$328=0,"",IF(C321="[For completion]","",C321/$C$328))</f>
        <v/>
      </c>
      <c r="G321" s="364" t="str">
        <f t="shared" si="12"/>
        <v/>
      </c>
    </row>
    <row r="322" spans="1:7" s="257" customFormat="1" x14ac:dyDescent="0.25">
      <c r="A322" s="328" t="s">
        <v>2150</v>
      </c>
      <c r="B322" s="269" t="s">
        <v>578</v>
      </c>
      <c r="C322" s="495" t="s">
        <v>1211</v>
      </c>
      <c r="D322" s="490" t="s">
        <v>1211</v>
      </c>
      <c r="E322" s="270"/>
      <c r="F322" s="364" t="str">
        <f t="shared" si="11"/>
        <v/>
      </c>
      <c r="G322" s="364" t="str">
        <f t="shared" si="12"/>
        <v/>
      </c>
    </row>
    <row r="323" spans="1:7" s="257" customFormat="1" x14ac:dyDescent="0.25">
      <c r="A323" s="328" t="s">
        <v>2151</v>
      </c>
      <c r="B323" s="269" t="s">
        <v>578</v>
      </c>
      <c r="C323" s="495" t="s">
        <v>1211</v>
      </c>
      <c r="D323" s="490" t="s">
        <v>1211</v>
      </c>
      <c r="E323" s="270"/>
      <c r="F323" s="364" t="str">
        <f t="shared" si="11"/>
        <v/>
      </c>
      <c r="G323" s="364" t="str">
        <f t="shared" si="12"/>
        <v/>
      </c>
    </row>
    <row r="324" spans="1:7" s="257" customFormat="1" x14ac:dyDescent="0.25">
      <c r="A324" s="328" t="s">
        <v>2152</v>
      </c>
      <c r="B324" s="269" t="s">
        <v>578</v>
      </c>
      <c r="C324" s="495" t="s">
        <v>1211</v>
      </c>
      <c r="D324" s="490" t="s">
        <v>1211</v>
      </c>
      <c r="E324" s="270"/>
      <c r="F324" s="364" t="str">
        <f t="shared" si="11"/>
        <v/>
      </c>
      <c r="G324" s="364" t="str">
        <f t="shared" si="12"/>
        <v/>
      </c>
    </row>
    <row r="325" spans="1:7" s="257" customFormat="1" x14ac:dyDescent="0.25">
      <c r="A325" s="328" t="s">
        <v>2153</v>
      </c>
      <c r="B325" s="269" t="s">
        <v>578</v>
      </c>
      <c r="C325" s="495" t="s">
        <v>1211</v>
      </c>
      <c r="D325" s="490" t="s">
        <v>1211</v>
      </c>
      <c r="E325" s="270"/>
      <c r="F325" s="364" t="str">
        <f t="shared" si="11"/>
        <v/>
      </c>
      <c r="G325" s="364" t="str">
        <f t="shared" si="12"/>
        <v/>
      </c>
    </row>
    <row r="326" spans="1:7" s="257" customFormat="1" x14ac:dyDescent="0.25">
      <c r="A326" s="328" t="s">
        <v>2154</v>
      </c>
      <c r="B326" s="269" t="s">
        <v>578</v>
      </c>
      <c r="C326" s="495" t="s">
        <v>1211</v>
      </c>
      <c r="D326" s="490" t="s">
        <v>1211</v>
      </c>
      <c r="E326" s="270"/>
      <c r="F326" s="364" t="str">
        <f t="shared" si="11"/>
        <v/>
      </c>
      <c r="G326" s="364" t="str">
        <f t="shared" si="12"/>
        <v/>
      </c>
    </row>
    <row r="327" spans="1:7" s="257" customFormat="1" x14ac:dyDescent="0.25">
      <c r="A327" s="328" t="s">
        <v>2155</v>
      </c>
      <c r="B327" s="269" t="s">
        <v>2030</v>
      </c>
      <c r="C327" s="495" t="s">
        <v>1211</v>
      </c>
      <c r="D327" s="490" t="s">
        <v>1211</v>
      </c>
      <c r="E327" s="270"/>
      <c r="F327" s="364" t="str">
        <f t="shared" si="11"/>
        <v/>
      </c>
      <c r="G327" s="364" t="str">
        <f t="shared" si="12"/>
        <v/>
      </c>
    </row>
    <row r="328" spans="1:7" s="257" customFormat="1" x14ac:dyDescent="0.25">
      <c r="A328" s="328" t="s">
        <v>2156</v>
      </c>
      <c r="B328" s="269" t="s">
        <v>144</v>
      </c>
      <c r="C328" s="244">
        <f>SUM(C310:C327)</f>
        <v>0</v>
      </c>
      <c r="D328" s="267">
        <f>SUM(D310:D327)</f>
        <v>0</v>
      </c>
      <c r="E328" s="270"/>
      <c r="F328" s="295">
        <f>SUM(F310:F327)</f>
        <v>0</v>
      </c>
      <c r="G328" s="295">
        <f>SUM(G310:G327)</f>
        <v>0</v>
      </c>
    </row>
    <row r="329" spans="1:7" s="257" customFormat="1" x14ac:dyDescent="0.25">
      <c r="A329" s="328" t="s">
        <v>2007</v>
      </c>
      <c r="B329" s="269"/>
      <c r="C329" s="267"/>
      <c r="D329" s="267"/>
      <c r="E329" s="270"/>
      <c r="F329" s="270"/>
      <c r="G329" s="270"/>
    </row>
    <row r="330" spans="1:7" s="257" customFormat="1" x14ac:dyDescent="0.25">
      <c r="A330" s="328" t="s">
        <v>2157</v>
      </c>
      <c r="B330" s="269"/>
      <c r="C330" s="267"/>
      <c r="D330" s="267"/>
      <c r="E330" s="270"/>
      <c r="F330" s="270"/>
      <c r="G330" s="270"/>
    </row>
    <row r="331" spans="1:7" s="257" customFormat="1" x14ac:dyDescent="0.25">
      <c r="A331" s="328" t="s">
        <v>2158</v>
      </c>
      <c r="B331" s="269"/>
      <c r="C331" s="267"/>
      <c r="D331" s="267"/>
      <c r="E331" s="270"/>
      <c r="F331" s="270"/>
      <c r="G331" s="270"/>
    </row>
    <row r="332" spans="1:7" s="215" customFormat="1" x14ac:dyDescent="0.25">
      <c r="A332" s="156"/>
      <c r="B332" s="156" t="s">
        <v>2293</v>
      </c>
      <c r="C332" s="156" t="s">
        <v>111</v>
      </c>
      <c r="D332" s="156" t="s">
        <v>1636</v>
      </c>
      <c r="E332" s="156"/>
      <c r="F332" s="156" t="s">
        <v>485</v>
      </c>
      <c r="G332" s="156" t="s">
        <v>1895</v>
      </c>
    </row>
    <row r="333" spans="1:7" s="215" customFormat="1" x14ac:dyDescent="0.25">
      <c r="A333" s="328" t="s">
        <v>2159</v>
      </c>
      <c r="B333" s="251" t="s">
        <v>1629</v>
      </c>
      <c r="C333" s="495" t="s">
        <v>1211</v>
      </c>
      <c r="D333" s="495" t="s">
        <v>1211</v>
      </c>
      <c r="E333" s="252"/>
      <c r="F333" s="243" t="str">
        <f>IF($C$346=0,"",IF(C333="[For completion]","",C333/$C$346))</f>
        <v/>
      </c>
      <c r="G333" s="243" t="str">
        <f>IF($D$346=0,"",IF(D333="[For completion]","",D333/$D$346))</f>
        <v/>
      </c>
    </row>
    <row r="334" spans="1:7" s="215" customFormat="1" x14ac:dyDescent="0.25">
      <c r="A334" s="328" t="s">
        <v>2160</v>
      </c>
      <c r="B334" s="251" t="s">
        <v>1630</v>
      </c>
      <c r="C334" s="495" t="s">
        <v>1211</v>
      </c>
      <c r="D334" s="495" t="s">
        <v>1211</v>
      </c>
      <c r="E334" s="252"/>
      <c r="F334" s="364" t="str">
        <f t="shared" ref="F334:F345" si="13">IF($C$346=0,"",IF(C334="[For completion]","",C334/$C$346))</f>
        <v/>
      </c>
      <c r="G334" s="364" t="str">
        <f t="shared" ref="G334:G345" si="14">IF($D$346=0,"",IF(D334="[For completion]","",D334/$D$346))</f>
        <v/>
      </c>
    </row>
    <row r="335" spans="1:7" s="215" customFormat="1" x14ac:dyDescent="0.25">
      <c r="A335" s="328" t="s">
        <v>2161</v>
      </c>
      <c r="B335" s="343" t="s">
        <v>2311</v>
      </c>
      <c r="C335" s="495" t="s">
        <v>1211</v>
      </c>
      <c r="D335" s="495" t="s">
        <v>1211</v>
      </c>
      <c r="E335" s="252"/>
      <c r="F335" s="364" t="str">
        <f t="shared" si="13"/>
        <v/>
      </c>
      <c r="G335" s="364" t="str">
        <f t="shared" si="14"/>
        <v/>
      </c>
    </row>
    <row r="336" spans="1:7" s="215" customFormat="1" x14ac:dyDescent="0.25">
      <c r="A336" s="328" t="s">
        <v>2162</v>
      </c>
      <c r="B336" s="251" t="s">
        <v>1631</v>
      </c>
      <c r="C336" s="495" t="s">
        <v>1211</v>
      </c>
      <c r="D336" s="495" t="s">
        <v>1211</v>
      </c>
      <c r="E336" s="252"/>
      <c r="F336" s="364" t="str">
        <f t="shared" si="13"/>
        <v/>
      </c>
      <c r="G336" s="364" t="str">
        <f t="shared" si="14"/>
        <v/>
      </c>
    </row>
    <row r="337" spans="1:7" s="215" customFormat="1" x14ac:dyDescent="0.25">
      <c r="A337" s="328" t="s">
        <v>2163</v>
      </c>
      <c r="B337" s="251" t="s">
        <v>1632</v>
      </c>
      <c r="C337" s="495" t="s">
        <v>1211</v>
      </c>
      <c r="D337" s="495" t="s">
        <v>1211</v>
      </c>
      <c r="E337" s="252"/>
      <c r="F337" s="364" t="str">
        <f t="shared" si="13"/>
        <v/>
      </c>
      <c r="G337" s="364" t="str">
        <f t="shared" si="14"/>
        <v/>
      </c>
    </row>
    <row r="338" spans="1:7" s="215" customFormat="1" x14ac:dyDescent="0.25">
      <c r="A338" s="328" t="s">
        <v>2164</v>
      </c>
      <c r="B338" s="251" t="s">
        <v>1633</v>
      </c>
      <c r="C338" s="495" t="s">
        <v>1211</v>
      </c>
      <c r="D338" s="495" t="s">
        <v>1211</v>
      </c>
      <c r="E338" s="252"/>
      <c r="F338" s="364" t="str">
        <f t="shared" si="13"/>
        <v/>
      </c>
      <c r="G338" s="364" t="str">
        <f t="shared" si="14"/>
        <v/>
      </c>
    </row>
    <row r="339" spans="1:7" s="215" customFormat="1" x14ac:dyDescent="0.25">
      <c r="A339" s="328" t="s">
        <v>2165</v>
      </c>
      <c r="B339" s="251" t="s">
        <v>1634</v>
      </c>
      <c r="C339" s="495" t="s">
        <v>1211</v>
      </c>
      <c r="D339" s="495" t="s">
        <v>1211</v>
      </c>
      <c r="E339" s="252"/>
      <c r="F339" s="364" t="str">
        <f t="shared" si="13"/>
        <v/>
      </c>
      <c r="G339" s="364" t="str">
        <f t="shared" si="14"/>
        <v/>
      </c>
    </row>
    <row r="340" spans="1:7" s="215" customFormat="1" x14ac:dyDescent="0.25">
      <c r="A340" s="328" t="s">
        <v>2166</v>
      </c>
      <c r="B340" s="251" t="s">
        <v>1635</v>
      </c>
      <c r="C340" s="495" t="s">
        <v>1211</v>
      </c>
      <c r="D340" s="495" t="s">
        <v>1211</v>
      </c>
      <c r="E340" s="252"/>
      <c r="F340" s="364" t="str">
        <f t="shared" si="13"/>
        <v/>
      </c>
      <c r="G340" s="364" t="str">
        <f t="shared" si="14"/>
        <v/>
      </c>
    </row>
    <row r="341" spans="1:7" s="215" customFormat="1" x14ac:dyDescent="0.25">
      <c r="A341" s="366" t="s">
        <v>2167</v>
      </c>
      <c r="B341" s="367" t="s">
        <v>2685</v>
      </c>
      <c r="C341" s="495" t="s">
        <v>1211</v>
      </c>
      <c r="D341" s="495" t="s">
        <v>1211</v>
      </c>
      <c r="E341" s="376"/>
      <c r="F341" s="364" t="str">
        <f t="shared" si="13"/>
        <v/>
      </c>
      <c r="G341" s="364" t="str">
        <f t="shared" si="14"/>
        <v/>
      </c>
    </row>
    <row r="342" spans="1:7" s="215" customFormat="1" x14ac:dyDescent="0.25">
      <c r="A342" s="366" t="s">
        <v>2168</v>
      </c>
      <c r="B342" s="366" t="s">
        <v>2688</v>
      </c>
      <c r="C342" s="495" t="s">
        <v>1211</v>
      </c>
      <c r="D342" s="495" t="s">
        <v>1211</v>
      </c>
      <c r="E342" s="108"/>
      <c r="F342" s="364" t="str">
        <f t="shared" si="13"/>
        <v/>
      </c>
      <c r="G342" s="364" t="str">
        <f t="shared" si="14"/>
        <v/>
      </c>
    </row>
    <row r="343" spans="1:7" s="215" customFormat="1" x14ac:dyDescent="0.25">
      <c r="A343" s="366" t="s">
        <v>2169</v>
      </c>
      <c r="B343" s="366" t="s">
        <v>2686</v>
      </c>
      <c r="C343" s="495" t="s">
        <v>1211</v>
      </c>
      <c r="D343" s="495" t="s">
        <v>1211</v>
      </c>
      <c r="E343" s="108"/>
      <c r="F343" s="364" t="str">
        <f t="shared" si="13"/>
        <v/>
      </c>
      <c r="G343" s="364" t="str">
        <f t="shared" si="14"/>
        <v/>
      </c>
    </row>
    <row r="344" spans="1:7" s="360" customFormat="1" x14ac:dyDescent="0.25">
      <c r="A344" s="366" t="s">
        <v>2682</v>
      </c>
      <c r="B344" s="367" t="s">
        <v>2687</v>
      </c>
      <c r="C344" s="495" t="s">
        <v>1211</v>
      </c>
      <c r="D344" s="495" t="s">
        <v>1211</v>
      </c>
      <c r="E344" s="376"/>
      <c r="F344" s="364" t="str">
        <f t="shared" si="13"/>
        <v/>
      </c>
      <c r="G344" s="364" t="str">
        <f t="shared" si="14"/>
        <v/>
      </c>
    </row>
    <row r="345" spans="1:7" s="360" customFormat="1" x14ac:dyDescent="0.25">
      <c r="A345" s="366" t="s">
        <v>2683</v>
      </c>
      <c r="B345" s="366" t="s">
        <v>2030</v>
      </c>
      <c r="C345" s="495" t="s">
        <v>1211</v>
      </c>
      <c r="D345" s="495" t="s">
        <v>1211</v>
      </c>
      <c r="E345" s="108"/>
      <c r="F345" s="364" t="str">
        <f t="shared" si="13"/>
        <v/>
      </c>
      <c r="G345" s="364" t="str">
        <f t="shared" si="14"/>
        <v/>
      </c>
    </row>
    <row r="346" spans="1:7" s="360" customFormat="1" x14ac:dyDescent="0.25">
      <c r="A346" s="366" t="s">
        <v>2684</v>
      </c>
      <c r="B346" s="367" t="s">
        <v>144</v>
      </c>
      <c r="C346" s="244">
        <f>SUM(C333:C345)</f>
        <v>0</v>
      </c>
      <c r="D346" s="366">
        <f>SUM(D333:D345)</f>
        <v>0</v>
      </c>
      <c r="E346" s="376"/>
      <c r="F346" s="377">
        <f>SUM(F333:F345)</f>
        <v>0</v>
      </c>
      <c r="G346" s="377">
        <f>SUM(G333:G345)</f>
        <v>0</v>
      </c>
    </row>
    <row r="347" spans="1:7" s="360" customFormat="1" x14ac:dyDescent="0.25">
      <c r="A347" s="366" t="s">
        <v>2170</v>
      </c>
      <c r="B347" s="367"/>
      <c r="C347" s="244"/>
      <c r="D347" s="366"/>
      <c r="E347" s="376"/>
      <c r="F347" s="377"/>
      <c r="G347" s="377"/>
    </row>
    <row r="348" spans="1:7" s="360" customFormat="1" x14ac:dyDescent="0.25">
      <c r="A348" s="366" t="s">
        <v>2689</v>
      </c>
      <c r="B348" s="367"/>
      <c r="C348" s="244"/>
      <c r="D348" s="366"/>
      <c r="E348" s="376"/>
      <c r="F348" s="377"/>
      <c r="G348" s="377"/>
    </row>
    <row r="349" spans="1:7" s="360" customFormat="1" x14ac:dyDescent="0.25">
      <c r="A349" s="366" t="s">
        <v>2690</v>
      </c>
      <c r="B349" s="108"/>
      <c r="C349" s="108"/>
      <c r="D349" s="108"/>
      <c r="E349" s="108"/>
      <c r="F349" s="108"/>
      <c r="G349" s="108"/>
    </row>
    <row r="350" spans="1:7" s="360" customFormat="1" x14ac:dyDescent="0.25">
      <c r="A350" s="366" t="s">
        <v>2691</v>
      </c>
      <c r="B350" s="108"/>
      <c r="C350" s="108"/>
      <c r="D350" s="108"/>
      <c r="E350" s="108"/>
      <c r="F350" s="108"/>
      <c r="G350" s="108"/>
    </row>
    <row r="351" spans="1:7" s="360" customFormat="1" x14ac:dyDescent="0.25">
      <c r="A351" s="366" t="s">
        <v>2692</v>
      </c>
      <c r="B351" s="367"/>
      <c r="C351" s="244"/>
      <c r="D351" s="366"/>
      <c r="E351" s="376"/>
      <c r="F351" s="377"/>
      <c r="G351" s="377"/>
    </row>
    <row r="352" spans="1:7" s="360" customFormat="1" x14ac:dyDescent="0.25">
      <c r="A352" s="366" t="s">
        <v>2693</v>
      </c>
      <c r="B352" s="367"/>
      <c r="C352" s="244"/>
      <c r="D352" s="366"/>
      <c r="E352" s="376"/>
      <c r="F352" s="377"/>
      <c r="G352" s="377"/>
    </row>
    <row r="353" spans="1:7" s="360" customFormat="1" x14ac:dyDescent="0.25">
      <c r="A353" s="366" t="s">
        <v>2694</v>
      </c>
      <c r="B353" s="367"/>
      <c r="C353" s="244"/>
      <c r="D353" s="366"/>
      <c r="E353" s="376"/>
      <c r="F353" s="377"/>
      <c r="G353" s="377"/>
    </row>
    <row r="354" spans="1:7" s="360" customFormat="1" x14ac:dyDescent="0.25">
      <c r="A354" s="366" t="s">
        <v>2695</v>
      </c>
      <c r="B354" s="367"/>
      <c r="C354" s="244"/>
      <c r="D354" s="366"/>
      <c r="E354" s="376"/>
      <c r="F354" s="377"/>
      <c r="G354" s="377"/>
    </row>
    <row r="355" spans="1:7" s="215" customFormat="1" x14ac:dyDescent="0.25">
      <c r="A355" s="366" t="s">
        <v>2696</v>
      </c>
      <c r="B355" s="367"/>
      <c r="C355" s="366"/>
      <c r="D355" s="366"/>
      <c r="E355" s="376"/>
      <c r="F355" s="376"/>
      <c r="G355" s="376"/>
    </row>
    <row r="356" spans="1:7" s="360" customFormat="1" x14ac:dyDescent="0.25">
      <c r="A356" s="366" t="s">
        <v>2712</v>
      </c>
      <c r="B356" s="367"/>
      <c r="C356" s="366"/>
      <c r="D356" s="366"/>
      <c r="E356" s="376"/>
      <c r="F356" s="376"/>
      <c r="G356" s="376"/>
    </row>
    <row r="357" spans="1:7" s="215" customFormat="1" x14ac:dyDescent="0.25">
      <c r="A357" s="156"/>
      <c r="B357" s="156" t="s">
        <v>2294</v>
      </c>
      <c r="C357" s="156" t="s">
        <v>111</v>
      </c>
      <c r="D357" s="156" t="s">
        <v>1636</v>
      </c>
      <c r="E357" s="156"/>
      <c r="F357" s="156" t="s">
        <v>485</v>
      </c>
      <c r="G357" s="156" t="s">
        <v>1895</v>
      </c>
    </row>
    <row r="358" spans="1:7" s="215" customFormat="1" x14ac:dyDescent="0.25">
      <c r="A358" s="328" t="s">
        <v>2487</v>
      </c>
      <c r="B358" s="269" t="s">
        <v>2018</v>
      </c>
      <c r="C358" s="495" t="s">
        <v>1211</v>
      </c>
      <c r="D358" s="495" t="s">
        <v>1211</v>
      </c>
      <c r="E358" s="270"/>
      <c r="F358" s="243" t="str">
        <f>IF($C$365=0,"",IF(C358="[For completion]","",C358/$C$365))</f>
        <v/>
      </c>
      <c r="G358" s="243" t="str">
        <f>IF($D$365=0,"",IF(D358="[For completion]","",D358/$D$365))</f>
        <v/>
      </c>
    </row>
    <row r="359" spans="1:7" s="215" customFormat="1" x14ac:dyDescent="0.25">
      <c r="A359" s="328" t="s">
        <v>2488</v>
      </c>
      <c r="B359" s="265" t="s">
        <v>2019</v>
      </c>
      <c r="C359" s="495" t="s">
        <v>1211</v>
      </c>
      <c r="D359" s="495" t="s">
        <v>1211</v>
      </c>
      <c r="E359" s="270"/>
      <c r="F359" s="243" t="str">
        <f t="shared" ref="F359:F364" si="15">IF($C$365=0,"",IF(C359="[For completion]","",C359/$C$365))</f>
        <v/>
      </c>
      <c r="G359" s="243" t="str">
        <f t="shared" ref="G359:G364" si="16">IF($D$365=0,"",IF(D359="[For completion]","",D359/$D$365))</f>
        <v/>
      </c>
    </row>
    <row r="360" spans="1:7" s="215" customFormat="1" x14ac:dyDescent="0.25">
      <c r="A360" s="328" t="s">
        <v>2489</v>
      </c>
      <c r="B360" s="269" t="s">
        <v>2020</v>
      </c>
      <c r="C360" s="495" t="s">
        <v>1211</v>
      </c>
      <c r="D360" s="495" t="s">
        <v>1211</v>
      </c>
      <c r="E360" s="270"/>
      <c r="F360" s="243" t="str">
        <f t="shared" si="15"/>
        <v/>
      </c>
      <c r="G360" s="243" t="str">
        <f t="shared" si="16"/>
        <v/>
      </c>
    </row>
    <row r="361" spans="1:7" s="215" customFormat="1" x14ac:dyDescent="0.25">
      <c r="A361" s="328" t="s">
        <v>2490</v>
      </c>
      <c r="B361" s="269" t="s">
        <v>2021</v>
      </c>
      <c r="C361" s="495" t="s">
        <v>1211</v>
      </c>
      <c r="D361" s="495" t="s">
        <v>1211</v>
      </c>
      <c r="E361" s="270"/>
      <c r="F361" s="243" t="str">
        <f t="shared" si="15"/>
        <v/>
      </c>
      <c r="G361" s="243" t="str">
        <f t="shared" si="16"/>
        <v/>
      </c>
    </row>
    <row r="362" spans="1:7" s="215" customFormat="1" x14ac:dyDescent="0.25">
      <c r="A362" s="328" t="s">
        <v>2491</v>
      </c>
      <c r="B362" s="269" t="s">
        <v>2022</v>
      </c>
      <c r="C362" s="495" t="s">
        <v>1211</v>
      </c>
      <c r="D362" s="495" t="s">
        <v>1211</v>
      </c>
      <c r="E362" s="270"/>
      <c r="F362" s="243" t="str">
        <f t="shared" si="15"/>
        <v/>
      </c>
      <c r="G362" s="243" t="str">
        <f t="shared" si="16"/>
        <v/>
      </c>
    </row>
    <row r="363" spans="1:7" s="215" customFormat="1" x14ac:dyDescent="0.25">
      <c r="A363" s="328" t="s">
        <v>2492</v>
      </c>
      <c r="B363" s="269" t="s">
        <v>2023</v>
      </c>
      <c r="C363" s="495" t="s">
        <v>1211</v>
      </c>
      <c r="D363" s="495" t="s">
        <v>1211</v>
      </c>
      <c r="E363" s="270"/>
      <c r="F363" s="243" t="str">
        <f t="shared" si="15"/>
        <v/>
      </c>
      <c r="G363" s="243" t="str">
        <f t="shared" si="16"/>
        <v/>
      </c>
    </row>
    <row r="364" spans="1:7" s="215" customFormat="1" x14ac:dyDescent="0.25">
      <c r="A364" s="328" t="s">
        <v>2493</v>
      </c>
      <c r="B364" s="269" t="s">
        <v>1637</v>
      </c>
      <c r="C364" s="495" t="s">
        <v>1211</v>
      </c>
      <c r="D364" s="495" t="s">
        <v>1211</v>
      </c>
      <c r="E364" s="270"/>
      <c r="F364" s="243" t="str">
        <f t="shared" si="15"/>
        <v/>
      </c>
      <c r="G364" s="243" t="str">
        <f t="shared" si="16"/>
        <v/>
      </c>
    </row>
    <row r="365" spans="1:7" s="215" customFormat="1" x14ac:dyDescent="0.25">
      <c r="A365" s="328" t="s">
        <v>2494</v>
      </c>
      <c r="B365" s="269" t="s">
        <v>144</v>
      </c>
      <c r="C365" s="244">
        <f>SUM(C358:C364)</f>
        <v>0</v>
      </c>
      <c r="D365" s="267">
        <f>SUM(D358:D364)</f>
        <v>0</v>
      </c>
      <c r="E365" s="270"/>
      <c r="F365" s="295">
        <f>SUM(F358:F364)</f>
        <v>0</v>
      </c>
      <c r="G365" s="295">
        <f>SUM(G358:G364)</f>
        <v>0</v>
      </c>
    </row>
    <row r="366" spans="1:7" s="215" customFormat="1" x14ac:dyDescent="0.25">
      <c r="A366" s="328" t="s">
        <v>2171</v>
      </c>
      <c r="B366" s="269"/>
      <c r="C366" s="267"/>
      <c r="D366" s="267"/>
      <c r="E366" s="270"/>
      <c r="F366" s="270"/>
      <c r="G366" s="270"/>
    </row>
    <row r="367" spans="1:7" s="215" customFormat="1" x14ac:dyDescent="0.25">
      <c r="A367" s="156"/>
      <c r="B367" s="156" t="s">
        <v>2295</v>
      </c>
      <c r="C367" s="156" t="s">
        <v>111</v>
      </c>
      <c r="D367" s="156" t="s">
        <v>1636</v>
      </c>
      <c r="E367" s="156"/>
      <c r="F367" s="156" t="s">
        <v>485</v>
      </c>
      <c r="G367" s="156" t="s">
        <v>1895</v>
      </c>
    </row>
    <row r="368" spans="1:7" s="215" customFormat="1" x14ac:dyDescent="0.25">
      <c r="A368" s="328" t="s">
        <v>2495</v>
      </c>
      <c r="B368" s="269" t="s">
        <v>2212</v>
      </c>
      <c r="C368" s="495" t="s">
        <v>1211</v>
      </c>
      <c r="D368" s="495" t="s">
        <v>1211</v>
      </c>
      <c r="E368" s="270"/>
      <c r="F368" s="243" t="str">
        <f>IF($C$372=0,"",IF(C368="[For completion]","",C368/$C$372))</f>
        <v/>
      </c>
      <c r="G368" s="243" t="str">
        <f>IF($D$372=0,"",IF(D368="[For completion]","",D368/$D$372))</f>
        <v/>
      </c>
    </row>
    <row r="369" spans="1:7" s="215" customFormat="1" x14ac:dyDescent="0.25">
      <c r="A369" s="328" t="s">
        <v>2496</v>
      </c>
      <c r="B369" s="265" t="s">
        <v>2259</v>
      </c>
      <c r="C369" s="495" t="s">
        <v>1211</v>
      </c>
      <c r="D369" s="495" t="s">
        <v>1211</v>
      </c>
      <c r="E369" s="270"/>
      <c r="F369" s="243" t="str">
        <f>IF($C$372=0,"",IF(C369="[For completion]","",C369/$C$372))</f>
        <v/>
      </c>
      <c r="G369" s="243" t="str">
        <f>IF($D$372=0,"",IF(D369="[For completion]","",D369/$D$372))</f>
        <v/>
      </c>
    </row>
    <row r="370" spans="1:7" s="215" customFormat="1" x14ac:dyDescent="0.25">
      <c r="A370" s="328" t="s">
        <v>2497</v>
      </c>
      <c r="B370" s="269" t="s">
        <v>1637</v>
      </c>
      <c r="C370" s="495" t="s">
        <v>1211</v>
      </c>
      <c r="D370" s="495" t="s">
        <v>1211</v>
      </c>
      <c r="E370" s="270"/>
      <c r="F370" s="243" t="str">
        <f>IF($C$372=0,"",IF(C370="[For completion]","",C370/$C$372))</f>
        <v/>
      </c>
      <c r="G370" s="243" t="str">
        <f>IF($D$372=0,"",IF(D370="[For completion]","",D370/$D$372))</f>
        <v/>
      </c>
    </row>
    <row r="371" spans="1:7" s="215" customFormat="1" x14ac:dyDescent="0.25">
      <c r="A371" s="328" t="s">
        <v>2498</v>
      </c>
      <c r="B371" s="267" t="s">
        <v>2030</v>
      </c>
      <c r="C371" s="495" t="s">
        <v>1211</v>
      </c>
      <c r="D371" s="495" t="s">
        <v>1211</v>
      </c>
      <c r="E371" s="270"/>
      <c r="F371" s="243" t="str">
        <f>IF($C$372=0,"",IF(C371="[For completion]","",C371/$C$372))</f>
        <v/>
      </c>
      <c r="G371" s="243" t="str">
        <f>IF($D$372=0,"",IF(D371="[For completion]","",D371/$D$372))</f>
        <v/>
      </c>
    </row>
    <row r="372" spans="1:7" s="215" customFormat="1" x14ac:dyDescent="0.25">
      <c r="A372" s="328" t="s">
        <v>2499</v>
      </c>
      <c r="B372" s="269" t="s">
        <v>144</v>
      </c>
      <c r="C372" s="244">
        <f>SUM(C368:C371)</f>
        <v>0</v>
      </c>
      <c r="D372" s="267">
        <f>SUM(D368:D371)</f>
        <v>0</v>
      </c>
      <c r="E372" s="270"/>
      <c r="F372" s="295">
        <f>SUM(F368:F371)</f>
        <v>0</v>
      </c>
      <c r="G372" s="295">
        <f>SUM(G368:G371)</f>
        <v>0</v>
      </c>
    </row>
    <row r="373" spans="1:7" s="215" customFormat="1" x14ac:dyDescent="0.25">
      <c r="A373" s="328" t="s">
        <v>2500</v>
      </c>
      <c r="B373" s="269"/>
      <c r="C373" s="267"/>
      <c r="D373" s="267"/>
      <c r="E373" s="270"/>
      <c r="F373" s="270"/>
      <c r="G373" s="270"/>
    </row>
    <row r="374" spans="1:7" s="215" customFormat="1" x14ac:dyDescent="0.25">
      <c r="A374" s="156"/>
      <c r="B374" s="156" t="s">
        <v>2676</v>
      </c>
      <c r="C374" s="156" t="s">
        <v>2673</v>
      </c>
      <c r="D374" s="156" t="s">
        <v>2674</v>
      </c>
      <c r="E374" s="156"/>
      <c r="F374" s="156" t="s">
        <v>2675</v>
      </c>
      <c r="G374" s="156"/>
    </row>
    <row r="375" spans="1:7" s="215" customFormat="1" x14ac:dyDescent="0.25">
      <c r="A375" s="328" t="s">
        <v>2501</v>
      </c>
      <c r="B375" s="269" t="s">
        <v>2018</v>
      </c>
      <c r="C375" s="297" t="s">
        <v>1211</v>
      </c>
      <c r="D375" s="495" t="s">
        <v>1211</v>
      </c>
      <c r="E375" s="344"/>
      <c r="F375" s="297" t="s">
        <v>1211</v>
      </c>
      <c r="G375" s="243" t="str">
        <f>IF($D$393=0,"",IF(D375="[For completion]","",D375/$D$393))</f>
        <v/>
      </c>
    </row>
    <row r="376" spans="1:7" s="215" customFormat="1" x14ac:dyDescent="0.25">
      <c r="A376" s="328" t="s">
        <v>2502</v>
      </c>
      <c r="B376" s="269" t="s">
        <v>2019</v>
      </c>
      <c r="C376" s="297" t="s">
        <v>1211</v>
      </c>
      <c r="D376" s="495" t="s">
        <v>1211</v>
      </c>
      <c r="E376" s="344"/>
      <c r="F376" s="297" t="s">
        <v>1211</v>
      </c>
      <c r="G376" s="243" t="str">
        <f t="shared" ref="G376:G393" si="17">IF($D$393=0,"",IF(D376="[For completion]","",D376/$D$393))</f>
        <v/>
      </c>
    </row>
    <row r="377" spans="1:7" s="215" customFormat="1" x14ac:dyDescent="0.25">
      <c r="A377" s="328" t="s">
        <v>2503</v>
      </c>
      <c r="B377" s="269" t="s">
        <v>2020</v>
      </c>
      <c r="C377" s="297" t="s">
        <v>1211</v>
      </c>
      <c r="D377" s="495" t="s">
        <v>1211</v>
      </c>
      <c r="E377" s="344"/>
      <c r="F377" s="297" t="s">
        <v>1211</v>
      </c>
      <c r="G377" s="243" t="str">
        <f t="shared" si="17"/>
        <v/>
      </c>
    </row>
    <row r="378" spans="1:7" s="215" customFormat="1" x14ac:dyDescent="0.25">
      <c r="A378" s="328" t="s">
        <v>2504</v>
      </c>
      <c r="B378" s="269" t="s">
        <v>2021</v>
      </c>
      <c r="C378" s="297" t="s">
        <v>1211</v>
      </c>
      <c r="D378" s="495" t="s">
        <v>1211</v>
      </c>
      <c r="E378" s="344"/>
      <c r="F378" s="297" t="s">
        <v>1211</v>
      </c>
      <c r="G378" s="243" t="str">
        <f t="shared" si="17"/>
        <v/>
      </c>
    </row>
    <row r="379" spans="1:7" s="215" customFormat="1" x14ac:dyDescent="0.25">
      <c r="A379" s="328" t="s">
        <v>2505</v>
      </c>
      <c r="B379" s="269" t="s">
        <v>2022</v>
      </c>
      <c r="C379" s="297" t="s">
        <v>1211</v>
      </c>
      <c r="D379" s="495" t="s">
        <v>1211</v>
      </c>
      <c r="E379" s="344"/>
      <c r="F379" s="297" t="s">
        <v>1211</v>
      </c>
      <c r="G379" s="243" t="str">
        <f t="shared" si="17"/>
        <v/>
      </c>
    </row>
    <row r="380" spans="1:7" s="215" customFormat="1" x14ac:dyDescent="0.25">
      <c r="A380" s="328" t="s">
        <v>2506</v>
      </c>
      <c r="B380" s="269" t="s">
        <v>2023</v>
      </c>
      <c r="C380" s="297" t="s">
        <v>1211</v>
      </c>
      <c r="D380" s="495" t="s">
        <v>1211</v>
      </c>
      <c r="E380" s="344"/>
      <c r="F380" s="297" t="s">
        <v>1211</v>
      </c>
      <c r="G380" s="243" t="str">
        <f t="shared" si="17"/>
        <v/>
      </c>
    </row>
    <row r="381" spans="1:7" s="215" customFormat="1" x14ac:dyDescent="0.25">
      <c r="A381" s="328" t="s">
        <v>2507</v>
      </c>
      <c r="B381" s="269" t="s">
        <v>1637</v>
      </c>
      <c r="C381" s="297" t="s">
        <v>1211</v>
      </c>
      <c r="D381" s="495" t="s">
        <v>1211</v>
      </c>
      <c r="E381" s="344"/>
      <c r="F381" s="297" t="s">
        <v>1211</v>
      </c>
      <c r="G381" s="243" t="str">
        <f t="shared" si="17"/>
        <v/>
      </c>
    </row>
    <row r="382" spans="1:7" s="215" customFormat="1" x14ac:dyDescent="0.25">
      <c r="A382" s="328" t="s">
        <v>2508</v>
      </c>
      <c r="B382" s="269" t="s">
        <v>2030</v>
      </c>
      <c r="C382" s="297" t="s">
        <v>1211</v>
      </c>
      <c r="D382" s="495" t="s">
        <v>1211</v>
      </c>
      <c r="E382" s="344"/>
      <c r="F382" s="297" t="s">
        <v>1211</v>
      </c>
      <c r="G382" s="243" t="str">
        <f t="shared" si="17"/>
        <v/>
      </c>
    </row>
    <row r="383" spans="1:7" s="215" customFormat="1" x14ac:dyDescent="0.25">
      <c r="A383" s="328" t="s">
        <v>2509</v>
      </c>
      <c r="B383" s="269" t="s">
        <v>144</v>
      </c>
      <c r="C383" s="380">
        <v>0</v>
      </c>
      <c r="D383" s="380">
        <v>0</v>
      </c>
      <c r="E383" s="344"/>
      <c r="F383" s="366"/>
      <c r="G383" s="243" t="str">
        <f t="shared" si="17"/>
        <v/>
      </c>
    </row>
    <row r="384" spans="1:7" s="215" customFormat="1" x14ac:dyDescent="0.25">
      <c r="A384" s="328" t="s">
        <v>2510</v>
      </c>
      <c r="B384" s="269" t="s">
        <v>2672</v>
      </c>
      <c r="C384" s="263"/>
      <c r="D384" s="263"/>
      <c r="E384" s="263"/>
      <c r="F384" s="297" t="s">
        <v>1211</v>
      </c>
      <c r="G384" s="243" t="str">
        <f t="shared" si="17"/>
        <v/>
      </c>
    </row>
    <row r="385" spans="1:7" s="215" customFormat="1" x14ac:dyDescent="0.25">
      <c r="A385" s="328" t="s">
        <v>2511</v>
      </c>
      <c r="B385" s="343"/>
      <c r="C385" s="244"/>
      <c r="D385" s="328"/>
      <c r="E385" s="344"/>
      <c r="F385" s="243"/>
      <c r="G385" s="243" t="str">
        <f t="shared" si="17"/>
        <v/>
      </c>
    </row>
    <row r="386" spans="1:7" s="215" customFormat="1" x14ac:dyDescent="0.25">
      <c r="A386" s="328" t="s">
        <v>2512</v>
      </c>
      <c r="B386" s="343"/>
      <c r="C386" s="244"/>
      <c r="D386" s="328"/>
      <c r="E386" s="344"/>
      <c r="F386" s="243"/>
      <c r="G386" s="243" t="str">
        <f t="shared" si="17"/>
        <v/>
      </c>
    </row>
    <row r="387" spans="1:7" s="215" customFormat="1" x14ac:dyDescent="0.25">
      <c r="A387" s="328" t="s">
        <v>2513</v>
      </c>
      <c r="B387" s="343"/>
      <c r="C387" s="244"/>
      <c r="D387" s="328"/>
      <c r="E387" s="344"/>
      <c r="F387" s="243"/>
      <c r="G387" s="243" t="str">
        <f t="shared" si="17"/>
        <v/>
      </c>
    </row>
    <row r="388" spans="1:7" s="215" customFormat="1" x14ac:dyDescent="0.25">
      <c r="A388" s="328" t="s">
        <v>2514</v>
      </c>
      <c r="B388" s="343"/>
      <c r="C388" s="244"/>
      <c r="D388" s="328"/>
      <c r="E388" s="344"/>
      <c r="F388" s="243"/>
      <c r="G388" s="243" t="str">
        <f t="shared" si="17"/>
        <v/>
      </c>
    </row>
    <row r="389" spans="1:7" s="215" customFormat="1" x14ac:dyDescent="0.25">
      <c r="A389" s="328" t="s">
        <v>2515</v>
      </c>
      <c r="B389" s="343"/>
      <c r="C389" s="244"/>
      <c r="D389" s="328"/>
      <c r="E389" s="344"/>
      <c r="F389" s="243"/>
      <c r="G389" s="243" t="str">
        <f t="shared" si="17"/>
        <v/>
      </c>
    </row>
    <row r="390" spans="1:7" s="215" customFormat="1" x14ac:dyDescent="0.25">
      <c r="A390" s="328" t="s">
        <v>2516</v>
      </c>
      <c r="B390" s="343"/>
      <c r="C390" s="244"/>
      <c r="D390" s="328"/>
      <c r="E390" s="344"/>
      <c r="F390" s="243"/>
      <c r="G390" s="243" t="str">
        <f t="shared" si="17"/>
        <v/>
      </c>
    </row>
    <row r="391" spans="1:7" s="215" customFormat="1" x14ac:dyDescent="0.25">
      <c r="A391" s="328" t="s">
        <v>2517</v>
      </c>
      <c r="B391" s="343"/>
      <c r="C391" s="244"/>
      <c r="D391" s="328"/>
      <c r="E391" s="344"/>
      <c r="F391" s="243"/>
      <c r="G391" s="243" t="str">
        <f t="shared" si="17"/>
        <v/>
      </c>
    </row>
    <row r="392" spans="1:7" s="215" customFormat="1" x14ac:dyDescent="0.25">
      <c r="A392" s="328" t="s">
        <v>2518</v>
      </c>
      <c r="B392" s="343"/>
      <c r="C392" s="244"/>
      <c r="D392" s="328"/>
      <c r="E392" s="344"/>
      <c r="F392" s="243"/>
      <c r="G392" s="243" t="str">
        <f t="shared" si="17"/>
        <v/>
      </c>
    </row>
    <row r="393" spans="1:7" s="215" customFormat="1" x14ac:dyDescent="0.25">
      <c r="A393" s="328" t="s">
        <v>2519</v>
      </c>
      <c r="B393" s="343"/>
      <c r="C393" s="244"/>
      <c r="D393" s="328"/>
      <c r="E393" s="344"/>
      <c r="F393" s="243"/>
      <c r="G393" s="243" t="str">
        <f t="shared" si="17"/>
        <v/>
      </c>
    </row>
    <row r="394" spans="1:7" s="215" customFormat="1" x14ac:dyDescent="0.25">
      <c r="A394" s="328" t="s">
        <v>2520</v>
      </c>
      <c r="B394" s="328"/>
      <c r="C394" s="345"/>
      <c r="D394" s="328"/>
      <c r="E394" s="344"/>
      <c r="F394" s="344"/>
      <c r="G394" s="344"/>
    </row>
    <row r="395" spans="1:7" s="215" customFormat="1" x14ac:dyDescent="0.25">
      <c r="A395" s="328" t="s">
        <v>2521</v>
      </c>
      <c r="B395" s="328"/>
      <c r="C395" s="345"/>
      <c r="D395" s="328"/>
      <c r="E395" s="344"/>
      <c r="F395" s="344"/>
      <c r="G395" s="344"/>
    </row>
    <row r="396" spans="1:7" s="215" customFormat="1" x14ac:dyDescent="0.25">
      <c r="A396" s="328" t="s">
        <v>2522</v>
      </c>
      <c r="B396" s="328"/>
      <c r="C396" s="345"/>
      <c r="D396" s="328"/>
      <c r="E396" s="344"/>
      <c r="F396" s="344"/>
      <c r="G396" s="344"/>
    </row>
    <row r="397" spans="1:7" s="215" customFormat="1" x14ac:dyDescent="0.25">
      <c r="A397" s="328" t="s">
        <v>2523</v>
      </c>
      <c r="B397" s="328"/>
      <c r="C397" s="345"/>
      <c r="D397" s="328"/>
      <c r="E397" s="344"/>
      <c r="F397" s="344"/>
      <c r="G397" s="344"/>
    </row>
    <row r="398" spans="1:7" s="215" customFormat="1" x14ac:dyDescent="0.25">
      <c r="A398" s="328" t="s">
        <v>2524</v>
      </c>
      <c r="B398" s="328"/>
      <c r="C398" s="345"/>
      <c r="D398" s="328"/>
      <c r="E398" s="344"/>
      <c r="F398" s="344"/>
      <c r="G398" s="344"/>
    </row>
    <row r="399" spans="1:7" s="215" customFormat="1" x14ac:dyDescent="0.25">
      <c r="A399" s="328" t="s">
        <v>2525</v>
      </c>
      <c r="B399" s="328"/>
      <c r="C399" s="345"/>
      <c r="D399" s="328"/>
      <c r="E399" s="344"/>
      <c r="F399" s="344"/>
      <c r="G399" s="344"/>
    </row>
    <row r="400" spans="1:7" s="215" customFormat="1" x14ac:dyDescent="0.25">
      <c r="A400" s="328" t="s">
        <v>2526</v>
      </c>
      <c r="B400" s="328"/>
      <c r="C400" s="345"/>
      <c r="D400" s="328"/>
      <c r="E400" s="344"/>
      <c r="F400" s="344"/>
      <c r="G400" s="344"/>
    </row>
    <row r="401" spans="1:7" s="215" customFormat="1" x14ac:dyDescent="0.25">
      <c r="A401" s="328" t="s">
        <v>2527</v>
      </c>
      <c r="B401" s="328"/>
      <c r="C401" s="345"/>
      <c r="D401" s="328"/>
      <c r="E401" s="344"/>
      <c r="F401" s="344"/>
      <c r="G401" s="344"/>
    </row>
    <row r="402" spans="1:7" s="215" customFormat="1" x14ac:dyDescent="0.25">
      <c r="A402" s="328" t="s">
        <v>2528</v>
      </c>
      <c r="B402" s="328"/>
      <c r="C402" s="345"/>
      <c r="D402" s="328"/>
      <c r="E402" s="344"/>
      <c r="F402" s="344"/>
      <c r="G402" s="344"/>
    </row>
    <row r="403" spans="1:7" s="215" customFormat="1" x14ac:dyDescent="0.25">
      <c r="A403" s="328" t="s">
        <v>2529</v>
      </c>
      <c r="B403" s="328"/>
      <c r="C403" s="345"/>
      <c r="D403" s="328"/>
      <c r="E403" s="344"/>
      <c r="F403" s="344"/>
      <c r="G403" s="344"/>
    </row>
    <row r="404" spans="1:7" s="215" customFormat="1" x14ac:dyDescent="0.25">
      <c r="A404" s="328" t="s">
        <v>2530</v>
      </c>
      <c r="B404" s="328"/>
      <c r="C404" s="345"/>
      <c r="D404" s="328"/>
      <c r="E404" s="344"/>
      <c r="F404" s="344"/>
      <c r="G404" s="344"/>
    </row>
    <row r="405" spans="1:7" s="215" customFormat="1" x14ac:dyDescent="0.25">
      <c r="A405" s="328" t="s">
        <v>2531</v>
      </c>
      <c r="B405" s="328"/>
      <c r="C405" s="345"/>
      <c r="D405" s="328"/>
      <c r="E405" s="344"/>
      <c r="F405" s="344"/>
      <c r="G405" s="344"/>
    </row>
    <row r="406" spans="1:7" s="215" customFormat="1" x14ac:dyDescent="0.25">
      <c r="A406" s="328" t="s">
        <v>2532</v>
      </c>
      <c r="B406" s="328"/>
      <c r="C406" s="345"/>
      <c r="D406" s="328"/>
      <c r="E406" s="344"/>
      <c r="F406" s="344"/>
      <c r="G406" s="344"/>
    </row>
    <row r="407" spans="1:7" s="215" customFormat="1" x14ac:dyDescent="0.25">
      <c r="A407" s="328" t="s">
        <v>2533</v>
      </c>
      <c r="B407" s="328"/>
      <c r="C407" s="345"/>
      <c r="D407" s="328"/>
      <c r="E407" s="344"/>
      <c r="F407" s="344"/>
      <c r="G407" s="344"/>
    </row>
    <row r="408" spans="1:7" s="215" customFormat="1" x14ac:dyDescent="0.25">
      <c r="A408" s="328" t="s">
        <v>2534</v>
      </c>
      <c r="B408" s="328"/>
      <c r="C408" s="345"/>
      <c r="D408" s="328"/>
      <c r="E408" s="344"/>
      <c r="F408" s="344"/>
      <c r="G408" s="344"/>
    </row>
    <row r="409" spans="1:7" s="215" customFormat="1" x14ac:dyDescent="0.25">
      <c r="A409" s="328" t="s">
        <v>2535</v>
      </c>
      <c r="B409" s="328"/>
      <c r="C409" s="345"/>
      <c r="D409" s="328"/>
      <c r="E409" s="344"/>
      <c r="F409" s="344"/>
      <c r="G409" s="344"/>
    </row>
    <row r="410" spans="1:7" s="215" customFormat="1" x14ac:dyDescent="0.25">
      <c r="A410" s="328" t="s">
        <v>2536</v>
      </c>
      <c r="B410" s="328"/>
      <c r="C410" s="345"/>
      <c r="D410" s="328"/>
      <c r="E410" s="344"/>
      <c r="F410" s="344"/>
      <c r="G410" s="344"/>
    </row>
    <row r="411" spans="1:7" s="215" customFormat="1" x14ac:dyDescent="0.25">
      <c r="A411" s="328" t="s">
        <v>2537</v>
      </c>
      <c r="B411" s="328"/>
      <c r="C411" s="345"/>
      <c r="D411" s="328"/>
      <c r="E411" s="344"/>
      <c r="F411" s="344"/>
      <c r="G411" s="344"/>
    </row>
    <row r="412" spans="1:7" s="215" customFormat="1" x14ac:dyDescent="0.25">
      <c r="A412" s="328" t="s">
        <v>2538</v>
      </c>
      <c r="B412" s="328"/>
      <c r="C412" s="345"/>
      <c r="D412" s="328"/>
      <c r="E412" s="344"/>
      <c r="F412" s="344"/>
      <c r="G412" s="344"/>
    </row>
    <row r="413" spans="1:7" s="257" customFormat="1" x14ac:dyDescent="0.25">
      <c r="A413" s="328" t="s">
        <v>2539</v>
      </c>
      <c r="B413" s="328"/>
      <c r="C413" s="345"/>
      <c r="D413" s="328"/>
      <c r="E413" s="344"/>
      <c r="F413" s="344"/>
      <c r="G413" s="344"/>
    </row>
    <row r="414" spans="1:7" s="257" customFormat="1" x14ac:dyDescent="0.25">
      <c r="A414" s="328" t="s">
        <v>2540</v>
      </c>
      <c r="B414" s="328"/>
      <c r="C414" s="345"/>
      <c r="D414" s="328"/>
      <c r="E414" s="344"/>
      <c r="F414" s="344"/>
      <c r="G414" s="344"/>
    </row>
    <row r="415" spans="1:7" s="257" customFormat="1" x14ac:dyDescent="0.25">
      <c r="A415" s="328" t="s">
        <v>2541</v>
      </c>
      <c r="B415" s="328"/>
      <c r="C415" s="345"/>
      <c r="D415" s="328"/>
      <c r="E415" s="344"/>
      <c r="F415" s="344"/>
      <c r="G415" s="344"/>
    </row>
    <row r="416" spans="1:7" s="257" customFormat="1" x14ac:dyDescent="0.25">
      <c r="A416" s="328" t="s">
        <v>2542</v>
      </c>
      <c r="B416" s="328"/>
      <c r="C416" s="345"/>
      <c r="D416" s="328"/>
      <c r="E416" s="344"/>
      <c r="F416" s="344"/>
      <c r="G416" s="344"/>
    </row>
    <row r="417" spans="1:7" s="257" customFormat="1" x14ac:dyDescent="0.25">
      <c r="A417" s="328" t="s">
        <v>2543</v>
      </c>
      <c r="B417" s="328"/>
      <c r="C417" s="345"/>
      <c r="D417" s="328"/>
      <c r="E417" s="344"/>
      <c r="F417" s="344"/>
      <c r="G417" s="344"/>
    </row>
    <row r="418" spans="1:7" s="257" customFormat="1" x14ac:dyDescent="0.25">
      <c r="A418" s="328" t="s">
        <v>2544</v>
      </c>
      <c r="B418" s="328"/>
      <c r="C418" s="345"/>
      <c r="D418" s="328"/>
      <c r="E418" s="344"/>
      <c r="F418" s="344"/>
      <c r="G418" s="344"/>
    </row>
    <row r="419" spans="1:7" s="257" customFormat="1" x14ac:dyDescent="0.25">
      <c r="A419" s="328" t="s">
        <v>2545</v>
      </c>
      <c r="B419" s="328"/>
      <c r="C419" s="345"/>
      <c r="D419" s="328"/>
      <c r="E419" s="344"/>
      <c r="F419" s="344"/>
      <c r="G419" s="344"/>
    </row>
    <row r="420" spans="1:7" s="257" customFormat="1" x14ac:dyDescent="0.25">
      <c r="A420" s="328" t="s">
        <v>2546</v>
      </c>
      <c r="B420" s="328"/>
      <c r="C420" s="345"/>
      <c r="D420" s="328"/>
      <c r="E420" s="344"/>
      <c r="F420" s="344"/>
      <c r="G420" s="344"/>
    </row>
    <row r="421" spans="1:7" s="257" customFormat="1" x14ac:dyDescent="0.25">
      <c r="A421" s="328" t="s">
        <v>2547</v>
      </c>
      <c r="B421" s="328"/>
      <c r="C421" s="345"/>
      <c r="D421" s="328"/>
      <c r="E421" s="344"/>
      <c r="F421" s="344"/>
      <c r="G421" s="344"/>
    </row>
    <row r="422" spans="1:7" s="215" customFormat="1" x14ac:dyDescent="0.25">
      <c r="A422" s="328" t="s">
        <v>2548</v>
      </c>
      <c r="B422" s="328"/>
      <c r="C422" s="345"/>
      <c r="D422" s="328"/>
      <c r="E422" s="344"/>
      <c r="F422" s="344"/>
      <c r="G422" s="344"/>
    </row>
    <row r="423" spans="1:7" ht="18.75" x14ac:dyDescent="0.25">
      <c r="A423" s="168"/>
      <c r="B423" s="169" t="s">
        <v>774</v>
      </c>
      <c r="C423" s="168"/>
      <c r="D423" s="168"/>
      <c r="E423" s="168"/>
      <c r="F423" s="170"/>
      <c r="G423" s="170"/>
    </row>
    <row r="424" spans="1:7" ht="15" customHeight="1" x14ac:dyDescent="0.25">
      <c r="A424" s="155"/>
      <c r="B424" s="155" t="s">
        <v>2312</v>
      </c>
      <c r="C424" s="155" t="s">
        <v>655</v>
      </c>
      <c r="D424" s="155" t="s">
        <v>656</v>
      </c>
      <c r="E424" s="155"/>
      <c r="F424" s="155" t="s">
        <v>486</v>
      </c>
      <c r="G424" s="155" t="s">
        <v>657</v>
      </c>
    </row>
    <row r="425" spans="1:7" x14ac:dyDescent="0.25">
      <c r="A425" s="328" t="s">
        <v>2052</v>
      </c>
      <c r="B425" s="144" t="s">
        <v>659</v>
      </c>
      <c r="C425" s="207" t="s">
        <v>82</v>
      </c>
      <c r="D425" s="171"/>
      <c r="E425" s="171"/>
      <c r="F425" s="172"/>
      <c r="G425" s="172"/>
    </row>
    <row r="426" spans="1:7" x14ac:dyDescent="0.25">
      <c r="A426" s="346"/>
      <c r="D426" s="171"/>
      <c r="E426" s="171"/>
      <c r="F426" s="172"/>
      <c r="G426" s="172"/>
    </row>
    <row r="427" spans="1:7" x14ac:dyDescent="0.25">
      <c r="A427" s="328"/>
      <c r="B427" s="144" t="s">
        <v>660</v>
      </c>
      <c r="D427" s="171"/>
      <c r="E427" s="171"/>
      <c r="F427" s="172"/>
      <c r="G427" s="172"/>
    </row>
    <row r="428" spans="1:7" x14ac:dyDescent="0.25">
      <c r="A428" s="328" t="s">
        <v>2053</v>
      </c>
      <c r="B428" s="165" t="s">
        <v>578</v>
      </c>
      <c r="C428" s="207" t="s">
        <v>82</v>
      </c>
      <c r="D428" s="210" t="s">
        <v>82</v>
      </c>
      <c r="E428" s="171"/>
      <c r="F428" s="206" t="str">
        <f t="shared" ref="F428:F451" si="18">IF($C$452=0,"",IF(C428="[for completion]","",C428/$C$452))</f>
        <v/>
      </c>
      <c r="G428" s="206" t="str">
        <f t="shared" ref="G428:G451" si="19">IF($D$452=0,"",IF(D428="[for completion]","",D428/$D$452))</f>
        <v/>
      </c>
    </row>
    <row r="429" spans="1:7" x14ac:dyDescent="0.25">
      <c r="A429" s="328" t="s">
        <v>2054</v>
      </c>
      <c r="B429" s="165" t="s">
        <v>578</v>
      </c>
      <c r="C429" s="207" t="s">
        <v>82</v>
      </c>
      <c r="D429" s="210" t="s">
        <v>82</v>
      </c>
      <c r="E429" s="171"/>
      <c r="F429" s="206" t="str">
        <f t="shared" si="18"/>
        <v/>
      </c>
      <c r="G429" s="206" t="str">
        <f t="shared" si="19"/>
        <v/>
      </c>
    </row>
    <row r="430" spans="1:7" x14ac:dyDescent="0.25">
      <c r="A430" s="328" t="s">
        <v>2055</v>
      </c>
      <c r="B430" s="165" t="s">
        <v>578</v>
      </c>
      <c r="C430" s="207" t="s">
        <v>82</v>
      </c>
      <c r="D430" s="210" t="s">
        <v>82</v>
      </c>
      <c r="E430" s="171"/>
      <c r="F430" s="206" t="str">
        <f t="shared" si="18"/>
        <v/>
      </c>
      <c r="G430" s="206" t="str">
        <f t="shared" si="19"/>
        <v/>
      </c>
    </row>
    <row r="431" spans="1:7" x14ac:dyDescent="0.25">
      <c r="A431" s="328" t="s">
        <v>2056</v>
      </c>
      <c r="B431" s="165" t="s">
        <v>578</v>
      </c>
      <c r="C431" s="207" t="s">
        <v>82</v>
      </c>
      <c r="D431" s="210" t="s">
        <v>82</v>
      </c>
      <c r="E431" s="171"/>
      <c r="F431" s="206" t="str">
        <f t="shared" si="18"/>
        <v/>
      </c>
      <c r="G431" s="206" t="str">
        <f t="shared" si="19"/>
        <v/>
      </c>
    </row>
    <row r="432" spans="1:7" x14ac:dyDescent="0.25">
      <c r="A432" s="328" t="s">
        <v>2057</v>
      </c>
      <c r="B432" s="165" t="s">
        <v>578</v>
      </c>
      <c r="C432" s="207" t="s">
        <v>82</v>
      </c>
      <c r="D432" s="210" t="s">
        <v>82</v>
      </c>
      <c r="E432" s="171"/>
      <c r="F432" s="206" t="str">
        <f t="shared" si="18"/>
        <v/>
      </c>
      <c r="G432" s="206" t="str">
        <f t="shared" si="19"/>
        <v/>
      </c>
    </row>
    <row r="433" spans="1:7" x14ac:dyDescent="0.25">
      <c r="A433" s="328" t="s">
        <v>2058</v>
      </c>
      <c r="B433" s="165" t="s">
        <v>578</v>
      </c>
      <c r="C433" s="207" t="s">
        <v>82</v>
      </c>
      <c r="D433" s="210" t="s">
        <v>82</v>
      </c>
      <c r="E433" s="171"/>
      <c r="F433" s="206" t="str">
        <f t="shared" si="18"/>
        <v/>
      </c>
      <c r="G433" s="206" t="str">
        <f t="shared" si="19"/>
        <v/>
      </c>
    </row>
    <row r="434" spans="1:7" x14ac:dyDescent="0.25">
      <c r="A434" s="328" t="s">
        <v>2059</v>
      </c>
      <c r="B434" s="165" t="s">
        <v>578</v>
      </c>
      <c r="C434" s="207" t="s">
        <v>82</v>
      </c>
      <c r="D434" s="210" t="s">
        <v>82</v>
      </c>
      <c r="E434" s="171"/>
      <c r="F434" s="206" t="str">
        <f t="shared" si="18"/>
        <v/>
      </c>
      <c r="G434" s="206" t="str">
        <f t="shared" si="19"/>
        <v/>
      </c>
    </row>
    <row r="435" spans="1:7" x14ac:dyDescent="0.25">
      <c r="A435" s="328" t="s">
        <v>2060</v>
      </c>
      <c r="B435" s="165" t="s">
        <v>578</v>
      </c>
      <c r="C435" s="207" t="s">
        <v>82</v>
      </c>
      <c r="D435" s="210" t="s">
        <v>82</v>
      </c>
      <c r="E435" s="171"/>
      <c r="F435" s="206" t="str">
        <f t="shared" si="18"/>
        <v/>
      </c>
      <c r="G435" s="206" t="str">
        <f t="shared" si="19"/>
        <v/>
      </c>
    </row>
    <row r="436" spans="1:7" x14ac:dyDescent="0.25">
      <c r="A436" s="328" t="s">
        <v>2061</v>
      </c>
      <c r="B436" s="234" t="s">
        <v>578</v>
      </c>
      <c r="C436" s="207" t="s">
        <v>82</v>
      </c>
      <c r="D436" s="210" t="s">
        <v>82</v>
      </c>
      <c r="E436" s="171"/>
      <c r="F436" s="206" t="str">
        <f t="shared" si="18"/>
        <v/>
      </c>
      <c r="G436" s="206" t="str">
        <f t="shared" si="19"/>
        <v/>
      </c>
    </row>
    <row r="437" spans="1:7" x14ac:dyDescent="0.25">
      <c r="A437" s="328" t="s">
        <v>2313</v>
      </c>
      <c r="B437" s="165" t="s">
        <v>578</v>
      </c>
      <c r="C437" s="207" t="s">
        <v>82</v>
      </c>
      <c r="D437" s="210" t="s">
        <v>82</v>
      </c>
      <c r="E437" s="165"/>
      <c r="F437" s="206" t="str">
        <f t="shared" si="18"/>
        <v/>
      </c>
      <c r="G437" s="206" t="str">
        <f t="shared" si="19"/>
        <v/>
      </c>
    </row>
    <row r="438" spans="1:7" x14ac:dyDescent="0.25">
      <c r="A438" s="328" t="s">
        <v>2314</v>
      </c>
      <c r="B438" s="165" t="s">
        <v>578</v>
      </c>
      <c r="C438" s="207" t="s">
        <v>82</v>
      </c>
      <c r="D438" s="210" t="s">
        <v>82</v>
      </c>
      <c r="E438" s="165"/>
      <c r="F438" s="206" t="str">
        <f t="shared" si="18"/>
        <v/>
      </c>
      <c r="G438" s="206" t="str">
        <f t="shared" si="19"/>
        <v/>
      </c>
    </row>
    <row r="439" spans="1:7" x14ac:dyDescent="0.25">
      <c r="A439" s="328" t="s">
        <v>2315</v>
      </c>
      <c r="B439" s="165" t="s">
        <v>578</v>
      </c>
      <c r="C439" s="207" t="s">
        <v>82</v>
      </c>
      <c r="D439" s="210" t="s">
        <v>82</v>
      </c>
      <c r="E439" s="165"/>
      <c r="F439" s="206" t="str">
        <f t="shared" si="18"/>
        <v/>
      </c>
      <c r="G439" s="206" t="str">
        <f t="shared" si="19"/>
        <v/>
      </c>
    </row>
    <row r="440" spans="1:7" x14ac:dyDescent="0.25">
      <c r="A440" s="328" t="s">
        <v>2316</v>
      </c>
      <c r="B440" s="165" t="s">
        <v>578</v>
      </c>
      <c r="C440" s="207" t="s">
        <v>82</v>
      </c>
      <c r="D440" s="210" t="s">
        <v>82</v>
      </c>
      <c r="E440" s="165"/>
      <c r="F440" s="206" t="str">
        <f t="shared" si="18"/>
        <v/>
      </c>
      <c r="G440" s="206" t="str">
        <f t="shared" si="19"/>
        <v/>
      </c>
    </row>
    <row r="441" spans="1:7" x14ac:dyDescent="0.25">
      <c r="A441" s="328" t="s">
        <v>2317</v>
      </c>
      <c r="B441" s="165" t="s">
        <v>578</v>
      </c>
      <c r="C441" s="207" t="s">
        <v>82</v>
      </c>
      <c r="D441" s="210" t="s">
        <v>82</v>
      </c>
      <c r="E441" s="165"/>
      <c r="F441" s="206" t="str">
        <f t="shared" si="18"/>
        <v/>
      </c>
      <c r="G441" s="206" t="str">
        <f t="shared" si="19"/>
        <v/>
      </c>
    </row>
    <row r="442" spans="1:7" x14ac:dyDescent="0.25">
      <c r="A442" s="328" t="s">
        <v>2318</v>
      </c>
      <c r="B442" s="165" t="s">
        <v>578</v>
      </c>
      <c r="C442" s="207" t="s">
        <v>82</v>
      </c>
      <c r="D442" s="210" t="s">
        <v>82</v>
      </c>
      <c r="E442" s="165"/>
      <c r="F442" s="206" t="str">
        <f t="shared" si="18"/>
        <v/>
      </c>
      <c r="G442" s="206" t="str">
        <f t="shared" si="19"/>
        <v/>
      </c>
    </row>
    <row r="443" spans="1:7" x14ac:dyDescent="0.25">
      <c r="A443" s="328" t="s">
        <v>2319</v>
      </c>
      <c r="B443" s="165" t="s">
        <v>578</v>
      </c>
      <c r="C443" s="207" t="s">
        <v>82</v>
      </c>
      <c r="D443" s="210" t="s">
        <v>82</v>
      </c>
      <c r="F443" s="206" t="str">
        <f t="shared" si="18"/>
        <v/>
      </c>
      <c r="G443" s="206" t="str">
        <f t="shared" si="19"/>
        <v/>
      </c>
    </row>
    <row r="444" spans="1:7" x14ac:dyDescent="0.25">
      <c r="A444" s="328" t="s">
        <v>2320</v>
      </c>
      <c r="B444" s="165" t="s">
        <v>578</v>
      </c>
      <c r="C444" s="207" t="s">
        <v>82</v>
      </c>
      <c r="D444" s="210" t="s">
        <v>82</v>
      </c>
      <c r="E444" s="160"/>
      <c r="F444" s="206" t="str">
        <f t="shared" si="18"/>
        <v/>
      </c>
      <c r="G444" s="206" t="str">
        <f t="shared" si="19"/>
        <v/>
      </c>
    </row>
    <row r="445" spans="1:7" x14ac:dyDescent="0.25">
      <c r="A445" s="328" t="s">
        <v>2321</v>
      </c>
      <c r="B445" s="165" t="s">
        <v>578</v>
      </c>
      <c r="C445" s="207" t="s">
        <v>82</v>
      </c>
      <c r="D445" s="210" t="s">
        <v>82</v>
      </c>
      <c r="E445" s="160"/>
      <c r="F445" s="206" t="str">
        <f t="shared" si="18"/>
        <v/>
      </c>
      <c r="G445" s="206" t="str">
        <f t="shared" si="19"/>
        <v/>
      </c>
    </row>
    <row r="446" spans="1:7" x14ac:dyDescent="0.25">
      <c r="A446" s="328" t="s">
        <v>2322</v>
      </c>
      <c r="B446" s="165" t="s">
        <v>578</v>
      </c>
      <c r="C446" s="207" t="s">
        <v>82</v>
      </c>
      <c r="D446" s="210" t="s">
        <v>82</v>
      </c>
      <c r="E446" s="160"/>
      <c r="F446" s="206" t="str">
        <f t="shared" si="18"/>
        <v/>
      </c>
      <c r="G446" s="206" t="str">
        <f t="shared" si="19"/>
        <v/>
      </c>
    </row>
    <row r="447" spans="1:7" x14ac:dyDescent="0.25">
      <c r="A447" s="328" t="s">
        <v>2323</v>
      </c>
      <c r="B447" s="165" t="s">
        <v>578</v>
      </c>
      <c r="C447" s="207" t="s">
        <v>82</v>
      </c>
      <c r="D447" s="210" t="s">
        <v>82</v>
      </c>
      <c r="E447" s="160"/>
      <c r="F447" s="206" t="str">
        <f t="shared" si="18"/>
        <v/>
      </c>
      <c r="G447" s="206" t="str">
        <f t="shared" si="19"/>
        <v/>
      </c>
    </row>
    <row r="448" spans="1:7" x14ac:dyDescent="0.25">
      <c r="A448" s="328" t="s">
        <v>2324</v>
      </c>
      <c r="B448" s="165" t="s">
        <v>578</v>
      </c>
      <c r="C448" s="207" t="s">
        <v>82</v>
      </c>
      <c r="D448" s="210" t="s">
        <v>82</v>
      </c>
      <c r="E448" s="160"/>
      <c r="F448" s="206" t="str">
        <f t="shared" si="18"/>
        <v/>
      </c>
      <c r="G448" s="206" t="str">
        <f t="shared" si="19"/>
        <v/>
      </c>
    </row>
    <row r="449" spans="1:7" x14ac:dyDescent="0.25">
      <c r="A449" s="328" t="s">
        <v>2325</v>
      </c>
      <c r="B449" s="165" t="s">
        <v>578</v>
      </c>
      <c r="C449" s="207" t="s">
        <v>82</v>
      </c>
      <c r="D449" s="210" t="s">
        <v>82</v>
      </c>
      <c r="E449" s="160"/>
      <c r="F449" s="206" t="str">
        <f t="shared" si="18"/>
        <v/>
      </c>
      <c r="G449" s="206" t="str">
        <f t="shared" si="19"/>
        <v/>
      </c>
    </row>
    <row r="450" spans="1:7" x14ac:dyDescent="0.25">
      <c r="A450" s="328" t="s">
        <v>2326</v>
      </c>
      <c r="B450" s="165" t="s">
        <v>578</v>
      </c>
      <c r="C450" s="207" t="s">
        <v>82</v>
      </c>
      <c r="D450" s="210" t="s">
        <v>82</v>
      </c>
      <c r="E450" s="160"/>
      <c r="F450" s="206" t="str">
        <f t="shared" si="18"/>
        <v/>
      </c>
      <c r="G450" s="206" t="str">
        <f t="shared" si="19"/>
        <v/>
      </c>
    </row>
    <row r="451" spans="1:7" x14ac:dyDescent="0.25">
      <c r="A451" s="328" t="s">
        <v>2327</v>
      </c>
      <c r="B451" s="165" t="s">
        <v>578</v>
      </c>
      <c r="C451" s="207" t="s">
        <v>82</v>
      </c>
      <c r="D451" s="210" t="s">
        <v>82</v>
      </c>
      <c r="E451" s="160"/>
      <c r="F451" s="206" t="str">
        <f t="shared" si="18"/>
        <v/>
      </c>
      <c r="G451" s="206" t="str">
        <f t="shared" si="19"/>
        <v/>
      </c>
    </row>
    <row r="452" spans="1:7" x14ac:dyDescent="0.25">
      <c r="A452" s="328" t="s">
        <v>2328</v>
      </c>
      <c r="B452" s="234" t="s">
        <v>144</v>
      </c>
      <c r="C452" s="213">
        <f>SUM(C428:C451)</f>
        <v>0</v>
      </c>
      <c r="D452" s="211">
        <f>SUM(D428:D451)</f>
        <v>0</v>
      </c>
      <c r="E452" s="160"/>
      <c r="F452" s="212">
        <f>SUM(F428:F451)</f>
        <v>0</v>
      </c>
      <c r="G452" s="212">
        <f>SUM(G428:G451)</f>
        <v>0</v>
      </c>
    </row>
    <row r="453" spans="1:7" ht="15" customHeight="1" x14ac:dyDescent="0.25">
      <c r="A453" s="155"/>
      <c r="B453" s="155" t="s">
        <v>2329</v>
      </c>
      <c r="C453" s="155" t="s">
        <v>655</v>
      </c>
      <c r="D453" s="155" t="s">
        <v>656</v>
      </c>
      <c r="E453" s="155"/>
      <c r="F453" s="155" t="s">
        <v>486</v>
      </c>
      <c r="G453" s="155" t="s">
        <v>657</v>
      </c>
    </row>
    <row r="454" spans="1:7" x14ac:dyDescent="0.25">
      <c r="A454" s="328" t="s">
        <v>2062</v>
      </c>
      <c r="B454" s="144" t="s">
        <v>688</v>
      </c>
      <c r="C454" s="178" t="s">
        <v>82</v>
      </c>
      <c r="G454" s="144"/>
    </row>
    <row r="455" spans="1:7" x14ac:dyDescent="0.25">
      <c r="A455" s="328"/>
      <c r="G455" s="144"/>
    </row>
    <row r="456" spans="1:7" x14ac:dyDescent="0.25">
      <c r="A456" s="328"/>
      <c r="B456" s="165" t="s">
        <v>689</v>
      </c>
      <c r="G456" s="144"/>
    </row>
    <row r="457" spans="1:7" x14ac:dyDescent="0.25">
      <c r="A457" s="328" t="s">
        <v>2063</v>
      </c>
      <c r="B457" s="144" t="s">
        <v>691</v>
      </c>
      <c r="C457" s="207" t="s">
        <v>82</v>
      </c>
      <c r="D457" s="210" t="s">
        <v>82</v>
      </c>
      <c r="F457" s="206" t="str">
        <f>IF($C$465=0,"",IF(C457="[for completion]","",C457/$C$465))</f>
        <v/>
      </c>
      <c r="G457" s="206" t="str">
        <f>IF($D$465=0,"",IF(D457="[for completion]","",D457/$D$465))</f>
        <v/>
      </c>
    </row>
    <row r="458" spans="1:7" x14ac:dyDescent="0.25">
      <c r="A458" s="328" t="s">
        <v>2064</v>
      </c>
      <c r="B458" s="144" t="s">
        <v>693</v>
      </c>
      <c r="C458" s="207" t="s">
        <v>82</v>
      </c>
      <c r="D458" s="210" t="s">
        <v>82</v>
      </c>
      <c r="F458" s="206" t="str">
        <f t="shared" ref="F458:F471" si="20">IF($C$465=0,"",IF(C458="[for completion]","",C458/$C$465))</f>
        <v/>
      </c>
      <c r="G458" s="206" t="str">
        <f t="shared" ref="G458:G471" si="21">IF($D$465=0,"",IF(D458="[for completion]","",D458/$D$465))</f>
        <v/>
      </c>
    </row>
    <row r="459" spans="1:7" x14ac:dyDescent="0.25">
      <c r="A459" s="328" t="s">
        <v>2065</v>
      </c>
      <c r="B459" s="144" t="s">
        <v>695</v>
      </c>
      <c r="C459" s="207" t="s">
        <v>82</v>
      </c>
      <c r="D459" s="210" t="s">
        <v>82</v>
      </c>
      <c r="F459" s="206" t="str">
        <f t="shared" si="20"/>
        <v/>
      </c>
      <c r="G459" s="206" t="str">
        <f t="shared" si="21"/>
        <v/>
      </c>
    </row>
    <row r="460" spans="1:7" x14ac:dyDescent="0.25">
      <c r="A460" s="328" t="s">
        <v>2066</v>
      </c>
      <c r="B460" s="144" t="s">
        <v>697</v>
      </c>
      <c r="C460" s="207" t="s">
        <v>82</v>
      </c>
      <c r="D460" s="210" t="s">
        <v>82</v>
      </c>
      <c r="F460" s="206" t="str">
        <f t="shared" si="20"/>
        <v/>
      </c>
      <c r="G460" s="206" t="str">
        <f t="shared" si="21"/>
        <v/>
      </c>
    </row>
    <row r="461" spans="1:7" x14ac:dyDescent="0.25">
      <c r="A461" s="328" t="s">
        <v>2067</v>
      </c>
      <c r="B461" s="144" t="s">
        <v>699</v>
      </c>
      <c r="C461" s="207" t="s">
        <v>82</v>
      </c>
      <c r="D461" s="210" t="s">
        <v>82</v>
      </c>
      <c r="F461" s="206" t="str">
        <f t="shared" si="20"/>
        <v/>
      </c>
      <c r="G461" s="206" t="str">
        <f t="shared" si="21"/>
        <v/>
      </c>
    </row>
    <row r="462" spans="1:7" x14ac:dyDescent="0.25">
      <c r="A462" s="328" t="s">
        <v>2068</v>
      </c>
      <c r="B462" s="144" t="s">
        <v>701</v>
      </c>
      <c r="C462" s="207" t="s">
        <v>82</v>
      </c>
      <c r="D462" s="210" t="s">
        <v>82</v>
      </c>
      <c r="F462" s="206" t="str">
        <f t="shared" si="20"/>
        <v/>
      </c>
      <c r="G462" s="206" t="str">
        <f t="shared" si="21"/>
        <v/>
      </c>
    </row>
    <row r="463" spans="1:7" x14ac:dyDescent="0.25">
      <c r="A463" s="328" t="s">
        <v>2069</v>
      </c>
      <c r="B463" s="144" t="s">
        <v>703</v>
      </c>
      <c r="C463" s="207" t="s">
        <v>82</v>
      </c>
      <c r="D463" s="210" t="s">
        <v>82</v>
      </c>
      <c r="F463" s="206" t="str">
        <f t="shared" si="20"/>
        <v/>
      </c>
      <c r="G463" s="206" t="str">
        <f t="shared" si="21"/>
        <v/>
      </c>
    </row>
    <row r="464" spans="1:7" x14ac:dyDescent="0.25">
      <c r="A464" s="328" t="s">
        <v>2070</v>
      </c>
      <c r="B464" s="144" t="s">
        <v>705</v>
      </c>
      <c r="C464" s="207" t="s">
        <v>82</v>
      </c>
      <c r="D464" s="210" t="s">
        <v>82</v>
      </c>
      <c r="F464" s="206" t="str">
        <f t="shared" si="20"/>
        <v/>
      </c>
      <c r="G464" s="206" t="str">
        <f t="shared" si="21"/>
        <v/>
      </c>
    </row>
    <row r="465" spans="1:7" x14ac:dyDescent="0.25">
      <c r="A465" s="328" t="s">
        <v>2071</v>
      </c>
      <c r="B465" s="174" t="s">
        <v>144</v>
      </c>
      <c r="C465" s="207">
        <f>SUM(C457:C464)</f>
        <v>0</v>
      </c>
      <c r="D465" s="210">
        <f>SUM(D457:D464)</f>
        <v>0</v>
      </c>
      <c r="F465" s="178">
        <f>SUM(F457:F464)</f>
        <v>0</v>
      </c>
      <c r="G465" s="178">
        <f>SUM(G457:G464)</f>
        <v>0</v>
      </c>
    </row>
    <row r="466" spans="1:7" outlineLevel="1" x14ac:dyDescent="0.25">
      <c r="A466" s="328" t="s">
        <v>2072</v>
      </c>
      <c r="B466" s="161" t="s">
        <v>708</v>
      </c>
      <c r="C466" s="207"/>
      <c r="D466" s="210"/>
      <c r="F466" s="206" t="str">
        <f t="shared" si="20"/>
        <v/>
      </c>
      <c r="G466" s="206" t="str">
        <f t="shared" si="21"/>
        <v/>
      </c>
    </row>
    <row r="467" spans="1:7" outlineLevel="1" x14ac:dyDescent="0.25">
      <c r="A467" s="328" t="s">
        <v>2073</v>
      </c>
      <c r="B467" s="161" t="s">
        <v>710</v>
      </c>
      <c r="C467" s="207"/>
      <c r="D467" s="210"/>
      <c r="F467" s="206" t="str">
        <f t="shared" si="20"/>
        <v/>
      </c>
      <c r="G467" s="206" t="str">
        <f t="shared" si="21"/>
        <v/>
      </c>
    </row>
    <row r="468" spans="1:7" outlineLevel="1" x14ac:dyDescent="0.25">
      <c r="A468" s="328" t="s">
        <v>2074</v>
      </c>
      <c r="B468" s="161" t="s">
        <v>712</v>
      </c>
      <c r="C468" s="207"/>
      <c r="D468" s="210"/>
      <c r="F468" s="206" t="str">
        <f t="shared" si="20"/>
        <v/>
      </c>
      <c r="G468" s="206" t="str">
        <f t="shared" si="21"/>
        <v/>
      </c>
    </row>
    <row r="469" spans="1:7" outlineLevel="1" x14ac:dyDescent="0.25">
      <c r="A469" s="328" t="s">
        <v>2075</v>
      </c>
      <c r="B469" s="161" t="s">
        <v>714</v>
      </c>
      <c r="C469" s="207"/>
      <c r="D469" s="210"/>
      <c r="F469" s="206" t="str">
        <f t="shared" si="20"/>
        <v/>
      </c>
      <c r="G469" s="206" t="str">
        <f t="shared" si="21"/>
        <v/>
      </c>
    </row>
    <row r="470" spans="1:7" outlineLevel="1" x14ac:dyDescent="0.25">
      <c r="A470" s="328" t="s">
        <v>2076</v>
      </c>
      <c r="B470" s="161" t="s">
        <v>716</v>
      </c>
      <c r="C470" s="207"/>
      <c r="D470" s="210"/>
      <c r="F470" s="206" t="str">
        <f t="shared" si="20"/>
        <v/>
      </c>
      <c r="G470" s="206" t="str">
        <f t="shared" si="21"/>
        <v/>
      </c>
    </row>
    <row r="471" spans="1:7" outlineLevel="1" x14ac:dyDescent="0.25">
      <c r="A471" s="328" t="s">
        <v>2077</v>
      </c>
      <c r="B471" s="161" t="s">
        <v>718</v>
      </c>
      <c r="C471" s="207"/>
      <c r="D471" s="210"/>
      <c r="F471" s="206" t="str">
        <f t="shared" si="20"/>
        <v/>
      </c>
      <c r="G471" s="206" t="str">
        <f t="shared" si="21"/>
        <v/>
      </c>
    </row>
    <row r="472" spans="1:7" outlineLevel="1" x14ac:dyDescent="0.25">
      <c r="A472" s="328" t="s">
        <v>2078</v>
      </c>
      <c r="B472" s="161"/>
      <c r="F472" s="158"/>
      <c r="G472" s="158"/>
    </row>
    <row r="473" spans="1:7" outlineLevel="1" x14ac:dyDescent="0.25">
      <c r="A473" s="328" t="s">
        <v>2079</v>
      </c>
      <c r="B473" s="161"/>
      <c r="F473" s="158"/>
      <c r="G473" s="158"/>
    </row>
    <row r="474" spans="1:7" outlineLevel="1" x14ac:dyDescent="0.25">
      <c r="A474" s="328" t="s">
        <v>2080</v>
      </c>
      <c r="B474" s="161"/>
      <c r="F474" s="160"/>
      <c r="G474" s="160"/>
    </row>
    <row r="475" spans="1:7" ht="15" customHeight="1" x14ac:dyDescent="0.25">
      <c r="A475" s="155"/>
      <c r="B475" s="155" t="s">
        <v>2397</v>
      </c>
      <c r="C475" s="155" t="s">
        <v>655</v>
      </c>
      <c r="D475" s="155" t="s">
        <v>656</v>
      </c>
      <c r="E475" s="155"/>
      <c r="F475" s="155" t="s">
        <v>486</v>
      </c>
      <c r="G475" s="155" t="s">
        <v>657</v>
      </c>
    </row>
    <row r="476" spans="1:7" x14ac:dyDescent="0.25">
      <c r="A476" s="328" t="s">
        <v>2172</v>
      </c>
      <c r="B476" s="144" t="s">
        <v>688</v>
      </c>
      <c r="C476" s="178" t="s">
        <v>116</v>
      </c>
      <c r="G476" s="144"/>
    </row>
    <row r="477" spans="1:7" x14ac:dyDescent="0.25">
      <c r="A477" s="328"/>
      <c r="G477" s="144"/>
    </row>
    <row r="478" spans="1:7" x14ac:dyDescent="0.25">
      <c r="A478" s="328"/>
      <c r="B478" s="165" t="s">
        <v>689</v>
      </c>
      <c r="G478" s="144"/>
    </row>
    <row r="479" spans="1:7" x14ac:dyDescent="0.25">
      <c r="A479" s="328" t="s">
        <v>2173</v>
      </c>
      <c r="B479" s="144" t="s">
        <v>691</v>
      </c>
      <c r="C479" s="207" t="s">
        <v>116</v>
      </c>
      <c r="D479" s="210" t="s">
        <v>116</v>
      </c>
      <c r="F479" s="206" t="str">
        <f>IF($C$487=0,"",IF(C479="[Mark as ND1 if not relevant]","",C479/$C$487))</f>
        <v/>
      </c>
      <c r="G479" s="206" t="str">
        <f>IF($D$487=0,"",IF(D479="[Mark as ND1 if not relevant]","",D479/$D$487))</f>
        <v/>
      </c>
    </row>
    <row r="480" spans="1:7" x14ac:dyDescent="0.25">
      <c r="A480" s="328" t="s">
        <v>2174</v>
      </c>
      <c r="B480" s="144" t="s">
        <v>693</v>
      </c>
      <c r="C480" s="207" t="s">
        <v>116</v>
      </c>
      <c r="D480" s="210" t="s">
        <v>116</v>
      </c>
      <c r="F480" s="206" t="str">
        <f t="shared" ref="F480:F486" si="22">IF($C$487=0,"",IF(C480="[Mark as ND1 if not relevant]","",C480/$C$487))</f>
        <v/>
      </c>
      <c r="G480" s="206" t="str">
        <f t="shared" ref="G480:G486" si="23">IF($D$487=0,"",IF(D480="[Mark as ND1 if not relevant]","",D480/$D$487))</f>
        <v/>
      </c>
    </row>
    <row r="481" spans="1:7" x14ac:dyDescent="0.25">
      <c r="A481" s="328" t="s">
        <v>2175</v>
      </c>
      <c r="B481" s="144" t="s">
        <v>695</v>
      </c>
      <c r="C481" s="207" t="s">
        <v>116</v>
      </c>
      <c r="D481" s="210" t="s">
        <v>116</v>
      </c>
      <c r="F481" s="206" t="str">
        <f t="shared" si="22"/>
        <v/>
      </c>
      <c r="G481" s="206" t="str">
        <f t="shared" si="23"/>
        <v/>
      </c>
    </row>
    <row r="482" spans="1:7" x14ac:dyDescent="0.25">
      <c r="A482" s="328" t="s">
        <v>2176</v>
      </c>
      <c r="B482" s="144" t="s">
        <v>697</v>
      </c>
      <c r="C482" s="207" t="s">
        <v>116</v>
      </c>
      <c r="D482" s="210" t="s">
        <v>116</v>
      </c>
      <c r="F482" s="206" t="str">
        <f t="shared" si="22"/>
        <v/>
      </c>
      <c r="G482" s="206" t="str">
        <f t="shared" si="23"/>
        <v/>
      </c>
    </row>
    <row r="483" spans="1:7" x14ac:dyDescent="0.25">
      <c r="A483" s="328" t="s">
        <v>2177</v>
      </c>
      <c r="B483" s="144" t="s">
        <v>699</v>
      </c>
      <c r="C483" s="207" t="s">
        <v>116</v>
      </c>
      <c r="D483" s="210" t="s">
        <v>116</v>
      </c>
      <c r="F483" s="206" t="str">
        <f t="shared" si="22"/>
        <v/>
      </c>
      <c r="G483" s="206" t="str">
        <f t="shared" si="23"/>
        <v/>
      </c>
    </row>
    <row r="484" spans="1:7" x14ac:dyDescent="0.25">
      <c r="A484" s="328" t="s">
        <v>2178</v>
      </c>
      <c r="B484" s="144" t="s">
        <v>701</v>
      </c>
      <c r="C484" s="207" t="s">
        <v>116</v>
      </c>
      <c r="D484" s="210" t="s">
        <v>116</v>
      </c>
      <c r="F484" s="206" t="str">
        <f t="shared" si="22"/>
        <v/>
      </c>
      <c r="G484" s="206" t="str">
        <f t="shared" si="23"/>
        <v/>
      </c>
    </row>
    <row r="485" spans="1:7" x14ac:dyDescent="0.25">
      <c r="A485" s="328" t="s">
        <v>2179</v>
      </c>
      <c r="B485" s="144" t="s">
        <v>703</v>
      </c>
      <c r="C485" s="207" t="s">
        <v>116</v>
      </c>
      <c r="D485" s="210" t="s">
        <v>116</v>
      </c>
      <c r="F485" s="206" t="str">
        <f t="shared" si="22"/>
        <v/>
      </c>
      <c r="G485" s="206" t="str">
        <f t="shared" si="23"/>
        <v/>
      </c>
    </row>
    <row r="486" spans="1:7" x14ac:dyDescent="0.25">
      <c r="A486" s="328" t="s">
        <v>2180</v>
      </c>
      <c r="B486" s="144" t="s">
        <v>705</v>
      </c>
      <c r="C486" s="207" t="s">
        <v>116</v>
      </c>
      <c r="D486" s="210" t="s">
        <v>116</v>
      </c>
      <c r="F486" s="206" t="str">
        <f t="shared" si="22"/>
        <v/>
      </c>
      <c r="G486" s="206" t="str">
        <f t="shared" si="23"/>
        <v/>
      </c>
    </row>
    <row r="487" spans="1:7" x14ac:dyDescent="0.25">
      <c r="A487" s="328" t="s">
        <v>2181</v>
      </c>
      <c r="B487" s="174" t="s">
        <v>144</v>
      </c>
      <c r="C487" s="207">
        <f>SUM(C479:C486)</f>
        <v>0</v>
      </c>
      <c r="D487" s="210">
        <f>SUM(D479:D486)</f>
        <v>0</v>
      </c>
      <c r="F487" s="178">
        <f>SUM(F479:F486)</f>
        <v>0</v>
      </c>
      <c r="G487" s="178">
        <f>SUM(G479:G486)</f>
        <v>0</v>
      </c>
    </row>
    <row r="488" spans="1:7" outlineLevel="1" x14ac:dyDescent="0.25">
      <c r="A488" s="328" t="s">
        <v>2182</v>
      </c>
      <c r="B488" s="161" t="s">
        <v>708</v>
      </c>
      <c r="C488" s="207"/>
      <c r="D488" s="210"/>
      <c r="F488" s="206" t="str">
        <f t="shared" ref="F488:F493" si="24">IF($C$487=0,"",IF(C488="[for completion]","",C488/$C$487))</f>
        <v/>
      </c>
      <c r="G488" s="206" t="str">
        <f t="shared" ref="G488:G493" si="25">IF($D$487=0,"",IF(D488="[for completion]","",D488/$D$487))</f>
        <v/>
      </c>
    </row>
    <row r="489" spans="1:7" outlineLevel="1" x14ac:dyDescent="0.25">
      <c r="A489" s="328" t="s">
        <v>2183</v>
      </c>
      <c r="B489" s="161" t="s">
        <v>710</v>
      </c>
      <c r="C489" s="207"/>
      <c r="D489" s="210"/>
      <c r="F489" s="206" t="str">
        <f t="shared" si="24"/>
        <v/>
      </c>
      <c r="G489" s="206" t="str">
        <f t="shared" si="25"/>
        <v/>
      </c>
    </row>
    <row r="490" spans="1:7" outlineLevel="1" x14ac:dyDescent="0.25">
      <c r="A490" s="328" t="s">
        <v>2184</v>
      </c>
      <c r="B490" s="161" t="s">
        <v>712</v>
      </c>
      <c r="C490" s="207"/>
      <c r="D490" s="210"/>
      <c r="F490" s="206" t="str">
        <f t="shared" si="24"/>
        <v/>
      </c>
      <c r="G490" s="206" t="str">
        <f t="shared" si="25"/>
        <v/>
      </c>
    </row>
    <row r="491" spans="1:7" outlineLevel="1" x14ac:dyDescent="0.25">
      <c r="A491" s="328" t="s">
        <v>2185</v>
      </c>
      <c r="B491" s="161" t="s">
        <v>714</v>
      </c>
      <c r="C491" s="207"/>
      <c r="D491" s="210"/>
      <c r="F491" s="206" t="str">
        <f t="shared" si="24"/>
        <v/>
      </c>
      <c r="G491" s="206" t="str">
        <f t="shared" si="25"/>
        <v/>
      </c>
    </row>
    <row r="492" spans="1:7" outlineLevel="1" x14ac:dyDescent="0.25">
      <c r="A492" s="328" t="s">
        <v>2186</v>
      </c>
      <c r="B492" s="161" t="s">
        <v>716</v>
      </c>
      <c r="C492" s="207"/>
      <c r="D492" s="210"/>
      <c r="F492" s="206" t="str">
        <f t="shared" si="24"/>
        <v/>
      </c>
      <c r="G492" s="206" t="str">
        <f t="shared" si="25"/>
        <v/>
      </c>
    </row>
    <row r="493" spans="1:7" outlineLevel="1" x14ac:dyDescent="0.25">
      <c r="A493" s="328" t="s">
        <v>2187</v>
      </c>
      <c r="B493" s="161" t="s">
        <v>718</v>
      </c>
      <c r="C493" s="207"/>
      <c r="D493" s="210"/>
      <c r="F493" s="206" t="str">
        <f t="shared" si="24"/>
        <v/>
      </c>
      <c r="G493" s="206" t="str">
        <f t="shared" si="25"/>
        <v/>
      </c>
    </row>
    <row r="494" spans="1:7" outlineLevel="1" x14ac:dyDescent="0.25">
      <c r="A494" s="328" t="s">
        <v>2188</v>
      </c>
      <c r="B494" s="161"/>
      <c r="F494" s="206"/>
      <c r="G494" s="206"/>
    </row>
    <row r="495" spans="1:7" outlineLevel="1" x14ac:dyDescent="0.25">
      <c r="A495" s="328" t="s">
        <v>2189</v>
      </c>
      <c r="B495" s="161"/>
      <c r="F495" s="206"/>
      <c r="G495" s="206"/>
    </row>
    <row r="496" spans="1:7" outlineLevel="1" x14ac:dyDescent="0.25">
      <c r="A496" s="328" t="s">
        <v>2190</v>
      </c>
      <c r="B496" s="161"/>
      <c r="F496" s="206"/>
      <c r="G496" s="178"/>
    </row>
    <row r="497" spans="1:7" ht="15" customHeight="1" x14ac:dyDescent="0.25">
      <c r="A497" s="155"/>
      <c r="B497" s="155" t="s">
        <v>2398</v>
      </c>
      <c r="C497" s="155" t="s">
        <v>775</v>
      </c>
      <c r="D497" s="155"/>
      <c r="E497" s="155"/>
      <c r="F497" s="155"/>
      <c r="G497" s="157"/>
    </row>
    <row r="498" spans="1:7" x14ac:dyDescent="0.25">
      <c r="A498" s="328" t="s">
        <v>2456</v>
      </c>
      <c r="B498" s="165" t="s">
        <v>776</v>
      </c>
      <c r="C498" s="178" t="s">
        <v>82</v>
      </c>
      <c r="G498" s="144"/>
    </row>
    <row r="499" spans="1:7" x14ac:dyDescent="0.25">
      <c r="A499" s="328" t="s">
        <v>2457</v>
      </c>
      <c r="B499" s="165" t="s">
        <v>777</v>
      </c>
      <c r="C499" s="178" t="s">
        <v>82</v>
      </c>
      <c r="G499" s="144"/>
    </row>
    <row r="500" spans="1:7" x14ac:dyDescent="0.25">
      <c r="A500" s="328" t="s">
        <v>2458</v>
      </c>
      <c r="B500" s="165" t="s">
        <v>778</v>
      </c>
      <c r="C500" s="178" t="s">
        <v>82</v>
      </c>
      <c r="G500" s="144"/>
    </row>
    <row r="501" spans="1:7" x14ac:dyDescent="0.25">
      <c r="A501" s="328" t="s">
        <v>2459</v>
      </c>
      <c r="B501" s="165" t="s">
        <v>779</v>
      </c>
      <c r="C501" s="178" t="s">
        <v>82</v>
      </c>
      <c r="G501" s="144"/>
    </row>
    <row r="502" spans="1:7" x14ac:dyDescent="0.25">
      <c r="A502" s="328" t="s">
        <v>2460</v>
      </c>
      <c r="B502" s="165" t="s">
        <v>780</v>
      </c>
      <c r="C502" s="178" t="s">
        <v>82</v>
      </c>
      <c r="G502" s="144"/>
    </row>
    <row r="503" spans="1:7" x14ac:dyDescent="0.25">
      <c r="A503" s="328" t="s">
        <v>2461</v>
      </c>
      <c r="B503" s="165" t="s">
        <v>781</v>
      </c>
      <c r="C503" s="178" t="s">
        <v>82</v>
      </c>
      <c r="G503" s="144"/>
    </row>
    <row r="504" spans="1:7" x14ac:dyDescent="0.25">
      <c r="A504" s="328" t="s">
        <v>2462</v>
      </c>
      <c r="B504" s="165" t="s">
        <v>782</v>
      </c>
      <c r="C504" s="178" t="s">
        <v>82</v>
      </c>
      <c r="G504" s="144"/>
    </row>
    <row r="505" spans="1:7" s="262" customFormat="1" x14ac:dyDescent="0.25">
      <c r="A505" s="328" t="s">
        <v>2463</v>
      </c>
      <c r="B505" s="234" t="s">
        <v>2205</v>
      </c>
      <c r="C505" s="264" t="s">
        <v>82</v>
      </c>
      <c r="D505" s="263"/>
      <c r="E505" s="263"/>
      <c r="F505" s="263"/>
      <c r="G505" s="263"/>
    </row>
    <row r="506" spans="1:7" s="262" customFormat="1" x14ac:dyDescent="0.25">
      <c r="A506" s="328" t="s">
        <v>2464</v>
      </c>
      <c r="B506" s="234" t="s">
        <v>2206</v>
      </c>
      <c r="C506" s="264" t="s">
        <v>82</v>
      </c>
      <c r="D506" s="263"/>
      <c r="E506" s="263"/>
      <c r="F506" s="263"/>
      <c r="G506" s="263"/>
    </row>
    <row r="507" spans="1:7" s="262" customFormat="1" x14ac:dyDescent="0.25">
      <c r="A507" s="328" t="s">
        <v>2465</v>
      </c>
      <c r="B507" s="234" t="s">
        <v>2207</v>
      </c>
      <c r="C507" s="264" t="s">
        <v>82</v>
      </c>
      <c r="D507" s="263"/>
      <c r="E507" s="263"/>
      <c r="F507" s="263"/>
      <c r="G507" s="263"/>
    </row>
    <row r="508" spans="1:7" x14ac:dyDescent="0.25">
      <c r="A508" s="328" t="s">
        <v>2466</v>
      </c>
      <c r="B508" s="234" t="s">
        <v>783</v>
      </c>
      <c r="C508" s="178" t="s">
        <v>82</v>
      </c>
      <c r="G508" s="144"/>
    </row>
    <row r="509" spans="1:7" x14ac:dyDescent="0.25">
      <c r="A509" s="328" t="s">
        <v>2467</v>
      </c>
      <c r="B509" s="234" t="s">
        <v>784</v>
      </c>
      <c r="C509" s="178" t="s">
        <v>82</v>
      </c>
      <c r="G509" s="144"/>
    </row>
    <row r="510" spans="1:7" x14ac:dyDescent="0.25">
      <c r="A510" s="328" t="s">
        <v>2468</v>
      </c>
      <c r="B510" s="234" t="s">
        <v>142</v>
      </c>
      <c r="C510" s="178" t="s">
        <v>82</v>
      </c>
      <c r="G510" s="144"/>
    </row>
    <row r="511" spans="1:7" outlineLevel="1" x14ac:dyDescent="0.25">
      <c r="A511" s="328" t="s">
        <v>2469</v>
      </c>
      <c r="B511" s="231" t="s">
        <v>2208</v>
      </c>
      <c r="C511" s="178"/>
      <c r="G511" s="144"/>
    </row>
    <row r="512" spans="1:7" outlineLevel="1" x14ac:dyDescent="0.25">
      <c r="A512" s="328" t="s">
        <v>2470</v>
      </c>
      <c r="B512" s="231" t="s">
        <v>146</v>
      </c>
      <c r="C512" s="178"/>
      <c r="G512" s="144"/>
    </row>
    <row r="513" spans="1:7" outlineLevel="1" x14ac:dyDescent="0.25">
      <c r="A513" s="328" t="s">
        <v>2471</v>
      </c>
      <c r="B513" s="161" t="s">
        <v>146</v>
      </c>
      <c r="C513" s="178"/>
      <c r="G513" s="144"/>
    </row>
    <row r="514" spans="1:7" outlineLevel="1" x14ac:dyDescent="0.25">
      <c r="A514" s="328" t="s">
        <v>2472</v>
      </c>
      <c r="B514" s="161" t="s">
        <v>146</v>
      </c>
      <c r="C514" s="178"/>
      <c r="G514" s="144"/>
    </row>
    <row r="515" spans="1:7" outlineLevel="1" x14ac:dyDescent="0.25">
      <c r="A515" s="328" t="s">
        <v>2473</v>
      </c>
      <c r="B515" s="161" t="s">
        <v>146</v>
      </c>
      <c r="C515" s="178"/>
      <c r="G515" s="144"/>
    </row>
    <row r="516" spans="1:7" outlineLevel="1" x14ac:dyDescent="0.25">
      <c r="A516" s="328" t="s">
        <v>2474</v>
      </c>
      <c r="B516" s="161" t="s">
        <v>146</v>
      </c>
      <c r="C516" s="178"/>
      <c r="G516" s="144"/>
    </row>
    <row r="517" spans="1:7" outlineLevel="1" x14ac:dyDescent="0.25">
      <c r="A517" s="328" t="s">
        <v>2475</v>
      </c>
      <c r="B517" s="161" t="s">
        <v>146</v>
      </c>
      <c r="C517" s="178"/>
      <c r="G517" s="144"/>
    </row>
    <row r="518" spans="1:7" outlineLevel="1" x14ac:dyDescent="0.25">
      <c r="A518" s="328" t="s">
        <v>2476</v>
      </c>
      <c r="B518" s="161" t="s">
        <v>146</v>
      </c>
      <c r="C518" s="178"/>
      <c r="G518" s="144"/>
    </row>
    <row r="519" spans="1:7" outlineLevel="1" x14ac:dyDescent="0.25">
      <c r="A519" s="328" t="s">
        <v>2477</v>
      </c>
      <c r="B519" s="161" t="s">
        <v>146</v>
      </c>
      <c r="C519" s="178"/>
      <c r="G519" s="144"/>
    </row>
    <row r="520" spans="1:7" outlineLevel="1" x14ac:dyDescent="0.25">
      <c r="A520" s="328" t="s">
        <v>2478</v>
      </c>
      <c r="B520" s="161" t="s">
        <v>146</v>
      </c>
      <c r="C520" s="178"/>
      <c r="G520" s="144"/>
    </row>
    <row r="521" spans="1:7" outlineLevel="1" x14ac:dyDescent="0.25">
      <c r="A521" s="328" t="s">
        <v>2479</v>
      </c>
      <c r="B521" s="161" t="s">
        <v>146</v>
      </c>
      <c r="C521" s="178"/>
      <c r="G521" s="144"/>
    </row>
    <row r="522" spans="1:7" outlineLevel="1" x14ac:dyDescent="0.25">
      <c r="A522" s="328" t="s">
        <v>2480</v>
      </c>
      <c r="B522" s="161" t="s">
        <v>146</v>
      </c>
      <c r="C522" s="178"/>
    </row>
    <row r="523" spans="1:7" outlineLevel="1" x14ac:dyDescent="0.25">
      <c r="A523" s="328" t="s">
        <v>2481</v>
      </c>
      <c r="B523" s="161" t="s">
        <v>146</v>
      </c>
      <c r="C523" s="178"/>
    </row>
    <row r="524" spans="1:7" outlineLevel="1" x14ac:dyDescent="0.25">
      <c r="A524" s="328" t="s">
        <v>2482</v>
      </c>
      <c r="B524" s="161" t="s">
        <v>146</v>
      </c>
      <c r="C524" s="178"/>
    </row>
    <row r="525" spans="1:7" s="215" customFormat="1" x14ac:dyDescent="0.25">
      <c r="A525" s="191"/>
      <c r="B525" s="191" t="s">
        <v>2483</v>
      </c>
      <c r="C525" s="155" t="s">
        <v>111</v>
      </c>
      <c r="D525" s="155" t="s">
        <v>1638</v>
      </c>
      <c r="E525" s="155"/>
      <c r="F525" s="155" t="s">
        <v>486</v>
      </c>
      <c r="G525" s="155" t="s">
        <v>1947</v>
      </c>
    </row>
    <row r="526" spans="1:7" s="215" customFormat="1" x14ac:dyDescent="0.25">
      <c r="A526" s="328" t="s">
        <v>2549</v>
      </c>
      <c r="B526" s="329" t="s">
        <v>578</v>
      </c>
      <c r="C526" s="300" t="s">
        <v>82</v>
      </c>
      <c r="D526" s="310" t="s">
        <v>82</v>
      </c>
      <c r="E526" s="252"/>
      <c r="F526" s="256" t="str">
        <f>IF($C$544=0,"",IF(C526="[for completion]","",IF(C526="","",C526/$C$544)))</f>
        <v/>
      </c>
      <c r="G526" s="256" t="str">
        <f>IF($D$544=0,"",IF(D526="[for completion]","",IF(D526="","",D526/$D$544)))</f>
        <v/>
      </c>
    </row>
    <row r="527" spans="1:7" s="215" customFormat="1" x14ac:dyDescent="0.25">
      <c r="A527" s="328" t="s">
        <v>2550</v>
      </c>
      <c r="B527" s="251" t="s">
        <v>578</v>
      </c>
      <c r="C527" s="300" t="s">
        <v>82</v>
      </c>
      <c r="D527" s="310" t="s">
        <v>82</v>
      </c>
      <c r="E527" s="252"/>
      <c r="F527" s="256" t="str">
        <f t="shared" ref="F527:F543" si="26">IF($C$544=0,"",IF(C527="[for completion]","",IF(C527="","",C527/$C$544)))</f>
        <v/>
      </c>
      <c r="G527" s="256" t="str">
        <f t="shared" ref="G527:G543" si="27">IF($D$544=0,"",IF(D527="[for completion]","",IF(D527="","",D527/$D$544)))</f>
        <v/>
      </c>
    </row>
    <row r="528" spans="1:7" s="215" customFormat="1" x14ac:dyDescent="0.25">
      <c r="A528" s="328" t="s">
        <v>2551</v>
      </c>
      <c r="B528" s="251" t="s">
        <v>578</v>
      </c>
      <c r="C528" s="300" t="s">
        <v>82</v>
      </c>
      <c r="D528" s="310" t="s">
        <v>82</v>
      </c>
      <c r="E528" s="252"/>
      <c r="F528" s="256" t="str">
        <f t="shared" si="26"/>
        <v/>
      </c>
      <c r="G528" s="256" t="str">
        <f t="shared" si="27"/>
        <v/>
      </c>
    </row>
    <row r="529" spans="1:7" s="215" customFormat="1" x14ac:dyDescent="0.25">
      <c r="A529" s="328" t="s">
        <v>2552</v>
      </c>
      <c r="B529" s="251" t="s">
        <v>578</v>
      </c>
      <c r="C529" s="300" t="s">
        <v>82</v>
      </c>
      <c r="D529" s="310" t="s">
        <v>82</v>
      </c>
      <c r="E529" s="252"/>
      <c r="F529" s="256" t="str">
        <f t="shared" si="26"/>
        <v/>
      </c>
      <c r="G529" s="256" t="str">
        <f t="shared" si="27"/>
        <v/>
      </c>
    </row>
    <row r="530" spans="1:7" s="215" customFormat="1" x14ac:dyDescent="0.25">
      <c r="A530" s="328" t="s">
        <v>2553</v>
      </c>
      <c r="B530" s="269" t="s">
        <v>578</v>
      </c>
      <c r="C530" s="300" t="s">
        <v>82</v>
      </c>
      <c r="D530" s="310" t="s">
        <v>82</v>
      </c>
      <c r="E530" s="252"/>
      <c r="F530" s="256" t="str">
        <f t="shared" si="26"/>
        <v/>
      </c>
      <c r="G530" s="256" t="str">
        <f t="shared" si="27"/>
        <v/>
      </c>
    </row>
    <row r="531" spans="1:7" s="215" customFormat="1" x14ac:dyDescent="0.25">
      <c r="A531" s="328" t="s">
        <v>2554</v>
      </c>
      <c r="B531" s="251" t="s">
        <v>578</v>
      </c>
      <c r="C531" s="300" t="s">
        <v>82</v>
      </c>
      <c r="D531" s="310" t="s">
        <v>82</v>
      </c>
      <c r="E531" s="252"/>
      <c r="F531" s="256" t="str">
        <f t="shared" si="26"/>
        <v/>
      </c>
      <c r="G531" s="256" t="str">
        <f t="shared" si="27"/>
        <v/>
      </c>
    </row>
    <row r="532" spans="1:7" s="215" customFormat="1" x14ac:dyDescent="0.25">
      <c r="A532" s="328" t="s">
        <v>2555</v>
      </c>
      <c r="B532" s="251" t="s">
        <v>578</v>
      </c>
      <c r="C532" s="300" t="s">
        <v>82</v>
      </c>
      <c r="D532" s="310" t="s">
        <v>82</v>
      </c>
      <c r="E532" s="252"/>
      <c r="F532" s="256" t="str">
        <f t="shared" si="26"/>
        <v/>
      </c>
      <c r="G532" s="256" t="str">
        <f t="shared" si="27"/>
        <v/>
      </c>
    </row>
    <row r="533" spans="1:7" s="215" customFormat="1" x14ac:dyDescent="0.25">
      <c r="A533" s="328" t="s">
        <v>2556</v>
      </c>
      <c r="B533" s="251" t="s">
        <v>578</v>
      </c>
      <c r="C533" s="300" t="s">
        <v>82</v>
      </c>
      <c r="D533" s="310" t="s">
        <v>82</v>
      </c>
      <c r="E533" s="252"/>
      <c r="F533" s="256" t="str">
        <f t="shared" si="26"/>
        <v/>
      </c>
      <c r="G533" s="256" t="str">
        <f t="shared" si="27"/>
        <v/>
      </c>
    </row>
    <row r="534" spans="1:7" s="215" customFormat="1" x14ac:dyDescent="0.25">
      <c r="A534" s="328" t="s">
        <v>2557</v>
      </c>
      <c r="B534" s="251" t="s">
        <v>578</v>
      </c>
      <c r="C534" s="300" t="s">
        <v>82</v>
      </c>
      <c r="D534" s="310" t="s">
        <v>82</v>
      </c>
      <c r="E534" s="252"/>
      <c r="F534" s="256" t="str">
        <f t="shared" si="26"/>
        <v/>
      </c>
      <c r="G534" s="256" t="str">
        <f t="shared" si="27"/>
        <v/>
      </c>
    </row>
    <row r="535" spans="1:7" s="215" customFormat="1" x14ac:dyDescent="0.25">
      <c r="A535" s="328" t="s">
        <v>2558</v>
      </c>
      <c r="B535" s="269" t="s">
        <v>578</v>
      </c>
      <c r="C535" s="300" t="s">
        <v>82</v>
      </c>
      <c r="D535" s="310" t="s">
        <v>82</v>
      </c>
      <c r="E535" s="252"/>
      <c r="F535" s="256" t="str">
        <f t="shared" si="26"/>
        <v/>
      </c>
      <c r="G535" s="256" t="str">
        <f t="shared" si="27"/>
        <v/>
      </c>
    </row>
    <row r="536" spans="1:7" s="215" customFormat="1" x14ac:dyDescent="0.25">
      <c r="A536" s="328" t="s">
        <v>2559</v>
      </c>
      <c r="B536" s="251" t="s">
        <v>578</v>
      </c>
      <c r="C536" s="300" t="s">
        <v>82</v>
      </c>
      <c r="D536" s="310" t="s">
        <v>82</v>
      </c>
      <c r="E536" s="252"/>
      <c r="F536" s="256" t="str">
        <f t="shared" si="26"/>
        <v/>
      </c>
      <c r="G536" s="256" t="str">
        <f t="shared" si="27"/>
        <v/>
      </c>
    </row>
    <row r="537" spans="1:7" s="215" customFormat="1" x14ac:dyDescent="0.25">
      <c r="A537" s="328" t="s">
        <v>2560</v>
      </c>
      <c r="B537" s="251" t="s">
        <v>578</v>
      </c>
      <c r="C537" s="300" t="s">
        <v>82</v>
      </c>
      <c r="D537" s="310" t="s">
        <v>82</v>
      </c>
      <c r="E537" s="252"/>
      <c r="F537" s="256" t="str">
        <f t="shared" si="26"/>
        <v/>
      </c>
      <c r="G537" s="256" t="str">
        <f t="shared" si="27"/>
        <v/>
      </c>
    </row>
    <row r="538" spans="1:7" s="215" customFormat="1" x14ac:dyDescent="0.25">
      <c r="A538" s="328" t="s">
        <v>2561</v>
      </c>
      <c r="B538" s="251" t="s">
        <v>578</v>
      </c>
      <c r="C538" s="300" t="s">
        <v>82</v>
      </c>
      <c r="D538" s="310" t="s">
        <v>82</v>
      </c>
      <c r="E538" s="252"/>
      <c r="F538" s="256" t="str">
        <f t="shared" si="26"/>
        <v/>
      </c>
      <c r="G538" s="256" t="str">
        <f t="shared" si="27"/>
        <v/>
      </c>
    </row>
    <row r="539" spans="1:7" s="215" customFormat="1" x14ac:dyDescent="0.25">
      <c r="A539" s="328" t="s">
        <v>2562</v>
      </c>
      <c r="B539" s="251" t="s">
        <v>578</v>
      </c>
      <c r="C539" s="300" t="s">
        <v>82</v>
      </c>
      <c r="D539" s="310" t="s">
        <v>82</v>
      </c>
      <c r="E539" s="252"/>
      <c r="F539" s="256" t="str">
        <f t="shared" si="26"/>
        <v/>
      </c>
      <c r="G539" s="256" t="str">
        <f t="shared" si="27"/>
        <v/>
      </c>
    </row>
    <row r="540" spans="1:7" s="215" customFormat="1" x14ac:dyDescent="0.25">
      <c r="A540" s="328" t="s">
        <v>2563</v>
      </c>
      <c r="B540" s="251" t="s">
        <v>578</v>
      </c>
      <c r="C540" s="300" t="s">
        <v>82</v>
      </c>
      <c r="D540" s="310" t="s">
        <v>82</v>
      </c>
      <c r="E540" s="252"/>
      <c r="F540" s="256" t="str">
        <f t="shared" si="26"/>
        <v/>
      </c>
      <c r="G540" s="256" t="str">
        <f t="shared" si="27"/>
        <v/>
      </c>
    </row>
    <row r="541" spans="1:7" s="215" customFormat="1" x14ac:dyDescent="0.25">
      <c r="A541" s="328" t="s">
        <v>2564</v>
      </c>
      <c r="B541" s="251" t="s">
        <v>578</v>
      </c>
      <c r="C541" s="300" t="s">
        <v>82</v>
      </c>
      <c r="D541" s="310" t="s">
        <v>82</v>
      </c>
      <c r="E541" s="252"/>
      <c r="F541" s="256" t="str">
        <f t="shared" si="26"/>
        <v/>
      </c>
      <c r="G541" s="256" t="str">
        <f t="shared" si="27"/>
        <v/>
      </c>
    </row>
    <row r="542" spans="1:7" s="215" customFormat="1" x14ac:dyDescent="0.25">
      <c r="A542" s="328" t="s">
        <v>2565</v>
      </c>
      <c r="B542" s="251" t="s">
        <v>578</v>
      </c>
      <c r="C542" s="300" t="s">
        <v>82</v>
      </c>
      <c r="D542" s="310" t="s">
        <v>82</v>
      </c>
      <c r="E542" s="252"/>
      <c r="F542" s="256" t="str">
        <f t="shared" si="26"/>
        <v/>
      </c>
      <c r="G542" s="256" t="str">
        <f t="shared" si="27"/>
        <v/>
      </c>
    </row>
    <row r="543" spans="1:7" s="215" customFormat="1" x14ac:dyDescent="0.25">
      <c r="A543" s="328" t="s">
        <v>2566</v>
      </c>
      <c r="B543" s="251" t="s">
        <v>2030</v>
      </c>
      <c r="C543" s="300" t="s">
        <v>82</v>
      </c>
      <c r="D543" s="310" t="s">
        <v>82</v>
      </c>
      <c r="E543" s="252"/>
      <c r="F543" s="256" t="str">
        <f t="shared" si="26"/>
        <v/>
      </c>
      <c r="G543" s="256" t="str">
        <f t="shared" si="27"/>
        <v/>
      </c>
    </row>
    <row r="544" spans="1:7" s="215" customFormat="1" x14ac:dyDescent="0.25">
      <c r="A544" s="328" t="s">
        <v>2567</v>
      </c>
      <c r="B544" s="251" t="s">
        <v>144</v>
      </c>
      <c r="C544" s="300">
        <f>SUM(C526:C543)</f>
        <v>0</v>
      </c>
      <c r="D544" s="310">
        <f>SUM(D526:D543)</f>
        <v>0</v>
      </c>
      <c r="E544" s="252"/>
      <c r="F544" s="264">
        <f>SUM(F526:F543)</f>
        <v>0</v>
      </c>
      <c r="G544" s="264">
        <f>SUM(G526:G543)</f>
        <v>0</v>
      </c>
    </row>
    <row r="545" spans="1:7" s="215" customFormat="1" x14ac:dyDescent="0.25">
      <c r="A545" s="328" t="s">
        <v>2568</v>
      </c>
      <c r="B545" s="251"/>
      <c r="C545" s="250"/>
      <c r="D545" s="250"/>
      <c r="E545" s="252"/>
      <c r="F545" s="252"/>
      <c r="G545" s="252"/>
    </row>
    <row r="546" spans="1:7" s="215" customFormat="1" x14ac:dyDescent="0.25">
      <c r="A546" s="328" t="s">
        <v>2569</v>
      </c>
      <c r="B546" s="251"/>
      <c r="C546" s="250"/>
      <c r="D546" s="250"/>
      <c r="E546" s="252"/>
      <c r="F546" s="252"/>
      <c r="G546" s="252"/>
    </row>
    <row r="547" spans="1:7" s="215" customFormat="1" x14ac:dyDescent="0.25">
      <c r="A547" s="328" t="s">
        <v>2570</v>
      </c>
      <c r="B547" s="251"/>
      <c r="C547" s="250"/>
      <c r="D547" s="250"/>
      <c r="E547" s="252"/>
      <c r="F547" s="252"/>
      <c r="G547" s="252"/>
    </row>
    <row r="548" spans="1:7" s="257" customFormat="1" x14ac:dyDescent="0.25">
      <c r="A548" s="191"/>
      <c r="B548" s="191" t="s">
        <v>2484</v>
      </c>
      <c r="C548" s="155" t="s">
        <v>111</v>
      </c>
      <c r="D548" s="155" t="s">
        <v>1638</v>
      </c>
      <c r="E548" s="155"/>
      <c r="F548" s="155" t="s">
        <v>486</v>
      </c>
      <c r="G548" s="155" t="s">
        <v>1947</v>
      </c>
    </row>
    <row r="549" spans="1:7" s="257" customFormat="1" x14ac:dyDescent="0.25">
      <c r="A549" s="328" t="s">
        <v>2571</v>
      </c>
      <c r="B549" s="269" t="s">
        <v>578</v>
      </c>
      <c r="C549" s="300" t="s">
        <v>82</v>
      </c>
      <c r="D549" s="310" t="s">
        <v>82</v>
      </c>
      <c r="E549" s="270"/>
      <c r="F549" s="256" t="str">
        <f>IF($C$567=0,"",IF(C549="[for completion]","",IF(C549="","",C549/$C$567)))</f>
        <v/>
      </c>
      <c r="G549" s="256" t="str">
        <f>IF($D$567=0,"",IF(D549="[for completion]","",IF(D549="","",D549/$D$567)))</f>
        <v/>
      </c>
    </row>
    <row r="550" spans="1:7" s="257" customFormat="1" x14ac:dyDescent="0.25">
      <c r="A550" s="328" t="s">
        <v>2572</v>
      </c>
      <c r="B550" s="269" t="s">
        <v>578</v>
      </c>
      <c r="C550" s="300" t="s">
        <v>82</v>
      </c>
      <c r="D550" s="310" t="s">
        <v>82</v>
      </c>
      <c r="E550" s="270"/>
      <c r="F550" s="256" t="str">
        <f t="shared" ref="F550:F566" si="28">IF($C$567=0,"",IF(C550="[for completion]","",IF(C550="","",C550/$C$567)))</f>
        <v/>
      </c>
      <c r="G550" s="256" t="str">
        <f t="shared" ref="G550:G566" si="29">IF($D$567=0,"",IF(D550="[for completion]","",IF(D550="","",D550/$D$567)))</f>
        <v/>
      </c>
    </row>
    <row r="551" spans="1:7" s="257" customFormat="1" x14ac:dyDescent="0.25">
      <c r="A551" s="328" t="s">
        <v>2573</v>
      </c>
      <c r="B551" s="269" t="s">
        <v>578</v>
      </c>
      <c r="C551" s="300" t="s">
        <v>82</v>
      </c>
      <c r="D551" s="310" t="s">
        <v>82</v>
      </c>
      <c r="E551" s="270"/>
      <c r="F551" s="256" t="str">
        <f t="shared" si="28"/>
        <v/>
      </c>
      <c r="G551" s="256" t="str">
        <f t="shared" si="29"/>
        <v/>
      </c>
    </row>
    <row r="552" spans="1:7" s="257" customFormat="1" x14ac:dyDescent="0.25">
      <c r="A552" s="328" t="s">
        <v>2574</v>
      </c>
      <c r="B552" s="269" t="s">
        <v>578</v>
      </c>
      <c r="C552" s="300" t="s">
        <v>82</v>
      </c>
      <c r="D552" s="310" t="s">
        <v>82</v>
      </c>
      <c r="E552" s="270"/>
      <c r="F552" s="256" t="str">
        <f t="shared" si="28"/>
        <v/>
      </c>
      <c r="G552" s="256" t="str">
        <f t="shared" si="29"/>
        <v/>
      </c>
    </row>
    <row r="553" spans="1:7" s="257" customFormat="1" x14ac:dyDescent="0.25">
      <c r="A553" s="328" t="s">
        <v>2575</v>
      </c>
      <c r="B553" s="269" t="s">
        <v>578</v>
      </c>
      <c r="C553" s="300" t="s">
        <v>82</v>
      </c>
      <c r="D553" s="310" t="s">
        <v>82</v>
      </c>
      <c r="E553" s="270"/>
      <c r="F553" s="256" t="str">
        <f t="shared" si="28"/>
        <v/>
      </c>
      <c r="G553" s="256" t="str">
        <f t="shared" si="29"/>
        <v/>
      </c>
    </row>
    <row r="554" spans="1:7" s="257" customFormat="1" x14ac:dyDescent="0.25">
      <c r="A554" s="328" t="s">
        <v>2576</v>
      </c>
      <c r="B554" s="269" t="s">
        <v>578</v>
      </c>
      <c r="C554" s="300" t="s">
        <v>82</v>
      </c>
      <c r="D554" s="310" t="s">
        <v>82</v>
      </c>
      <c r="E554" s="270"/>
      <c r="F554" s="256" t="str">
        <f t="shared" si="28"/>
        <v/>
      </c>
      <c r="G554" s="256" t="str">
        <f t="shared" si="29"/>
        <v/>
      </c>
    </row>
    <row r="555" spans="1:7" s="257" customFormat="1" x14ac:dyDescent="0.25">
      <c r="A555" s="328" t="s">
        <v>2577</v>
      </c>
      <c r="B555" s="329" t="s">
        <v>578</v>
      </c>
      <c r="C555" s="300" t="s">
        <v>82</v>
      </c>
      <c r="D555" s="310" t="s">
        <v>82</v>
      </c>
      <c r="E555" s="270"/>
      <c r="F555" s="256" t="str">
        <f t="shared" si="28"/>
        <v/>
      </c>
      <c r="G555" s="256" t="str">
        <f t="shared" si="29"/>
        <v/>
      </c>
    </row>
    <row r="556" spans="1:7" s="257" customFormat="1" x14ac:dyDescent="0.25">
      <c r="A556" s="328" t="s">
        <v>2578</v>
      </c>
      <c r="B556" s="269" t="s">
        <v>578</v>
      </c>
      <c r="C556" s="300" t="s">
        <v>82</v>
      </c>
      <c r="D556" s="310" t="s">
        <v>82</v>
      </c>
      <c r="E556" s="270"/>
      <c r="F556" s="256" t="str">
        <f t="shared" si="28"/>
        <v/>
      </c>
      <c r="G556" s="256" t="str">
        <f t="shared" si="29"/>
        <v/>
      </c>
    </row>
    <row r="557" spans="1:7" s="257" customFormat="1" x14ac:dyDescent="0.25">
      <c r="A557" s="328" t="s">
        <v>2579</v>
      </c>
      <c r="B557" s="269" t="s">
        <v>578</v>
      </c>
      <c r="C557" s="300" t="s">
        <v>82</v>
      </c>
      <c r="D557" s="310" t="s">
        <v>82</v>
      </c>
      <c r="E557" s="270"/>
      <c r="F557" s="256" t="str">
        <f t="shared" si="28"/>
        <v/>
      </c>
      <c r="G557" s="256" t="str">
        <f t="shared" si="29"/>
        <v/>
      </c>
    </row>
    <row r="558" spans="1:7" s="257" customFormat="1" x14ac:dyDescent="0.25">
      <c r="A558" s="328" t="s">
        <v>2580</v>
      </c>
      <c r="B558" s="269" t="s">
        <v>578</v>
      </c>
      <c r="C558" s="300" t="s">
        <v>82</v>
      </c>
      <c r="D558" s="310" t="s">
        <v>82</v>
      </c>
      <c r="E558" s="270"/>
      <c r="F558" s="256" t="str">
        <f t="shared" si="28"/>
        <v/>
      </c>
      <c r="G558" s="256" t="str">
        <f t="shared" si="29"/>
        <v/>
      </c>
    </row>
    <row r="559" spans="1:7" s="257" customFormat="1" x14ac:dyDescent="0.25">
      <c r="A559" s="328" t="s">
        <v>2581</v>
      </c>
      <c r="B559" s="269" t="s">
        <v>578</v>
      </c>
      <c r="C559" s="300" t="s">
        <v>82</v>
      </c>
      <c r="D559" s="310" t="s">
        <v>82</v>
      </c>
      <c r="E559" s="270"/>
      <c r="F559" s="256" t="str">
        <f t="shared" si="28"/>
        <v/>
      </c>
      <c r="G559" s="256" t="str">
        <f t="shared" si="29"/>
        <v/>
      </c>
    </row>
    <row r="560" spans="1:7" s="257" customFormat="1" x14ac:dyDescent="0.25">
      <c r="A560" s="328" t="s">
        <v>2582</v>
      </c>
      <c r="B560" s="269" t="s">
        <v>578</v>
      </c>
      <c r="C560" s="300" t="s">
        <v>82</v>
      </c>
      <c r="D560" s="310" t="s">
        <v>82</v>
      </c>
      <c r="E560" s="270"/>
      <c r="F560" s="256" t="str">
        <f t="shared" si="28"/>
        <v/>
      </c>
      <c r="G560" s="256" t="str">
        <f t="shared" si="29"/>
        <v/>
      </c>
    </row>
    <row r="561" spans="1:7" s="257" customFormat="1" x14ac:dyDescent="0.25">
      <c r="A561" s="328" t="s">
        <v>2583</v>
      </c>
      <c r="B561" s="269" t="s">
        <v>578</v>
      </c>
      <c r="C561" s="300" t="s">
        <v>82</v>
      </c>
      <c r="D561" s="310" t="s">
        <v>82</v>
      </c>
      <c r="E561" s="270"/>
      <c r="F561" s="256" t="str">
        <f t="shared" si="28"/>
        <v/>
      </c>
      <c r="G561" s="256" t="str">
        <f t="shared" si="29"/>
        <v/>
      </c>
    </row>
    <row r="562" spans="1:7" s="257" customFormat="1" x14ac:dyDescent="0.25">
      <c r="A562" s="328" t="s">
        <v>2584</v>
      </c>
      <c r="B562" s="269" t="s">
        <v>578</v>
      </c>
      <c r="C562" s="300" t="s">
        <v>82</v>
      </c>
      <c r="D562" s="310" t="s">
        <v>82</v>
      </c>
      <c r="E562" s="270"/>
      <c r="F562" s="256" t="str">
        <f t="shared" si="28"/>
        <v/>
      </c>
      <c r="G562" s="256" t="str">
        <f t="shared" si="29"/>
        <v/>
      </c>
    </row>
    <row r="563" spans="1:7" s="257" customFormat="1" x14ac:dyDescent="0.25">
      <c r="A563" s="328" t="s">
        <v>2585</v>
      </c>
      <c r="B563" s="269" t="s">
        <v>578</v>
      </c>
      <c r="C563" s="300" t="s">
        <v>82</v>
      </c>
      <c r="D563" s="310" t="s">
        <v>82</v>
      </c>
      <c r="E563" s="270"/>
      <c r="F563" s="256" t="str">
        <f t="shared" si="28"/>
        <v/>
      </c>
      <c r="G563" s="256" t="str">
        <f t="shared" si="29"/>
        <v/>
      </c>
    </row>
    <row r="564" spans="1:7" s="257" customFormat="1" x14ac:dyDescent="0.25">
      <c r="A564" s="328" t="s">
        <v>2586</v>
      </c>
      <c r="B564" s="269" t="s">
        <v>578</v>
      </c>
      <c r="C564" s="300" t="s">
        <v>82</v>
      </c>
      <c r="D564" s="310" t="s">
        <v>82</v>
      </c>
      <c r="E564" s="270"/>
      <c r="F564" s="256" t="str">
        <f t="shared" si="28"/>
        <v/>
      </c>
      <c r="G564" s="256" t="str">
        <f t="shared" si="29"/>
        <v/>
      </c>
    </row>
    <row r="565" spans="1:7" s="257" customFormat="1" x14ac:dyDescent="0.25">
      <c r="A565" s="328" t="s">
        <v>2587</v>
      </c>
      <c r="B565" s="269" t="s">
        <v>578</v>
      </c>
      <c r="C565" s="300" t="s">
        <v>82</v>
      </c>
      <c r="D565" s="310" t="s">
        <v>82</v>
      </c>
      <c r="E565" s="270"/>
      <c r="F565" s="256" t="str">
        <f t="shared" si="28"/>
        <v/>
      </c>
      <c r="G565" s="256" t="str">
        <f t="shared" si="29"/>
        <v/>
      </c>
    </row>
    <row r="566" spans="1:7" s="257" customFormat="1" x14ac:dyDescent="0.25">
      <c r="A566" s="328" t="s">
        <v>2588</v>
      </c>
      <c r="B566" s="269" t="s">
        <v>2030</v>
      </c>
      <c r="C566" s="300" t="s">
        <v>82</v>
      </c>
      <c r="D566" s="310" t="s">
        <v>82</v>
      </c>
      <c r="E566" s="270"/>
      <c r="F566" s="256" t="str">
        <f t="shared" si="28"/>
        <v/>
      </c>
      <c r="G566" s="256" t="str">
        <f t="shared" si="29"/>
        <v/>
      </c>
    </row>
    <row r="567" spans="1:7" s="257" customFormat="1" x14ac:dyDescent="0.25">
      <c r="A567" s="328" t="s">
        <v>2589</v>
      </c>
      <c r="B567" s="269" t="s">
        <v>144</v>
      </c>
      <c r="C567" s="300">
        <f>SUM(C549:C566)</f>
        <v>0</v>
      </c>
      <c r="D567" s="310">
        <f>SUM(D549:D566)</f>
        <v>0</v>
      </c>
      <c r="E567" s="270"/>
      <c r="F567" s="264">
        <f>SUM(F549:F566)</f>
        <v>0</v>
      </c>
      <c r="G567" s="264">
        <f>SUM(G549:G566)</f>
        <v>0</v>
      </c>
    </row>
    <row r="568" spans="1:7" s="257" customFormat="1" x14ac:dyDescent="0.25">
      <c r="A568" s="328" t="s">
        <v>2590</v>
      </c>
      <c r="B568" s="269"/>
      <c r="C568" s="267"/>
      <c r="D568" s="267"/>
      <c r="E568" s="270"/>
      <c r="F568" s="270"/>
      <c r="G568" s="270"/>
    </row>
    <row r="569" spans="1:7" s="257" customFormat="1" x14ac:dyDescent="0.25">
      <c r="A569" s="328" t="s">
        <v>2591</v>
      </c>
      <c r="B569" s="269"/>
      <c r="C569" s="267"/>
      <c r="D569" s="267"/>
      <c r="E569" s="270"/>
      <c r="F569" s="270"/>
      <c r="G569" s="270"/>
    </row>
    <row r="570" spans="1:7" s="257" customFormat="1" x14ac:dyDescent="0.25">
      <c r="A570" s="328" t="s">
        <v>2592</v>
      </c>
      <c r="B570" s="269"/>
      <c r="C570" s="267"/>
      <c r="D570" s="267"/>
      <c r="E570" s="270"/>
      <c r="F570" s="270"/>
      <c r="G570" s="270"/>
    </row>
    <row r="571" spans="1:7" s="215" customFormat="1" x14ac:dyDescent="0.25">
      <c r="A571" s="191"/>
      <c r="B571" s="191" t="s">
        <v>2485</v>
      </c>
      <c r="C571" s="155" t="s">
        <v>111</v>
      </c>
      <c r="D571" s="155" t="s">
        <v>1638</v>
      </c>
      <c r="E571" s="155"/>
      <c r="F571" s="155" t="s">
        <v>486</v>
      </c>
      <c r="G571" s="155" t="s">
        <v>1947</v>
      </c>
    </row>
    <row r="572" spans="1:7" s="215" customFormat="1" x14ac:dyDescent="0.25">
      <c r="A572" s="328" t="s">
        <v>2593</v>
      </c>
      <c r="B572" s="343" t="s">
        <v>1629</v>
      </c>
      <c r="C572" s="300" t="s">
        <v>82</v>
      </c>
      <c r="D572" s="310" t="s">
        <v>82</v>
      </c>
      <c r="E572" s="252"/>
      <c r="F572" s="256" t="str">
        <f>IF($C$585=0,"",IF(C572="[for completion]","",IF(C572="","",C572/$C$585)))</f>
        <v/>
      </c>
      <c r="G572" s="256" t="str">
        <f>IF($D$585=0,"",IF(D572="[for completion]","",IF(D572="","",D572/$D$585)))</f>
        <v/>
      </c>
    </row>
    <row r="573" spans="1:7" s="215" customFormat="1" x14ac:dyDescent="0.25">
      <c r="A573" s="328" t="s">
        <v>2594</v>
      </c>
      <c r="B573" s="343" t="s">
        <v>1630</v>
      </c>
      <c r="C573" s="300" t="s">
        <v>82</v>
      </c>
      <c r="D573" s="310" t="s">
        <v>82</v>
      </c>
      <c r="E573" s="252"/>
      <c r="F573" s="256" t="str">
        <f>IF($C$585=0,"",IF(C573="[for completion]","",IF(C573="","",C573/$C$585)))</f>
        <v/>
      </c>
      <c r="G573" s="256" t="str">
        <f>IF($D$585=0,"",IF(D573="[for completion]","",IF(D573="","",D573/$D$585)))</f>
        <v/>
      </c>
    </row>
    <row r="574" spans="1:7" s="215" customFormat="1" x14ac:dyDescent="0.25">
      <c r="A574" s="328" t="s">
        <v>2595</v>
      </c>
      <c r="B574" s="343" t="s">
        <v>2311</v>
      </c>
      <c r="C574" s="300" t="s">
        <v>82</v>
      </c>
      <c r="D574" s="310" t="s">
        <v>82</v>
      </c>
      <c r="E574" s="252"/>
      <c r="F574" s="256" t="str">
        <f>IF($C$585=0,"",IF(C574="[for completion]","",IF(C574="","",C574/$C$585)))</f>
        <v/>
      </c>
      <c r="G574" s="256" t="str">
        <f>IF($D$585=0,"",IF(D574="[for completion]","",IF(D574="","",D574/$D$585)))</f>
        <v/>
      </c>
    </row>
    <row r="575" spans="1:7" s="215" customFormat="1" x14ac:dyDescent="0.25">
      <c r="A575" s="328" t="s">
        <v>2596</v>
      </c>
      <c r="B575" s="343" t="s">
        <v>1631</v>
      </c>
      <c r="C575" s="300" t="s">
        <v>82</v>
      </c>
      <c r="D575" s="310" t="s">
        <v>82</v>
      </c>
      <c r="E575" s="252"/>
      <c r="F575" s="256" t="str">
        <f>IF($C$585=0,"",IF(C575="[for completion]","",IF(C575="","",C575/$C$585)))</f>
        <v/>
      </c>
      <c r="G575" s="256" t="str">
        <f>IF($D$585=0,"",IF(D575="[for completion]","",IF(D575="","",D575/$D$585)))</f>
        <v/>
      </c>
    </row>
    <row r="576" spans="1:7" s="215" customFormat="1" x14ac:dyDescent="0.25">
      <c r="A576" s="328" t="s">
        <v>2597</v>
      </c>
      <c r="B576" s="343" t="s">
        <v>1632</v>
      </c>
      <c r="C576" s="300" t="s">
        <v>82</v>
      </c>
      <c r="D576" s="310" t="s">
        <v>82</v>
      </c>
      <c r="E576" s="252"/>
      <c r="F576" s="256" t="str">
        <f>IF($C$585=0,"",IF(C576="[for completion]","",IF(C576="","",C576/$C$585)))</f>
        <v/>
      </c>
      <c r="G576" s="256" t="str">
        <f>IF($D$585=0,"",IF(D576="[for completion]","",IF(D576="","",D576/$D$585)))</f>
        <v/>
      </c>
    </row>
    <row r="577" spans="1:7" s="215" customFormat="1" x14ac:dyDescent="0.25">
      <c r="A577" s="328" t="s">
        <v>2598</v>
      </c>
      <c r="B577" s="343" t="s">
        <v>1633</v>
      </c>
      <c r="C577" s="300" t="s">
        <v>82</v>
      </c>
      <c r="D577" s="310" t="s">
        <v>82</v>
      </c>
      <c r="E577" s="252"/>
      <c r="F577" s="365" t="str">
        <f t="shared" ref="F577:F584" si="30">IF($C$585=0,"",IF(C577="[for completion]","",IF(C577="","",C577/$C$585)))</f>
        <v/>
      </c>
      <c r="G577" s="365" t="str">
        <f t="shared" ref="G577:G584" si="31">IF($D$585=0,"",IF(D577="[for completion]","",IF(D577="","",D577/$D$585)))</f>
        <v/>
      </c>
    </row>
    <row r="578" spans="1:7" s="215" customFormat="1" x14ac:dyDescent="0.25">
      <c r="A578" s="328" t="s">
        <v>2599</v>
      </c>
      <c r="B578" s="343" t="s">
        <v>1634</v>
      </c>
      <c r="C578" s="300" t="s">
        <v>82</v>
      </c>
      <c r="D578" s="310" t="s">
        <v>82</v>
      </c>
      <c r="E578" s="252"/>
      <c r="F578" s="365" t="str">
        <f t="shared" si="30"/>
        <v/>
      </c>
      <c r="G578" s="365" t="str">
        <f t="shared" si="31"/>
        <v/>
      </c>
    </row>
    <row r="579" spans="1:7" s="215" customFormat="1" x14ac:dyDescent="0.25">
      <c r="A579" s="328" t="s">
        <v>2600</v>
      </c>
      <c r="B579" s="343" t="s">
        <v>1635</v>
      </c>
      <c r="C579" s="300" t="s">
        <v>82</v>
      </c>
      <c r="D579" s="310" t="s">
        <v>82</v>
      </c>
      <c r="E579" s="252"/>
      <c r="F579" s="365" t="str">
        <f t="shared" si="30"/>
        <v/>
      </c>
      <c r="G579" s="365" t="str">
        <f t="shared" si="31"/>
        <v/>
      </c>
    </row>
    <row r="580" spans="1:7" s="360" customFormat="1" x14ac:dyDescent="0.25">
      <c r="A580" s="366" t="s">
        <v>2601</v>
      </c>
      <c r="B580" s="367" t="s">
        <v>2685</v>
      </c>
      <c r="C580" s="244" t="s">
        <v>82</v>
      </c>
      <c r="D580" s="366" t="s">
        <v>82</v>
      </c>
      <c r="E580" s="376"/>
      <c r="F580" s="347" t="str">
        <f t="shared" si="30"/>
        <v/>
      </c>
      <c r="G580" s="347" t="str">
        <f t="shared" si="31"/>
        <v/>
      </c>
    </row>
    <row r="581" spans="1:7" s="360" customFormat="1" x14ac:dyDescent="0.25">
      <c r="A581" s="366" t="s">
        <v>2602</v>
      </c>
      <c r="B581" s="366" t="s">
        <v>2688</v>
      </c>
      <c r="C581" s="244" t="s">
        <v>82</v>
      </c>
      <c r="D581" s="366" t="s">
        <v>82</v>
      </c>
      <c r="E581" s="108"/>
      <c r="F581" s="347" t="str">
        <f t="shared" si="30"/>
        <v/>
      </c>
      <c r="G581" s="347" t="str">
        <f t="shared" si="31"/>
        <v/>
      </c>
    </row>
    <row r="582" spans="1:7" s="360" customFormat="1" x14ac:dyDescent="0.25">
      <c r="A582" s="366" t="s">
        <v>2603</v>
      </c>
      <c r="B582" s="366" t="s">
        <v>2686</v>
      </c>
      <c r="C582" s="244" t="s">
        <v>82</v>
      </c>
      <c r="D582" s="366" t="s">
        <v>82</v>
      </c>
      <c r="E582" s="108"/>
      <c r="F582" s="347" t="str">
        <f t="shared" si="30"/>
        <v/>
      </c>
      <c r="G582" s="347" t="str">
        <f t="shared" si="31"/>
        <v/>
      </c>
    </row>
    <row r="583" spans="1:7" s="360" customFormat="1" x14ac:dyDescent="0.25">
      <c r="A583" s="366" t="s">
        <v>2697</v>
      </c>
      <c r="B583" s="367" t="s">
        <v>2687</v>
      </c>
      <c r="C583" s="244" t="s">
        <v>82</v>
      </c>
      <c r="D583" s="366" t="s">
        <v>82</v>
      </c>
      <c r="E583" s="376"/>
      <c r="F583" s="347" t="str">
        <f t="shared" si="30"/>
        <v/>
      </c>
      <c r="G583" s="347" t="str">
        <f t="shared" si="31"/>
        <v/>
      </c>
    </row>
    <row r="584" spans="1:7" s="360" customFormat="1" x14ac:dyDescent="0.25">
      <c r="A584" s="366" t="s">
        <v>2698</v>
      </c>
      <c r="B584" s="366" t="s">
        <v>2030</v>
      </c>
      <c r="C584" s="380" t="s">
        <v>82</v>
      </c>
      <c r="D584" s="381" t="s">
        <v>82</v>
      </c>
      <c r="E584" s="376"/>
      <c r="F584" s="347" t="str">
        <f t="shared" si="30"/>
        <v/>
      </c>
      <c r="G584" s="347" t="str">
        <f t="shared" si="31"/>
        <v/>
      </c>
    </row>
    <row r="585" spans="1:7" s="360" customFormat="1" x14ac:dyDescent="0.25">
      <c r="A585" s="366" t="s">
        <v>2699</v>
      </c>
      <c r="B585" s="367" t="s">
        <v>144</v>
      </c>
      <c r="C585" s="380">
        <f>SUM(C572:C584)</f>
        <v>0</v>
      </c>
      <c r="D585" s="381">
        <f>SUM(D572:D584)</f>
        <v>0</v>
      </c>
      <c r="E585" s="376"/>
      <c r="F585" s="363">
        <f>SUM(F572:F584)</f>
        <v>0</v>
      </c>
      <c r="G585" s="363">
        <f>SUM(G572:G584)</f>
        <v>0</v>
      </c>
    </row>
    <row r="586" spans="1:7" s="360" customFormat="1" x14ac:dyDescent="0.25">
      <c r="A586" s="366" t="s">
        <v>2604</v>
      </c>
      <c r="B586" s="367"/>
      <c r="C586" s="380"/>
      <c r="D586" s="381"/>
      <c r="E586" s="376"/>
      <c r="F586" s="347"/>
      <c r="G586" s="347"/>
    </row>
    <row r="587" spans="1:7" s="360" customFormat="1" x14ac:dyDescent="0.25">
      <c r="A587" s="366" t="s">
        <v>2700</v>
      </c>
      <c r="B587" s="367"/>
      <c r="C587" s="380"/>
      <c r="D587" s="381"/>
      <c r="E587" s="376"/>
      <c r="F587" s="347"/>
      <c r="G587" s="347"/>
    </row>
    <row r="588" spans="1:7" s="360" customFormat="1" x14ac:dyDescent="0.25">
      <c r="A588" s="366" t="s">
        <v>2701</v>
      </c>
      <c r="B588" s="367"/>
      <c r="C588" s="380"/>
      <c r="D588" s="381"/>
      <c r="E588" s="376"/>
      <c r="F588" s="347"/>
      <c r="G588" s="347"/>
    </row>
    <row r="589" spans="1:7" s="360" customFormat="1" x14ac:dyDescent="0.25">
      <c r="A589" s="366" t="s">
        <v>2702</v>
      </c>
      <c r="B589" s="367"/>
      <c r="C589" s="380"/>
      <c r="D589" s="381"/>
      <c r="E589" s="376"/>
      <c r="F589" s="347"/>
      <c r="G589" s="347"/>
    </row>
    <row r="590" spans="1:7" s="360" customFormat="1" x14ac:dyDescent="0.25">
      <c r="A590" s="366" t="s">
        <v>2703</v>
      </c>
      <c r="B590" s="367"/>
      <c r="C590" s="380"/>
      <c r="D590" s="381"/>
      <c r="E590" s="376"/>
      <c r="F590" s="347"/>
      <c r="G590" s="347"/>
    </row>
    <row r="591" spans="1:7" s="215" customFormat="1" x14ac:dyDescent="0.25">
      <c r="A591" s="366" t="s">
        <v>2704</v>
      </c>
      <c r="B591" s="367"/>
      <c r="C591" s="380"/>
      <c r="D591" s="381"/>
      <c r="E591" s="376"/>
      <c r="F591" s="347" t="str">
        <f>IF($C$585=0,"",IF(C591="[for completion]","",IF(C591="","",C591/$C$585)))</f>
        <v/>
      </c>
      <c r="G591" s="347" t="str">
        <f>IF($D$585=0,"",IF(D591="[for completion]","",IF(D591="","",D591/$D$585)))</f>
        <v/>
      </c>
    </row>
    <row r="592" spans="1:7" s="215" customFormat="1" x14ac:dyDescent="0.25">
      <c r="A592" s="366" t="s">
        <v>2705</v>
      </c>
      <c r="B592" s="108"/>
      <c r="C592" s="108"/>
      <c r="D592" s="108"/>
      <c r="E592" s="108"/>
      <c r="F592" s="108"/>
      <c r="G592" s="108"/>
    </row>
    <row r="593" spans="1:7" s="257" customFormat="1" x14ac:dyDescent="0.25">
      <c r="A593" s="366" t="s">
        <v>2706</v>
      </c>
      <c r="B593" s="108"/>
      <c r="C593" s="108"/>
      <c r="D593" s="108"/>
      <c r="E593" s="108"/>
      <c r="F593" s="108"/>
      <c r="G593" s="108"/>
    </row>
    <row r="594" spans="1:7" x14ac:dyDescent="0.25">
      <c r="A594" s="366" t="s">
        <v>2707</v>
      </c>
      <c r="B594" s="263"/>
      <c r="C594" s="263"/>
      <c r="D594" s="263"/>
      <c r="E594" s="263"/>
      <c r="F594" s="263"/>
      <c r="G594" s="261"/>
    </row>
    <row r="595" spans="1:7" s="362" customFormat="1" x14ac:dyDescent="0.25">
      <c r="A595" s="366" t="s">
        <v>2713</v>
      </c>
      <c r="B595" s="263"/>
      <c r="C595" s="263"/>
      <c r="D595" s="263"/>
      <c r="E595" s="263"/>
      <c r="F595" s="263"/>
      <c r="G595" s="261"/>
    </row>
    <row r="596" spans="1:7" x14ac:dyDescent="0.25">
      <c r="A596" s="191"/>
      <c r="B596" s="191" t="s">
        <v>2486</v>
      </c>
      <c r="C596" s="155" t="s">
        <v>111</v>
      </c>
      <c r="D596" s="155" t="s">
        <v>1636</v>
      </c>
      <c r="E596" s="155"/>
      <c r="F596" s="155" t="s">
        <v>485</v>
      </c>
      <c r="G596" s="155" t="s">
        <v>1947</v>
      </c>
    </row>
    <row r="597" spans="1:7" x14ac:dyDescent="0.25">
      <c r="A597" s="328" t="s">
        <v>2605</v>
      </c>
      <c r="B597" s="269" t="s">
        <v>2212</v>
      </c>
      <c r="C597" s="300" t="s">
        <v>82</v>
      </c>
      <c r="D597" s="310" t="s">
        <v>82</v>
      </c>
      <c r="E597" s="270"/>
      <c r="F597" s="256" t="str">
        <f>IF($C$601=0,"",IF(C597="[for completion]","",IF(C597="","",C597/$C$601)))</f>
        <v/>
      </c>
      <c r="G597" s="256" t="str">
        <f>IF($D$601=0,"",IF(D597="[for completion]","",IF(D597="","",D597/$D$601)))</f>
        <v/>
      </c>
    </row>
    <row r="598" spans="1:7" x14ac:dyDescent="0.25">
      <c r="A598" s="328" t="s">
        <v>2606</v>
      </c>
      <c r="B598" s="265" t="s">
        <v>2213</v>
      </c>
      <c r="C598" s="300" t="s">
        <v>82</v>
      </c>
      <c r="D598" s="310" t="s">
        <v>82</v>
      </c>
      <c r="E598" s="270"/>
      <c r="F598" s="256" t="str">
        <f>IF($C$601=0,"",IF(C598="[for completion]","",IF(C598="","",C598/$C$601)))</f>
        <v/>
      </c>
      <c r="G598" s="256" t="str">
        <f>IF($D$601=0,"",IF(D598="[for completion]","",IF(D598="","",D598/$D$601)))</f>
        <v/>
      </c>
    </row>
    <row r="599" spans="1:7" x14ac:dyDescent="0.25">
      <c r="A599" s="328" t="s">
        <v>2607</v>
      </c>
      <c r="B599" s="269" t="s">
        <v>1637</v>
      </c>
      <c r="C599" s="300" t="s">
        <v>82</v>
      </c>
      <c r="D599" s="310" t="s">
        <v>82</v>
      </c>
      <c r="E599" s="270"/>
      <c r="F599" s="256" t="str">
        <f>IF($C$601=0,"",IF(C599="[for completion]","",IF(C599="","",C599/$C$601)))</f>
        <v/>
      </c>
      <c r="G599" s="256" t="str">
        <f>IF($D$601=0,"",IF(D599="[for completion]","",IF(D599="","",D599/$D$601)))</f>
        <v/>
      </c>
    </row>
    <row r="600" spans="1:7" x14ac:dyDescent="0.25">
      <c r="A600" s="328" t="s">
        <v>2608</v>
      </c>
      <c r="B600" s="267" t="s">
        <v>2030</v>
      </c>
      <c r="C600" s="300" t="s">
        <v>82</v>
      </c>
      <c r="D600" s="310" t="s">
        <v>82</v>
      </c>
      <c r="E600" s="270"/>
      <c r="F600" s="256" t="str">
        <f>IF($C$601=0,"",IF(C600="[for completion]","",IF(C600="","",C600/$C$601)))</f>
        <v/>
      </c>
      <c r="G600" s="256" t="str">
        <f>IF($D$601=0,"",IF(D600="[for completion]","",IF(D600="","",D600/$D$601)))</f>
        <v/>
      </c>
    </row>
    <row r="601" spans="1:7" x14ac:dyDescent="0.25">
      <c r="A601" s="328" t="s">
        <v>2609</v>
      </c>
      <c r="B601" s="269" t="s">
        <v>144</v>
      </c>
      <c r="C601" s="300">
        <f>SUM(C597:C600)</f>
        <v>0</v>
      </c>
      <c r="D601" s="310">
        <f>SUM(D597:D600)</f>
        <v>0</v>
      </c>
      <c r="E601" s="270"/>
      <c r="F601" s="264">
        <f>SUM(F597:F600)</f>
        <v>0</v>
      </c>
      <c r="G601" s="264">
        <f>SUM(G597:G600)</f>
        <v>0</v>
      </c>
    </row>
    <row r="602" spans="1:7" x14ac:dyDescent="0.25">
      <c r="A602" s="267"/>
      <c r="B602" s="267"/>
      <c r="C602" s="267"/>
      <c r="D602" s="267"/>
      <c r="E602" s="267"/>
      <c r="F602" s="267"/>
      <c r="G602" s="266"/>
    </row>
    <row r="603" spans="1:7" x14ac:dyDescent="0.25">
      <c r="A603" s="191"/>
      <c r="B603" s="191" t="s">
        <v>2677</v>
      </c>
      <c r="C603" s="191" t="s">
        <v>2673</v>
      </c>
      <c r="D603" s="191" t="s">
        <v>2678</v>
      </c>
      <c r="E603" s="191"/>
      <c r="F603" s="191" t="s">
        <v>2675</v>
      </c>
      <c r="G603" s="191"/>
    </row>
    <row r="604" spans="1:7" x14ac:dyDescent="0.25">
      <c r="A604" s="366" t="s">
        <v>2612</v>
      </c>
      <c r="B604" s="388" t="s">
        <v>776</v>
      </c>
      <c r="C604" s="382" t="s">
        <v>82</v>
      </c>
      <c r="D604" s="383" t="s">
        <v>82</v>
      </c>
      <c r="E604" s="384"/>
      <c r="F604" s="383" t="s">
        <v>82</v>
      </c>
      <c r="G604" s="347" t="str">
        <f>IF($D$622=0,"",IF(D604="[for completion]","",IF(D604="","",D604/$D$622)))</f>
        <v/>
      </c>
    </row>
    <row r="605" spans="1:7" x14ac:dyDescent="0.25">
      <c r="A605" s="366" t="s">
        <v>2613</v>
      </c>
      <c r="B605" s="388" t="s">
        <v>777</v>
      </c>
      <c r="C605" s="382" t="s">
        <v>82</v>
      </c>
      <c r="D605" s="383" t="s">
        <v>82</v>
      </c>
      <c r="E605" s="384"/>
      <c r="F605" s="383" t="s">
        <v>82</v>
      </c>
      <c r="G605" s="347" t="str">
        <f t="shared" ref="G605:G622" si="32">IF($D$622=0,"",IF(D605="[for completion]","",IF(D605="","",D605/$D$622)))</f>
        <v/>
      </c>
    </row>
    <row r="606" spans="1:7" x14ac:dyDescent="0.25">
      <c r="A606" s="366" t="s">
        <v>2614</v>
      </c>
      <c r="B606" s="388" t="s">
        <v>778</v>
      </c>
      <c r="C606" s="382" t="s">
        <v>82</v>
      </c>
      <c r="D606" s="383" t="s">
        <v>82</v>
      </c>
      <c r="E606" s="384"/>
      <c r="F606" s="383" t="s">
        <v>82</v>
      </c>
      <c r="G606" s="347" t="str">
        <f t="shared" si="32"/>
        <v/>
      </c>
    </row>
    <row r="607" spans="1:7" x14ac:dyDescent="0.25">
      <c r="A607" s="366" t="s">
        <v>2615</v>
      </c>
      <c r="B607" s="388" t="s">
        <v>779</v>
      </c>
      <c r="C607" s="382" t="s">
        <v>82</v>
      </c>
      <c r="D607" s="383" t="s">
        <v>82</v>
      </c>
      <c r="E607" s="384"/>
      <c r="F607" s="383" t="s">
        <v>82</v>
      </c>
      <c r="G607" s="347" t="str">
        <f t="shared" si="32"/>
        <v/>
      </c>
    </row>
    <row r="608" spans="1:7" x14ac:dyDescent="0.25">
      <c r="A608" s="366" t="s">
        <v>2616</v>
      </c>
      <c r="B608" s="388" t="s">
        <v>780</v>
      </c>
      <c r="C608" s="382" t="s">
        <v>82</v>
      </c>
      <c r="D608" s="383" t="s">
        <v>82</v>
      </c>
      <c r="E608" s="384"/>
      <c r="F608" s="383" t="s">
        <v>82</v>
      </c>
      <c r="G608" s="347" t="str">
        <f t="shared" si="32"/>
        <v/>
      </c>
    </row>
    <row r="609" spans="1:7" x14ac:dyDescent="0.25">
      <c r="A609" s="366" t="s">
        <v>2617</v>
      </c>
      <c r="B609" s="388" t="s">
        <v>781</v>
      </c>
      <c r="C609" s="382" t="s">
        <v>82</v>
      </c>
      <c r="D609" s="383" t="s">
        <v>82</v>
      </c>
      <c r="E609" s="384"/>
      <c r="F609" s="383" t="s">
        <v>82</v>
      </c>
      <c r="G609" s="347" t="str">
        <f t="shared" si="32"/>
        <v/>
      </c>
    </row>
    <row r="610" spans="1:7" x14ac:dyDescent="0.25">
      <c r="A610" s="366" t="s">
        <v>2618</v>
      </c>
      <c r="B610" s="388" t="s">
        <v>782</v>
      </c>
      <c r="C610" s="382" t="s">
        <v>82</v>
      </c>
      <c r="D610" s="383" t="s">
        <v>82</v>
      </c>
      <c r="E610" s="384"/>
      <c r="F610" s="383" t="s">
        <v>82</v>
      </c>
      <c r="G610" s="347" t="str">
        <f t="shared" si="32"/>
        <v/>
      </c>
    </row>
    <row r="611" spans="1:7" x14ac:dyDescent="0.25">
      <c r="A611" s="366" t="s">
        <v>2619</v>
      </c>
      <c r="B611" s="388" t="s">
        <v>2205</v>
      </c>
      <c r="C611" s="382" t="s">
        <v>82</v>
      </c>
      <c r="D611" s="383" t="s">
        <v>82</v>
      </c>
      <c r="E611" s="384"/>
      <c r="F611" s="383" t="s">
        <v>82</v>
      </c>
      <c r="G611" s="347" t="str">
        <f t="shared" si="32"/>
        <v/>
      </c>
    </row>
    <row r="612" spans="1:7" x14ac:dyDescent="0.25">
      <c r="A612" s="366" t="s">
        <v>2620</v>
      </c>
      <c r="B612" s="388" t="s">
        <v>2206</v>
      </c>
      <c r="C612" s="382" t="s">
        <v>82</v>
      </c>
      <c r="D612" s="383" t="s">
        <v>82</v>
      </c>
      <c r="E612" s="384"/>
      <c r="F612" s="383" t="s">
        <v>82</v>
      </c>
      <c r="G612" s="347" t="str">
        <f t="shared" si="32"/>
        <v/>
      </c>
    </row>
    <row r="613" spans="1:7" x14ac:dyDescent="0.25">
      <c r="A613" s="366" t="s">
        <v>2621</v>
      </c>
      <c r="B613" s="388" t="s">
        <v>2207</v>
      </c>
      <c r="C613" s="382" t="s">
        <v>82</v>
      </c>
      <c r="D613" s="383" t="s">
        <v>82</v>
      </c>
      <c r="E613" s="384"/>
      <c r="F613" s="383" t="s">
        <v>82</v>
      </c>
      <c r="G613" s="347" t="str">
        <f t="shared" si="32"/>
        <v/>
      </c>
    </row>
    <row r="614" spans="1:7" x14ac:dyDescent="0.25">
      <c r="A614" s="366" t="s">
        <v>2622</v>
      </c>
      <c r="B614" s="388" t="s">
        <v>783</v>
      </c>
      <c r="C614" s="382" t="s">
        <v>82</v>
      </c>
      <c r="D614" s="383" t="s">
        <v>82</v>
      </c>
      <c r="E614" s="384"/>
      <c r="F614" s="383" t="s">
        <v>82</v>
      </c>
      <c r="G614" s="347" t="str">
        <f t="shared" si="32"/>
        <v/>
      </c>
    </row>
    <row r="615" spans="1:7" x14ac:dyDescent="0.25">
      <c r="A615" s="366" t="s">
        <v>2623</v>
      </c>
      <c r="B615" s="388" t="s">
        <v>784</v>
      </c>
      <c r="C615" s="382" t="s">
        <v>82</v>
      </c>
      <c r="D615" s="383" t="s">
        <v>82</v>
      </c>
      <c r="E615" s="384"/>
      <c r="F615" s="383" t="s">
        <v>82</v>
      </c>
      <c r="G615" s="347" t="str">
        <f t="shared" si="32"/>
        <v/>
      </c>
    </row>
    <row r="616" spans="1:7" x14ac:dyDescent="0.25">
      <c r="A616" s="366" t="s">
        <v>2624</v>
      </c>
      <c r="B616" s="388" t="s">
        <v>142</v>
      </c>
      <c r="C616" s="382" t="s">
        <v>82</v>
      </c>
      <c r="D616" s="383" t="s">
        <v>82</v>
      </c>
      <c r="E616" s="384"/>
      <c r="F616" s="383" t="s">
        <v>82</v>
      </c>
      <c r="G616" s="347" t="str">
        <f t="shared" si="32"/>
        <v/>
      </c>
    </row>
    <row r="617" spans="1:7" x14ac:dyDescent="0.25">
      <c r="A617" s="366" t="s">
        <v>2625</v>
      </c>
      <c r="B617" s="388" t="s">
        <v>2030</v>
      </c>
      <c r="C617" s="382" t="s">
        <v>82</v>
      </c>
      <c r="D617" s="383" t="s">
        <v>82</v>
      </c>
      <c r="E617" s="384"/>
      <c r="F617" s="383" t="s">
        <v>82</v>
      </c>
      <c r="G617" s="347" t="str">
        <f t="shared" si="32"/>
        <v/>
      </c>
    </row>
    <row r="618" spans="1:7" x14ac:dyDescent="0.25">
      <c r="A618" s="366" t="s">
        <v>2626</v>
      </c>
      <c r="B618" s="388" t="s">
        <v>144</v>
      </c>
      <c r="C618" s="380">
        <f>SUM(C604:C617)</f>
        <v>0</v>
      </c>
      <c r="D618" s="366">
        <f>SUM(D604:D617)</f>
        <v>0</v>
      </c>
      <c r="E618" s="344"/>
      <c r="F618" s="380"/>
      <c r="G618" s="347" t="str">
        <f t="shared" si="32"/>
        <v/>
      </c>
    </row>
    <row r="619" spans="1:7" x14ac:dyDescent="0.25">
      <c r="A619" s="366" t="s">
        <v>2627</v>
      </c>
      <c r="B619" s="263" t="s">
        <v>2672</v>
      </c>
      <c r="C619" s="108"/>
      <c r="D619" s="108"/>
      <c r="E619" s="108"/>
      <c r="F619" s="338" t="s">
        <v>82</v>
      </c>
      <c r="G619" s="347" t="str">
        <f t="shared" si="32"/>
        <v/>
      </c>
    </row>
    <row r="620" spans="1:7" x14ac:dyDescent="0.25">
      <c r="A620" s="328" t="s">
        <v>2628</v>
      </c>
      <c r="B620" s="343"/>
      <c r="C620" s="300"/>
      <c r="D620" s="310"/>
      <c r="E620" s="344"/>
      <c r="F620" s="347"/>
      <c r="G620" s="347" t="str">
        <f t="shared" si="32"/>
        <v/>
      </c>
    </row>
    <row r="621" spans="1:7" x14ac:dyDescent="0.25">
      <c r="A621" s="328" t="s">
        <v>2629</v>
      </c>
      <c r="B621" s="343"/>
      <c r="C621" s="300"/>
      <c r="D621" s="310"/>
      <c r="E621" s="344"/>
      <c r="F621" s="347"/>
      <c r="G621" s="347" t="str">
        <f t="shared" si="32"/>
        <v/>
      </c>
    </row>
    <row r="622" spans="1:7" x14ac:dyDescent="0.25">
      <c r="A622" s="328" t="s">
        <v>2630</v>
      </c>
      <c r="B622" s="343"/>
      <c r="C622" s="300"/>
      <c r="D622" s="310"/>
      <c r="E622" s="344"/>
      <c r="F622" s="347"/>
      <c r="G622" s="347" t="str">
        <f t="shared" si="32"/>
        <v/>
      </c>
    </row>
  </sheetData>
  <sheetProtection algorithmName="SHA-512" hashValue="8+S5o3vc2IY6Vo7hFufnnN0MP5C2AksL8XQTXzMbcNikt6zHe+I/x8ZhOsG4j3ltahg/016luNdFlHSyYFvjjw==" saltValue="ARQ1WRz6wUrQrKZ9oPC0Tg==" spinCount="100000" sheet="1" formatColumns="0" formatRows="0" insertHyperlinks="0" sort="0" autoFilter="0" pivotTables="0"/>
  <protectedRanges>
    <protectedRange sqref="C425:D425 F425:G425 B428:D451 C454:D454 F454:G454 C457:D464 B466:D474 F466:G474 C476:D476 F476:G476 C479:D486 B488:D496 F488:G496 F498:G524 C498:D524 B511:B524" name="Mortgage Assets III"/>
    <protectedRange sqref="C150:D158 F150:F158 B153:B158 B163:B168 C160:D168 F160:F168 B175:B178 C170:D178 F170:F178 B181:B184 C187:D187 F187:G187 C216:D216 B190:D213 C180:D184 F180:F184" name="Mortgage Assets II"/>
    <protectedRange sqref="C216:D216 C219:D226 B228:D236 F228:G236 C238:D238 F238:G238 C241:D248 B250:D258 F250:G258 B266:C275 B280:C285 C277:C279 F277:G285 D277:D285 C425:D425 D260:D275 F260:G275 C260:C265" name="Mortgage Asset IV"/>
    <protectedRange sqref="C3 B16:D26 F16:F26 B163:B168 B37:B42 C36:D42 F36:F42 C73:D75 F73:F75 B88:D97 B99:D148 F99:F148 B29:D34 F28:F34 F77:F97 C77:D87 F45:F71 C45:D71 C12:C14 C28:D28" name="Mortgage Asset I"/>
    <protectedRange sqref="C287:D308 C310:D331 C358:D364 C368:D371 C375:D393 C604:D622 C351:D356 C333:D349 C580:D583" name="Optional ECBECAIs_2"/>
    <protectedRange sqref="B287:B304 B310:B327 B375:B392 B604:B621" name="Mortgage Assets III_1"/>
    <protectedRange sqref="F394:G422 B394:D422" name="Mortgage Asset IV_3"/>
    <protectedRange sqref="C526:D547 C572:D579 C549:D570 C597:D600 C584:D592" name="Optional ECBECAIs_2_1"/>
    <protectedRange sqref="B526:B543 B549:B566" name="Mortgage Assets III_2"/>
    <protectedRange sqref="C365:D366 C372:D373" name="Optional ECBECAIs_2_2"/>
    <protectedRange sqref="C601:D601" name="Optional ECBECAIs_2_3"/>
  </protectedRanges>
  <phoneticPr fontId="47" type="noConversion"/>
  <hyperlinks>
    <hyperlink ref="B6" location="'B1. HTT Mortgage Assets'!B10" display="7. Mortgage Assets" xr:uid="{00000000-0004-0000-0500-000000000000}"/>
    <hyperlink ref="B7" location="'B1. HTT Mortgage Assets'!B166" display="7.A Residential Cover Pool" xr:uid="{00000000-0004-0000-0500-000001000000}"/>
    <hyperlink ref="B8" location="'B1. HTT Mortgage Assets'!B267" display="7.B Commercial Cover Pool" xr:uid="{00000000-0004-0000-0500-000002000000}"/>
    <hyperlink ref="B149" location="'2. Harmonised Glossary'!A9" display="Breakdown by Interest Rate" xr:uid="{00000000-0004-0000-0500-000003000000}"/>
    <hyperlink ref="B11" location="'2. Harmonised Glossary'!A12" display="Property Type Information" xr:uid="{00000000-0004-0000-0500-000005000000}"/>
    <hyperlink ref="B215" location="'C. HTT Harmonised Glossary'!B13" display="11. Loan to Value (LTV) Information - UNINDEXED" xr:uid="{00000000-0004-0000-0500-000006000000}"/>
    <hyperlink ref="B237" location="'C. HTT Harmonised Glossary'!B16" display="12. Loan to Value (LTV) Information - INDEXED " xr:uid="{00000000-0004-0000-0500-000007000000}"/>
    <hyperlink ref="B179" location="'C. HTT Harmonised Glossary'!B19" display="9. Non-Performing Loans (NPLs)" xr:uid="{00000000-0004-0000-05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7">
    <tabColor rgb="FFE36E00"/>
  </sheetPr>
  <dimension ref="A1:N179"/>
  <sheetViews>
    <sheetView zoomScale="80" zoomScaleNormal="80" workbookViewId="0">
      <selection activeCell="D34" sqref="D34"/>
    </sheetView>
  </sheetViews>
  <sheetFormatPr defaultColWidth="8.85546875" defaultRowHeight="15" outlineLevelRow="1" x14ac:dyDescent="0.25"/>
  <cols>
    <col min="1" max="1" width="12.140625" style="66" customWidth="1"/>
    <col min="2" max="2" width="60.7109375" style="66" customWidth="1"/>
    <col min="3" max="4" width="40.7109375" style="66" customWidth="1"/>
    <col min="5" max="5" width="7.28515625" style="66" customWidth="1"/>
    <col min="6" max="6" width="40.7109375" style="66" customWidth="1"/>
    <col min="7" max="7" width="40.7109375" style="64" customWidth="1"/>
    <col min="8" max="8" width="7.28515625" style="66" customWidth="1"/>
    <col min="9" max="9" width="71.85546875"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4" ht="31.5" x14ac:dyDescent="0.25">
      <c r="A1" s="183" t="s">
        <v>785</v>
      </c>
      <c r="B1" s="183"/>
      <c r="C1" s="64"/>
      <c r="D1" s="64"/>
      <c r="E1" s="64"/>
      <c r="F1" s="368" t="s">
        <v>2764</v>
      </c>
      <c r="H1" s="64"/>
      <c r="I1" s="63"/>
      <c r="J1" s="64"/>
      <c r="K1" s="64"/>
      <c r="L1" s="64"/>
      <c r="M1" s="64"/>
    </row>
    <row r="2" spans="1:14" x14ac:dyDescent="0.25">
      <c r="A2" s="64"/>
      <c r="B2" s="64"/>
      <c r="C2" s="64"/>
      <c r="D2" s="64"/>
      <c r="E2" s="64"/>
      <c r="F2" s="64"/>
      <c r="H2"/>
      <c r="L2" s="64"/>
      <c r="M2" s="64"/>
    </row>
    <row r="3" spans="1:14" ht="18.75" x14ac:dyDescent="0.25">
      <c r="A3" s="67"/>
      <c r="B3" s="68" t="s">
        <v>71</v>
      </c>
      <c r="C3" s="492" t="s">
        <v>1211</v>
      </c>
      <c r="D3" s="67"/>
      <c r="E3" s="67"/>
      <c r="F3" s="67"/>
      <c r="G3" s="67"/>
      <c r="H3"/>
      <c r="L3" s="64"/>
      <c r="M3" s="64"/>
    </row>
    <row r="4" spans="1:14" ht="15.75" thickBot="1" x14ac:dyDescent="0.3">
      <c r="H4"/>
      <c r="L4" s="64"/>
      <c r="M4" s="64"/>
    </row>
    <row r="5" spans="1:14" ht="18.75" x14ac:dyDescent="0.25">
      <c r="B5" s="71" t="s">
        <v>786</v>
      </c>
      <c r="C5" s="70"/>
      <c r="E5" s="72"/>
      <c r="F5" s="72"/>
      <c r="H5"/>
      <c r="L5" s="64"/>
      <c r="M5" s="64"/>
    </row>
    <row r="6" spans="1:14" ht="15.75" thickBot="1" x14ac:dyDescent="0.3">
      <c r="B6" s="75" t="s">
        <v>787</v>
      </c>
      <c r="H6"/>
      <c r="L6" s="64"/>
      <c r="M6" s="64"/>
    </row>
    <row r="7" spans="1:14" s="113" customFormat="1" x14ac:dyDescent="0.25">
      <c r="A7" s="66"/>
      <c r="B7" s="90"/>
      <c r="C7" s="66"/>
      <c r="D7" s="66"/>
      <c r="E7" s="66"/>
      <c r="F7" s="66"/>
      <c r="G7" s="64"/>
      <c r="H7"/>
      <c r="I7" s="66"/>
      <c r="J7" s="66"/>
      <c r="K7" s="66"/>
      <c r="L7" s="64"/>
      <c r="M7" s="64"/>
      <c r="N7" s="64"/>
    </row>
    <row r="8" spans="1:14" ht="37.5" x14ac:dyDescent="0.25">
      <c r="A8" s="77" t="s">
        <v>80</v>
      </c>
      <c r="B8" s="77" t="s">
        <v>787</v>
      </c>
      <c r="C8" s="78"/>
      <c r="D8" s="78"/>
      <c r="E8" s="78"/>
      <c r="F8" s="78"/>
      <c r="G8" s="79"/>
      <c r="H8"/>
      <c r="I8" s="83"/>
      <c r="J8" s="72"/>
      <c r="K8" s="72"/>
      <c r="L8" s="72"/>
      <c r="M8" s="72"/>
    </row>
    <row r="9" spans="1:14" ht="15" customHeight="1" x14ac:dyDescent="0.25">
      <c r="A9" s="85"/>
      <c r="B9" s="86" t="s">
        <v>788</v>
      </c>
      <c r="C9" s="85"/>
      <c r="D9" s="85"/>
      <c r="E9" s="85"/>
      <c r="F9" s="88"/>
      <c r="G9" s="88"/>
      <c r="H9"/>
      <c r="I9" s="83"/>
      <c r="J9" s="80"/>
      <c r="K9" s="80"/>
      <c r="L9" s="80"/>
      <c r="M9" s="99"/>
      <c r="N9" s="99"/>
    </row>
    <row r="10" spans="1:14" x14ac:dyDescent="0.25">
      <c r="A10" s="66" t="s">
        <v>789</v>
      </c>
      <c r="B10" s="66" t="s">
        <v>790</v>
      </c>
      <c r="C10" s="492" t="s">
        <v>1211</v>
      </c>
      <c r="E10" s="83"/>
      <c r="F10" s="83"/>
      <c r="H10"/>
      <c r="I10" s="83"/>
      <c r="L10" s="83"/>
      <c r="M10" s="83"/>
    </row>
    <row r="11" spans="1:14" outlineLevel="1" x14ac:dyDescent="0.25">
      <c r="A11" s="66" t="s">
        <v>791</v>
      </c>
      <c r="B11" s="95" t="s">
        <v>479</v>
      </c>
      <c r="C11" s="187"/>
      <c r="E11" s="83"/>
      <c r="F11" s="83"/>
      <c r="H11"/>
      <c r="I11" s="83"/>
      <c r="L11" s="83"/>
      <c r="M11" s="83"/>
    </row>
    <row r="12" spans="1:14" outlineLevel="1" x14ac:dyDescent="0.25">
      <c r="A12" s="66" t="s">
        <v>792</v>
      </c>
      <c r="B12" s="95" t="s">
        <v>481</v>
      </c>
      <c r="C12" s="187"/>
      <c r="E12" s="83"/>
      <c r="F12" s="83"/>
      <c r="H12"/>
      <c r="I12" s="83"/>
      <c r="L12" s="83"/>
      <c r="M12" s="83"/>
    </row>
    <row r="13" spans="1:14" outlineLevel="1" x14ac:dyDescent="0.25">
      <c r="A13" s="66" t="s">
        <v>793</v>
      </c>
      <c r="E13" s="83"/>
      <c r="F13" s="83"/>
      <c r="H13"/>
      <c r="I13" s="83"/>
      <c r="L13" s="83"/>
      <c r="M13" s="83"/>
    </row>
    <row r="14" spans="1:14" outlineLevel="1" x14ac:dyDescent="0.25">
      <c r="A14" s="66" t="s">
        <v>794</v>
      </c>
      <c r="E14" s="83"/>
      <c r="F14" s="83"/>
      <c r="H14"/>
      <c r="I14" s="83"/>
      <c r="L14" s="83"/>
      <c r="M14" s="83"/>
    </row>
    <row r="15" spans="1:14" outlineLevel="1" x14ac:dyDescent="0.25">
      <c r="A15" s="66" t="s">
        <v>795</v>
      </c>
      <c r="E15" s="83"/>
      <c r="F15" s="83"/>
      <c r="H15"/>
      <c r="I15" s="83"/>
      <c r="L15" s="83"/>
      <c r="M15" s="83"/>
    </row>
    <row r="16" spans="1:14" outlineLevel="1" x14ac:dyDescent="0.25">
      <c r="A16" s="66" t="s">
        <v>796</v>
      </c>
      <c r="E16" s="83"/>
      <c r="F16" s="83"/>
      <c r="H16"/>
      <c r="I16" s="83"/>
      <c r="L16" s="83"/>
      <c r="M16" s="83"/>
    </row>
    <row r="17" spans="1:14" outlineLevel="1" x14ac:dyDescent="0.25">
      <c r="A17" s="66" t="s">
        <v>797</v>
      </c>
      <c r="E17" s="83"/>
      <c r="F17" s="83"/>
      <c r="H17"/>
      <c r="I17" s="83"/>
      <c r="L17" s="83"/>
      <c r="M17" s="83"/>
    </row>
    <row r="18" spans="1:14" x14ac:dyDescent="0.25">
      <c r="A18" s="85"/>
      <c r="B18" s="85" t="s">
        <v>798</v>
      </c>
      <c r="C18" s="85" t="s">
        <v>655</v>
      </c>
      <c r="D18" s="85" t="s">
        <v>799</v>
      </c>
      <c r="E18" s="85"/>
      <c r="F18" s="85" t="s">
        <v>800</v>
      </c>
      <c r="G18" s="85" t="s">
        <v>801</v>
      </c>
      <c r="H18"/>
      <c r="I18" s="112"/>
      <c r="J18" s="80"/>
      <c r="K18" s="80"/>
      <c r="L18" s="72"/>
      <c r="M18" s="80"/>
      <c r="N18" s="80"/>
    </row>
    <row r="19" spans="1:14" x14ac:dyDescent="0.25">
      <c r="A19" s="66" t="s">
        <v>802</v>
      </c>
      <c r="B19" s="66" t="s">
        <v>803</v>
      </c>
      <c r="C19" s="492" t="s">
        <v>1211</v>
      </c>
      <c r="D19" s="80"/>
      <c r="E19" s="80"/>
      <c r="F19" s="99"/>
      <c r="G19" s="99"/>
      <c r="H19"/>
      <c r="I19" s="83"/>
      <c r="L19" s="80"/>
      <c r="M19" s="99"/>
      <c r="N19" s="99"/>
    </row>
    <row r="20" spans="1:14" x14ac:dyDescent="0.25">
      <c r="A20" s="80"/>
      <c r="B20" s="112"/>
      <c r="C20" s="80"/>
      <c r="D20" s="80"/>
      <c r="E20" s="80"/>
      <c r="F20" s="99"/>
      <c r="G20" s="99"/>
      <c r="H20"/>
      <c r="I20" s="112"/>
      <c r="J20" s="80"/>
      <c r="K20" s="80"/>
      <c r="L20" s="80"/>
      <c r="M20" s="99"/>
      <c r="N20" s="99"/>
    </row>
    <row r="21" spans="1:14" x14ac:dyDescent="0.25">
      <c r="B21" s="66" t="s">
        <v>660</v>
      </c>
      <c r="C21" s="80"/>
      <c r="D21" s="80"/>
      <c r="E21" s="80"/>
      <c r="F21" s="99"/>
      <c r="G21" s="99"/>
      <c r="H21"/>
      <c r="I21" s="83"/>
      <c r="J21" s="80"/>
      <c r="K21" s="80"/>
      <c r="L21" s="80"/>
      <c r="M21" s="99"/>
      <c r="N21" s="99"/>
    </row>
    <row r="22" spans="1:14" x14ac:dyDescent="0.25">
      <c r="A22" s="66" t="s">
        <v>804</v>
      </c>
      <c r="B22" s="83" t="s">
        <v>578</v>
      </c>
      <c r="C22" s="492" t="s">
        <v>1211</v>
      </c>
      <c r="D22" s="492" t="s">
        <v>1211</v>
      </c>
      <c r="E22" s="83"/>
      <c r="F22" s="198" t="str">
        <f>IF($C$37=0,"",IF(C22="[for completion]","",C22/$C$37))</f>
        <v/>
      </c>
      <c r="G22" s="198" t="str">
        <f>IF($D$37=0,"",IF(D22="[for completion]","",D22/$D$37))</f>
        <v/>
      </c>
      <c r="H22"/>
      <c r="I22" s="83"/>
      <c r="L22" s="83"/>
      <c r="M22" s="92"/>
      <c r="N22" s="92"/>
    </row>
    <row r="23" spans="1:14" x14ac:dyDescent="0.25">
      <c r="A23" s="66" t="s">
        <v>805</v>
      </c>
      <c r="B23" s="83" t="s">
        <v>578</v>
      </c>
      <c r="C23" s="492" t="s">
        <v>1211</v>
      </c>
      <c r="D23" s="492" t="s">
        <v>1211</v>
      </c>
      <c r="E23" s="83"/>
      <c r="F23" s="198" t="str">
        <f t="shared" ref="F23:F36" si="0">IF($C$37=0,"",IF(C23="[for completion]","",C23/$C$37))</f>
        <v/>
      </c>
      <c r="G23" s="198" t="str">
        <f t="shared" ref="G23:G36" si="1">IF($D$37=0,"",IF(D23="[for completion]","",D23/$D$37))</f>
        <v/>
      </c>
      <c r="H23"/>
      <c r="I23" s="83"/>
      <c r="L23" s="83"/>
      <c r="M23" s="92"/>
      <c r="N23" s="92"/>
    </row>
    <row r="24" spans="1:14" x14ac:dyDescent="0.25">
      <c r="A24" s="66" t="s">
        <v>806</v>
      </c>
      <c r="B24" s="83" t="s">
        <v>578</v>
      </c>
      <c r="C24" s="492" t="s">
        <v>1211</v>
      </c>
      <c r="D24" s="492" t="s">
        <v>1211</v>
      </c>
      <c r="F24" s="198" t="str">
        <f t="shared" si="0"/>
        <v/>
      </c>
      <c r="G24" s="198" t="str">
        <f t="shared" si="1"/>
        <v/>
      </c>
      <c r="H24"/>
      <c r="I24" s="83"/>
      <c r="M24" s="92"/>
      <c r="N24" s="92"/>
    </row>
    <row r="25" spans="1:14" x14ac:dyDescent="0.25">
      <c r="A25" s="66" t="s">
        <v>807</v>
      </c>
      <c r="B25" s="83" t="s">
        <v>578</v>
      </c>
      <c r="C25" s="492" t="s">
        <v>1211</v>
      </c>
      <c r="D25" s="492" t="s">
        <v>1211</v>
      </c>
      <c r="E25" s="103"/>
      <c r="F25" s="198" t="str">
        <f t="shared" si="0"/>
        <v/>
      </c>
      <c r="G25" s="198" t="str">
        <f t="shared" si="1"/>
        <v/>
      </c>
      <c r="H25"/>
      <c r="I25" s="83"/>
      <c r="L25" s="103"/>
      <c r="M25" s="92"/>
      <c r="N25" s="92"/>
    </row>
    <row r="26" spans="1:14" x14ac:dyDescent="0.25">
      <c r="A26" s="66" t="s">
        <v>808</v>
      </c>
      <c r="B26" s="83" t="s">
        <v>578</v>
      </c>
      <c r="C26" s="492" t="s">
        <v>1211</v>
      </c>
      <c r="D26" s="492" t="s">
        <v>1211</v>
      </c>
      <c r="E26" s="103"/>
      <c r="F26" s="198" t="str">
        <f t="shared" si="0"/>
        <v/>
      </c>
      <c r="G26" s="198" t="str">
        <f t="shared" si="1"/>
        <v/>
      </c>
      <c r="H26"/>
      <c r="I26" s="83"/>
      <c r="L26" s="103"/>
      <c r="M26" s="92"/>
      <c r="N26" s="92"/>
    </row>
    <row r="27" spans="1:14" x14ac:dyDescent="0.25">
      <c r="A27" s="66" t="s">
        <v>809</v>
      </c>
      <c r="B27" s="83" t="s">
        <v>578</v>
      </c>
      <c r="C27" s="492" t="s">
        <v>1211</v>
      </c>
      <c r="D27" s="492" t="s">
        <v>1211</v>
      </c>
      <c r="E27" s="103"/>
      <c r="F27" s="198" t="str">
        <f t="shared" si="0"/>
        <v/>
      </c>
      <c r="G27" s="198" t="str">
        <f t="shared" si="1"/>
        <v/>
      </c>
      <c r="H27"/>
      <c r="I27" s="83"/>
      <c r="L27" s="103"/>
      <c r="M27" s="92"/>
      <c r="N27" s="92"/>
    </row>
    <row r="28" spans="1:14" x14ac:dyDescent="0.25">
      <c r="A28" s="66" t="s">
        <v>810</v>
      </c>
      <c r="B28" s="83" t="s">
        <v>578</v>
      </c>
      <c r="C28" s="492" t="s">
        <v>1211</v>
      </c>
      <c r="D28" s="492" t="s">
        <v>1211</v>
      </c>
      <c r="E28" s="103"/>
      <c r="F28" s="198" t="str">
        <f t="shared" si="0"/>
        <v/>
      </c>
      <c r="G28" s="198" t="str">
        <f t="shared" si="1"/>
        <v/>
      </c>
      <c r="H28"/>
      <c r="I28" s="83"/>
      <c r="L28" s="103"/>
      <c r="M28" s="92"/>
      <c r="N28" s="92"/>
    </row>
    <row r="29" spans="1:14" x14ac:dyDescent="0.25">
      <c r="A29" s="66" t="s">
        <v>811</v>
      </c>
      <c r="B29" s="83" t="s">
        <v>578</v>
      </c>
      <c r="C29" s="492" t="s">
        <v>1211</v>
      </c>
      <c r="D29" s="492" t="s">
        <v>1211</v>
      </c>
      <c r="E29" s="103"/>
      <c r="F29" s="198" t="str">
        <f t="shared" si="0"/>
        <v/>
      </c>
      <c r="G29" s="198" t="str">
        <f t="shared" si="1"/>
        <v/>
      </c>
      <c r="H29"/>
      <c r="I29" s="83"/>
      <c r="L29" s="103"/>
      <c r="M29" s="92"/>
      <c r="N29" s="92"/>
    </row>
    <row r="30" spans="1:14" x14ac:dyDescent="0.25">
      <c r="A30" s="66" t="s">
        <v>812</v>
      </c>
      <c r="B30" s="83" t="s">
        <v>578</v>
      </c>
      <c r="C30" s="492" t="s">
        <v>1211</v>
      </c>
      <c r="D30" s="492" t="s">
        <v>1211</v>
      </c>
      <c r="E30" s="103"/>
      <c r="F30" s="198" t="str">
        <f t="shared" si="0"/>
        <v/>
      </c>
      <c r="G30" s="198" t="str">
        <f t="shared" si="1"/>
        <v/>
      </c>
      <c r="H30"/>
      <c r="I30" s="83"/>
      <c r="L30" s="103"/>
      <c r="M30" s="92"/>
      <c r="N30" s="92"/>
    </row>
    <row r="31" spans="1:14" x14ac:dyDescent="0.25">
      <c r="A31" s="66" t="s">
        <v>813</v>
      </c>
      <c r="B31" s="83" t="s">
        <v>578</v>
      </c>
      <c r="C31" s="492" t="s">
        <v>1211</v>
      </c>
      <c r="D31" s="492" t="s">
        <v>1211</v>
      </c>
      <c r="E31" s="103"/>
      <c r="F31" s="198" t="str">
        <f t="shared" si="0"/>
        <v/>
      </c>
      <c r="G31" s="198" t="str">
        <f t="shared" si="1"/>
        <v/>
      </c>
      <c r="H31"/>
      <c r="I31" s="83"/>
      <c r="L31" s="103"/>
      <c r="M31" s="92"/>
      <c r="N31" s="92"/>
    </row>
    <row r="32" spans="1:14" x14ac:dyDescent="0.25">
      <c r="A32" s="66" t="s">
        <v>814</v>
      </c>
      <c r="B32" s="83" t="s">
        <v>578</v>
      </c>
      <c r="C32" s="492" t="s">
        <v>1211</v>
      </c>
      <c r="D32" s="492" t="s">
        <v>1211</v>
      </c>
      <c r="E32" s="103"/>
      <c r="F32" s="198" t="str">
        <f t="shared" si="0"/>
        <v/>
      </c>
      <c r="G32" s="198" t="str">
        <f t="shared" si="1"/>
        <v/>
      </c>
      <c r="H32"/>
      <c r="I32" s="83"/>
      <c r="L32" s="103"/>
      <c r="M32" s="92"/>
      <c r="N32" s="92"/>
    </row>
    <row r="33" spans="1:14" x14ac:dyDescent="0.25">
      <c r="A33" s="66" t="s">
        <v>815</v>
      </c>
      <c r="B33" s="83" t="s">
        <v>578</v>
      </c>
      <c r="C33" s="492" t="s">
        <v>1211</v>
      </c>
      <c r="D33" s="492" t="s">
        <v>1211</v>
      </c>
      <c r="E33" s="103"/>
      <c r="F33" s="198" t="str">
        <f t="shared" si="0"/>
        <v/>
      </c>
      <c r="G33" s="198" t="str">
        <f t="shared" si="1"/>
        <v/>
      </c>
      <c r="H33"/>
      <c r="I33" s="83"/>
      <c r="L33" s="103"/>
      <c r="M33" s="92"/>
      <c r="N33" s="92"/>
    </row>
    <row r="34" spans="1:14" x14ac:dyDescent="0.25">
      <c r="A34" s="66" t="s">
        <v>816</v>
      </c>
      <c r="B34" s="83" t="s">
        <v>578</v>
      </c>
      <c r="C34" s="492" t="s">
        <v>1211</v>
      </c>
      <c r="D34" s="492" t="s">
        <v>1211</v>
      </c>
      <c r="E34" s="103"/>
      <c r="F34" s="198" t="str">
        <f t="shared" si="0"/>
        <v/>
      </c>
      <c r="G34" s="198" t="str">
        <f t="shared" si="1"/>
        <v/>
      </c>
      <c r="H34"/>
      <c r="I34" s="83"/>
      <c r="L34" s="103"/>
      <c r="M34" s="92"/>
      <c r="N34" s="92"/>
    </row>
    <row r="35" spans="1:14" x14ac:dyDescent="0.25">
      <c r="A35" s="66" t="s">
        <v>817</v>
      </c>
      <c r="B35" s="83" t="s">
        <v>578</v>
      </c>
      <c r="C35" s="492" t="s">
        <v>1211</v>
      </c>
      <c r="D35" s="492" t="s">
        <v>1211</v>
      </c>
      <c r="E35" s="103"/>
      <c r="F35" s="198" t="str">
        <f t="shared" si="0"/>
        <v/>
      </c>
      <c r="G35" s="198" t="str">
        <f t="shared" si="1"/>
        <v/>
      </c>
      <c r="H35"/>
      <c r="I35" s="83"/>
      <c r="L35" s="103"/>
      <c r="M35" s="92"/>
      <c r="N35" s="92"/>
    </row>
    <row r="36" spans="1:14" x14ac:dyDescent="0.25">
      <c r="A36" s="66" t="s">
        <v>818</v>
      </c>
      <c r="B36" s="83" t="s">
        <v>578</v>
      </c>
      <c r="C36" s="492" t="s">
        <v>1211</v>
      </c>
      <c r="D36" s="492" t="s">
        <v>1211</v>
      </c>
      <c r="E36" s="103"/>
      <c r="F36" s="198" t="str">
        <f t="shared" si="0"/>
        <v/>
      </c>
      <c r="G36" s="198" t="str">
        <f t="shared" si="1"/>
        <v/>
      </c>
      <c r="H36"/>
      <c r="I36" s="83"/>
      <c r="L36" s="103"/>
      <c r="M36" s="92"/>
      <c r="N36" s="92"/>
    </row>
    <row r="37" spans="1:14" x14ac:dyDescent="0.25">
      <c r="A37" s="66" t="s">
        <v>819</v>
      </c>
      <c r="B37" s="93" t="s">
        <v>144</v>
      </c>
      <c r="C37" s="188">
        <f>SUM(C22:C36)</f>
        <v>0</v>
      </c>
      <c r="D37" s="91">
        <f>SUM(D22:D36)</f>
        <v>0</v>
      </c>
      <c r="E37" s="103"/>
      <c r="F37" s="199">
        <f>SUM(F22:F36)</f>
        <v>0</v>
      </c>
      <c r="G37" s="199">
        <f>SUM(G22:G36)</f>
        <v>0</v>
      </c>
      <c r="H37"/>
      <c r="I37" s="93"/>
      <c r="J37" s="83"/>
      <c r="K37" s="83"/>
      <c r="L37" s="103"/>
      <c r="M37" s="94"/>
      <c r="N37" s="94"/>
    </row>
    <row r="38" spans="1:14" x14ac:dyDescent="0.25">
      <c r="A38" s="85"/>
      <c r="B38" s="86" t="s">
        <v>820</v>
      </c>
      <c r="C38" s="85" t="s">
        <v>111</v>
      </c>
      <c r="D38" s="85"/>
      <c r="E38" s="87"/>
      <c r="F38" s="85" t="s">
        <v>800</v>
      </c>
      <c r="G38" s="85"/>
      <c r="H38"/>
      <c r="I38" s="112"/>
      <c r="J38" s="80"/>
      <c r="K38" s="80"/>
      <c r="L38" s="72"/>
      <c r="M38" s="80"/>
      <c r="N38" s="80"/>
    </row>
    <row r="39" spans="1:14" x14ac:dyDescent="0.25">
      <c r="A39" s="66" t="s">
        <v>821</v>
      </c>
      <c r="B39" s="83" t="s">
        <v>822</v>
      </c>
      <c r="C39" s="492" t="s">
        <v>1211</v>
      </c>
      <c r="E39" s="114"/>
      <c r="F39" s="198" t="str">
        <f>IF($C$42=0,"",IF(C39="[for completion]","",C39/$C$42))</f>
        <v/>
      </c>
      <c r="G39" s="91"/>
      <c r="H39"/>
      <c r="I39" s="83"/>
      <c r="L39" s="114"/>
      <c r="M39" s="92"/>
      <c r="N39" s="91"/>
    </row>
    <row r="40" spans="1:14" x14ac:dyDescent="0.25">
      <c r="A40" s="66" t="s">
        <v>823</v>
      </c>
      <c r="B40" s="83" t="s">
        <v>824</v>
      </c>
      <c r="C40" s="492" t="s">
        <v>1211</v>
      </c>
      <c r="E40" s="114"/>
      <c r="F40" s="198" t="str">
        <f>IF($C$42=0,"",IF(C40="[for completion]","",C40/$C$42))</f>
        <v/>
      </c>
      <c r="G40" s="91"/>
      <c r="H40"/>
      <c r="I40" s="83"/>
      <c r="L40" s="114"/>
      <c r="M40" s="92"/>
      <c r="N40" s="91"/>
    </row>
    <row r="41" spans="1:14" x14ac:dyDescent="0.25">
      <c r="A41" s="66" t="s">
        <v>825</v>
      </c>
      <c r="B41" s="83" t="s">
        <v>142</v>
      </c>
      <c r="C41" s="492" t="s">
        <v>1211</v>
      </c>
      <c r="E41" s="103"/>
      <c r="F41" s="198" t="str">
        <f>IF($C$42=0,"",IF(C41="[for completion]","",C41/$C$42))</f>
        <v/>
      </c>
      <c r="G41" s="91"/>
      <c r="H41"/>
      <c r="I41" s="83"/>
      <c r="L41" s="103"/>
      <c r="M41" s="92"/>
      <c r="N41" s="91"/>
    </row>
    <row r="42" spans="1:14" x14ac:dyDescent="0.25">
      <c r="A42" s="66" t="s">
        <v>826</v>
      </c>
      <c r="B42" s="93" t="s">
        <v>144</v>
      </c>
      <c r="C42" s="188">
        <f>SUM(C39:C41)</f>
        <v>0</v>
      </c>
      <c r="D42" s="83"/>
      <c r="E42" s="103"/>
      <c r="F42" s="199">
        <f>SUM(F39:F41)</f>
        <v>0</v>
      </c>
      <c r="G42" s="91"/>
      <c r="H42"/>
      <c r="I42" s="83"/>
      <c r="L42" s="103"/>
      <c r="M42" s="92"/>
      <c r="N42" s="91"/>
    </row>
    <row r="43" spans="1:14" outlineLevel="1" x14ac:dyDescent="0.25">
      <c r="A43" s="66" t="s">
        <v>827</v>
      </c>
      <c r="B43" s="93"/>
      <c r="C43" s="83"/>
      <c r="D43" s="83"/>
      <c r="E43" s="103"/>
      <c r="F43" s="94"/>
      <c r="G43" s="91"/>
      <c r="H43"/>
      <c r="I43" s="83"/>
      <c r="L43" s="103"/>
      <c r="M43" s="92"/>
      <c r="N43" s="91"/>
    </row>
    <row r="44" spans="1:14" outlineLevel="1" x14ac:dyDescent="0.25">
      <c r="A44" s="66" t="s">
        <v>828</v>
      </c>
      <c r="B44" s="93"/>
      <c r="C44" s="83"/>
      <c r="D44" s="83"/>
      <c r="E44" s="103"/>
      <c r="F44" s="94"/>
      <c r="G44" s="91"/>
      <c r="H44"/>
      <c r="I44" s="83"/>
      <c r="L44" s="103"/>
      <c r="M44" s="92"/>
      <c r="N44" s="91"/>
    </row>
    <row r="45" spans="1:14" outlineLevel="1" x14ac:dyDescent="0.25">
      <c r="A45" s="66" t="s">
        <v>829</v>
      </c>
      <c r="B45" s="83"/>
      <c r="E45" s="103"/>
      <c r="F45" s="92"/>
      <c r="G45" s="91"/>
      <c r="H45"/>
      <c r="I45" s="83"/>
      <c r="L45" s="103"/>
      <c r="M45" s="92"/>
      <c r="N45" s="91"/>
    </row>
    <row r="46" spans="1:14" outlineLevel="1" x14ac:dyDescent="0.25">
      <c r="A46" s="66" t="s">
        <v>830</v>
      </c>
      <c r="B46" s="83"/>
      <c r="E46" s="103"/>
      <c r="F46" s="92"/>
      <c r="G46" s="91"/>
      <c r="H46"/>
      <c r="I46" s="83"/>
      <c r="L46" s="103"/>
      <c r="M46" s="92"/>
      <c r="N46" s="91"/>
    </row>
    <row r="47" spans="1:14" outlineLevel="1" x14ac:dyDescent="0.25">
      <c r="A47" s="66" t="s">
        <v>831</v>
      </c>
      <c r="B47" s="83"/>
      <c r="E47" s="103"/>
      <c r="F47" s="92"/>
      <c r="G47" s="91"/>
      <c r="H47"/>
      <c r="I47" s="83"/>
      <c r="L47" s="103"/>
      <c r="M47" s="92"/>
      <c r="N47" s="91"/>
    </row>
    <row r="48" spans="1:14" ht="15" customHeight="1" x14ac:dyDescent="0.25">
      <c r="A48" s="85"/>
      <c r="B48" s="86" t="s">
        <v>495</v>
      </c>
      <c r="C48" s="85" t="s">
        <v>800</v>
      </c>
      <c r="D48" s="85"/>
      <c r="E48" s="87"/>
      <c r="F48" s="88"/>
      <c r="G48" s="88"/>
      <c r="H48"/>
      <c r="I48" s="112"/>
      <c r="J48" s="80"/>
      <c r="K48" s="80"/>
      <c r="L48" s="72"/>
      <c r="M48" s="99"/>
      <c r="N48" s="99"/>
    </row>
    <row r="49" spans="1:14" x14ac:dyDescent="0.25">
      <c r="A49" s="66" t="s">
        <v>832</v>
      </c>
      <c r="B49" s="111" t="s">
        <v>497</v>
      </c>
      <c r="C49" s="180">
        <f>SUM(C50:C76)</f>
        <v>0</v>
      </c>
      <c r="G49" s="66"/>
      <c r="H49"/>
      <c r="I49" s="72"/>
      <c r="N49" s="66"/>
    </row>
    <row r="50" spans="1:14" x14ac:dyDescent="0.25">
      <c r="A50" s="66" t="s">
        <v>833</v>
      </c>
      <c r="B50" s="66" t="s">
        <v>499</v>
      </c>
      <c r="C50" s="492" t="s">
        <v>1211</v>
      </c>
      <c r="G50" s="66"/>
      <c r="H50"/>
      <c r="N50" s="66"/>
    </row>
    <row r="51" spans="1:14" x14ac:dyDescent="0.25">
      <c r="A51" s="66" t="s">
        <v>834</v>
      </c>
      <c r="B51" s="66" t="s">
        <v>501</v>
      </c>
      <c r="C51" s="492" t="s">
        <v>1211</v>
      </c>
      <c r="G51" s="66"/>
      <c r="H51"/>
      <c r="N51" s="66"/>
    </row>
    <row r="52" spans="1:14" x14ac:dyDescent="0.25">
      <c r="A52" s="66" t="s">
        <v>835</v>
      </c>
      <c r="B52" s="66" t="s">
        <v>503</v>
      </c>
      <c r="C52" s="492" t="s">
        <v>1211</v>
      </c>
      <c r="G52" s="66"/>
      <c r="H52"/>
      <c r="N52" s="66"/>
    </row>
    <row r="53" spans="1:14" x14ac:dyDescent="0.25">
      <c r="A53" s="66" t="s">
        <v>836</v>
      </c>
      <c r="B53" s="66" t="s">
        <v>505</v>
      </c>
      <c r="C53" s="492" t="s">
        <v>1211</v>
      </c>
      <c r="G53" s="66"/>
      <c r="H53"/>
      <c r="N53" s="66"/>
    </row>
    <row r="54" spans="1:14" x14ac:dyDescent="0.25">
      <c r="A54" s="66" t="s">
        <v>837</v>
      </c>
      <c r="B54" s="66" t="s">
        <v>507</v>
      </c>
      <c r="C54" s="492" t="s">
        <v>1211</v>
      </c>
      <c r="G54" s="66"/>
      <c r="H54"/>
      <c r="N54" s="66"/>
    </row>
    <row r="55" spans="1:14" x14ac:dyDescent="0.25">
      <c r="A55" s="66" t="s">
        <v>838</v>
      </c>
      <c r="B55" s="66" t="s">
        <v>2290</v>
      </c>
      <c r="C55" s="492" t="s">
        <v>1211</v>
      </c>
      <c r="G55" s="66"/>
      <c r="H55"/>
      <c r="N55" s="66"/>
    </row>
    <row r="56" spans="1:14" x14ac:dyDescent="0.25">
      <c r="A56" s="66" t="s">
        <v>839</v>
      </c>
      <c r="B56" s="66" t="s">
        <v>510</v>
      </c>
      <c r="C56" s="492" t="s">
        <v>1211</v>
      </c>
      <c r="G56" s="66"/>
      <c r="H56"/>
      <c r="N56" s="66"/>
    </row>
    <row r="57" spans="1:14" x14ac:dyDescent="0.25">
      <c r="A57" s="66" t="s">
        <v>840</v>
      </c>
      <c r="B57" s="66" t="s">
        <v>512</v>
      </c>
      <c r="C57" s="492" t="s">
        <v>1211</v>
      </c>
      <c r="G57" s="66"/>
      <c r="H57"/>
      <c r="N57" s="66"/>
    </row>
    <row r="58" spans="1:14" x14ac:dyDescent="0.25">
      <c r="A58" s="66" t="s">
        <v>841</v>
      </c>
      <c r="B58" s="66" t="s">
        <v>514</v>
      </c>
      <c r="C58" s="492" t="s">
        <v>1211</v>
      </c>
      <c r="G58" s="66"/>
      <c r="H58"/>
      <c r="N58" s="66"/>
    </row>
    <row r="59" spans="1:14" x14ac:dyDescent="0.25">
      <c r="A59" s="66" t="s">
        <v>842</v>
      </c>
      <c r="B59" s="66" t="s">
        <v>516</v>
      </c>
      <c r="C59" s="492" t="s">
        <v>1211</v>
      </c>
      <c r="G59" s="66"/>
      <c r="H59"/>
      <c r="N59" s="66"/>
    </row>
    <row r="60" spans="1:14" x14ac:dyDescent="0.25">
      <c r="A60" s="66" t="s">
        <v>843</v>
      </c>
      <c r="B60" s="66" t="s">
        <v>518</v>
      </c>
      <c r="C60" s="492" t="s">
        <v>1211</v>
      </c>
      <c r="G60" s="66"/>
      <c r="H60"/>
      <c r="N60" s="66"/>
    </row>
    <row r="61" spans="1:14" x14ac:dyDescent="0.25">
      <c r="A61" s="66" t="s">
        <v>844</v>
      </c>
      <c r="B61" s="66" t="s">
        <v>520</v>
      </c>
      <c r="C61" s="492" t="s">
        <v>1211</v>
      </c>
      <c r="G61" s="66"/>
      <c r="H61"/>
      <c r="N61" s="66"/>
    </row>
    <row r="62" spans="1:14" x14ac:dyDescent="0.25">
      <c r="A62" s="66" t="s">
        <v>845</v>
      </c>
      <c r="B62" s="66" t="s">
        <v>522</v>
      </c>
      <c r="C62" s="492" t="s">
        <v>1211</v>
      </c>
      <c r="G62" s="66"/>
      <c r="H62"/>
      <c r="N62" s="66"/>
    </row>
    <row r="63" spans="1:14" x14ac:dyDescent="0.25">
      <c r="A63" s="66" t="s">
        <v>846</v>
      </c>
      <c r="B63" s="66" t="s">
        <v>524</v>
      </c>
      <c r="C63" s="492" t="s">
        <v>1211</v>
      </c>
      <c r="G63" s="66"/>
      <c r="H63"/>
      <c r="N63" s="66"/>
    </row>
    <row r="64" spans="1:14" x14ac:dyDescent="0.25">
      <c r="A64" s="66" t="s">
        <v>847</v>
      </c>
      <c r="B64" s="66" t="s">
        <v>526</v>
      </c>
      <c r="C64" s="492" t="s">
        <v>1211</v>
      </c>
      <c r="G64" s="66"/>
      <c r="H64"/>
      <c r="N64" s="66"/>
    </row>
    <row r="65" spans="1:14" x14ac:dyDescent="0.25">
      <c r="A65" s="66" t="s">
        <v>848</v>
      </c>
      <c r="B65" s="66" t="s">
        <v>3</v>
      </c>
      <c r="C65" s="492" t="s">
        <v>1211</v>
      </c>
      <c r="G65" s="66"/>
      <c r="H65"/>
      <c r="N65" s="66"/>
    </row>
    <row r="66" spans="1:14" x14ac:dyDescent="0.25">
      <c r="A66" s="66" t="s">
        <v>849</v>
      </c>
      <c r="B66" s="66" t="s">
        <v>529</v>
      </c>
      <c r="C66" s="492" t="s">
        <v>1211</v>
      </c>
      <c r="G66" s="66"/>
      <c r="H66"/>
      <c r="N66" s="66"/>
    </row>
    <row r="67" spans="1:14" x14ac:dyDescent="0.25">
      <c r="A67" s="66" t="s">
        <v>850</v>
      </c>
      <c r="B67" s="66" t="s">
        <v>531</v>
      </c>
      <c r="C67" s="492" t="s">
        <v>1211</v>
      </c>
      <c r="G67" s="66"/>
      <c r="H67"/>
      <c r="N67" s="66"/>
    </row>
    <row r="68" spans="1:14" x14ac:dyDescent="0.25">
      <c r="A68" s="66" t="s">
        <v>851</v>
      </c>
      <c r="B68" s="66" t="s">
        <v>533</v>
      </c>
      <c r="C68" s="492" t="s">
        <v>1211</v>
      </c>
      <c r="G68" s="66"/>
      <c r="H68"/>
      <c r="N68" s="66"/>
    </row>
    <row r="69" spans="1:14" x14ac:dyDescent="0.25">
      <c r="A69" s="274" t="s">
        <v>852</v>
      </c>
      <c r="B69" s="66" t="s">
        <v>535</v>
      </c>
      <c r="C69" s="492" t="s">
        <v>1211</v>
      </c>
      <c r="G69" s="66"/>
      <c r="H69"/>
      <c r="N69" s="66"/>
    </row>
    <row r="70" spans="1:14" x14ac:dyDescent="0.25">
      <c r="A70" s="274" t="s">
        <v>853</v>
      </c>
      <c r="B70" s="66" t="s">
        <v>537</v>
      </c>
      <c r="C70" s="492" t="s">
        <v>1211</v>
      </c>
      <c r="G70" s="66"/>
      <c r="H70"/>
      <c r="N70" s="66"/>
    </row>
    <row r="71" spans="1:14" x14ac:dyDescent="0.25">
      <c r="A71" s="274" t="s">
        <v>854</v>
      </c>
      <c r="B71" s="66" t="s">
        <v>539</v>
      </c>
      <c r="C71" s="492" t="s">
        <v>1211</v>
      </c>
      <c r="G71" s="66"/>
      <c r="H71"/>
      <c r="N71" s="66"/>
    </row>
    <row r="72" spans="1:14" x14ac:dyDescent="0.25">
      <c r="A72" s="274" t="s">
        <v>855</v>
      </c>
      <c r="B72" s="66" t="s">
        <v>541</v>
      </c>
      <c r="C72" s="492" t="s">
        <v>1211</v>
      </c>
      <c r="G72" s="66"/>
      <c r="H72"/>
      <c r="N72" s="66"/>
    </row>
    <row r="73" spans="1:14" x14ac:dyDescent="0.25">
      <c r="A73" s="274" t="s">
        <v>856</v>
      </c>
      <c r="B73" s="66" t="s">
        <v>543</v>
      </c>
      <c r="C73" s="492" t="s">
        <v>1211</v>
      </c>
      <c r="G73" s="66"/>
      <c r="H73"/>
      <c r="N73" s="66"/>
    </row>
    <row r="74" spans="1:14" x14ac:dyDescent="0.25">
      <c r="A74" s="274" t="s">
        <v>857</v>
      </c>
      <c r="B74" s="66" t="s">
        <v>545</v>
      </c>
      <c r="C74" s="492" t="s">
        <v>1211</v>
      </c>
      <c r="G74" s="66"/>
      <c r="H74"/>
      <c r="N74" s="66"/>
    </row>
    <row r="75" spans="1:14" x14ac:dyDescent="0.25">
      <c r="A75" s="274" t="s">
        <v>858</v>
      </c>
      <c r="B75" s="66" t="s">
        <v>547</v>
      </c>
      <c r="C75" s="492" t="s">
        <v>1211</v>
      </c>
      <c r="G75" s="66"/>
      <c r="H75"/>
      <c r="N75" s="66"/>
    </row>
    <row r="76" spans="1:14" x14ac:dyDescent="0.25">
      <c r="A76" s="274" t="s">
        <v>859</v>
      </c>
      <c r="B76" s="66" t="s">
        <v>6</v>
      </c>
      <c r="C76" s="492" t="s">
        <v>1211</v>
      </c>
      <c r="G76" s="66"/>
      <c r="H76"/>
      <c r="N76" s="66"/>
    </row>
    <row r="77" spans="1:14" x14ac:dyDescent="0.25">
      <c r="A77" s="274" t="s">
        <v>860</v>
      </c>
      <c r="B77" s="111" t="s">
        <v>312</v>
      </c>
      <c r="C77" s="180">
        <f>SUM(C78:C80)</f>
        <v>0</v>
      </c>
      <c r="G77" s="66"/>
      <c r="H77"/>
      <c r="I77" s="72"/>
      <c r="N77" s="66"/>
    </row>
    <row r="78" spans="1:14" x14ac:dyDescent="0.25">
      <c r="A78" s="274" t="s">
        <v>861</v>
      </c>
      <c r="B78" s="66" t="s">
        <v>553</v>
      </c>
      <c r="C78" s="492" t="s">
        <v>1211</v>
      </c>
      <c r="G78" s="66"/>
      <c r="H78"/>
      <c r="N78" s="66"/>
    </row>
    <row r="79" spans="1:14" x14ac:dyDescent="0.25">
      <c r="A79" s="274" t="s">
        <v>862</v>
      </c>
      <c r="B79" s="66" t="s">
        <v>555</v>
      </c>
      <c r="C79" s="492" t="s">
        <v>1211</v>
      </c>
      <c r="G79" s="66"/>
      <c r="H79"/>
      <c r="N79" s="66"/>
    </row>
    <row r="80" spans="1:14" x14ac:dyDescent="0.25">
      <c r="A80" s="274" t="s">
        <v>863</v>
      </c>
      <c r="B80" s="66" t="s">
        <v>2</v>
      </c>
      <c r="C80" s="492" t="s">
        <v>1211</v>
      </c>
      <c r="G80" s="66"/>
      <c r="H80"/>
      <c r="N80" s="66"/>
    </row>
    <row r="81" spans="1:14" x14ac:dyDescent="0.25">
      <c r="A81" s="274" t="s">
        <v>864</v>
      </c>
      <c r="B81" s="111" t="s">
        <v>142</v>
      </c>
      <c r="C81" s="180">
        <f>SUM(C82:C92)</f>
        <v>0</v>
      </c>
      <c r="G81" s="66"/>
      <c r="H81"/>
      <c r="I81" s="72"/>
      <c r="N81" s="66"/>
    </row>
    <row r="82" spans="1:14" x14ac:dyDescent="0.25">
      <c r="A82" s="274" t="s">
        <v>865</v>
      </c>
      <c r="B82" s="83" t="s">
        <v>314</v>
      </c>
      <c r="C82" s="492" t="s">
        <v>1211</v>
      </c>
      <c r="G82" s="66"/>
      <c r="H82"/>
      <c r="I82" s="83"/>
      <c r="N82" s="66"/>
    </row>
    <row r="83" spans="1:14" x14ac:dyDescent="0.25">
      <c r="A83" s="274" t="s">
        <v>866</v>
      </c>
      <c r="B83" s="274" t="s">
        <v>550</v>
      </c>
      <c r="C83" s="492" t="s">
        <v>1211</v>
      </c>
      <c r="D83" s="274"/>
      <c r="E83" s="274"/>
      <c r="F83" s="274"/>
      <c r="G83" s="274"/>
      <c r="H83" s="257"/>
      <c r="I83" s="260"/>
      <c r="J83" s="274"/>
      <c r="K83" s="274"/>
      <c r="L83" s="274"/>
      <c r="M83" s="274"/>
      <c r="N83" s="274"/>
    </row>
    <row r="84" spans="1:14" x14ac:dyDescent="0.25">
      <c r="A84" s="274" t="s">
        <v>867</v>
      </c>
      <c r="B84" s="83" t="s">
        <v>316</v>
      </c>
      <c r="C84" s="492" t="s">
        <v>1211</v>
      </c>
      <c r="G84" s="66"/>
      <c r="H84"/>
      <c r="I84" s="83"/>
      <c r="N84" s="66"/>
    </row>
    <row r="85" spans="1:14" x14ac:dyDescent="0.25">
      <c r="A85" s="274" t="s">
        <v>868</v>
      </c>
      <c r="B85" s="83" t="s">
        <v>318</v>
      </c>
      <c r="C85" s="492" t="s">
        <v>1211</v>
      </c>
      <c r="G85" s="66"/>
      <c r="H85"/>
      <c r="I85" s="83"/>
      <c r="N85" s="66"/>
    </row>
    <row r="86" spans="1:14" x14ac:dyDescent="0.25">
      <c r="A86" s="274" t="s">
        <v>869</v>
      </c>
      <c r="B86" s="83" t="s">
        <v>12</v>
      </c>
      <c r="C86" s="492" t="s">
        <v>1211</v>
      </c>
      <c r="G86" s="66"/>
      <c r="H86"/>
      <c r="I86" s="83"/>
      <c r="N86" s="66"/>
    </row>
    <row r="87" spans="1:14" x14ac:dyDescent="0.25">
      <c r="A87" s="274" t="s">
        <v>870</v>
      </c>
      <c r="B87" s="83" t="s">
        <v>321</v>
      </c>
      <c r="C87" s="492" t="s">
        <v>1211</v>
      </c>
      <c r="G87" s="66"/>
      <c r="H87"/>
      <c r="I87" s="83"/>
      <c r="N87" s="66"/>
    </row>
    <row r="88" spans="1:14" x14ac:dyDescent="0.25">
      <c r="A88" s="274" t="s">
        <v>871</v>
      </c>
      <c r="B88" s="83" t="s">
        <v>323</v>
      </c>
      <c r="C88" s="492" t="s">
        <v>1211</v>
      </c>
      <c r="G88" s="66"/>
      <c r="H88"/>
      <c r="I88" s="83"/>
      <c r="N88" s="66"/>
    </row>
    <row r="89" spans="1:14" x14ac:dyDescent="0.25">
      <c r="A89" s="274" t="s">
        <v>872</v>
      </c>
      <c r="B89" s="83" t="s">
        <v>325</v>
      </c>
      <c r="C89" s="492" t="s">
        <v>1211</v>
      </c>
      <c r="G89" s="66"/>
      <c r="H89"/>
      <c r="I89" s="83"/>
      <c r="N89" s="66"/>
    </row>
    <row r="90" spans="1:14" x14ac:dyDescent="0.25">
      <c r="A90" s="274" t="s">
        <v>873</v>
      </c>
      <c r="B90" s="83" t="s">
        <v>327</v>
      </c>
      <c r="C90" s="492" t="s">
        <v>1211</v>
      </c>
      <c r="G90" s="66"/>
      <c r="H90"/>
      <c r="I90" s="83"/>
      <c r="N90" s="66"/>
    </row>
    <row r="91" spans="1:14" x14ac:dyDescent="0.25">
      <c r="A91" s="274" t="s">
        <v>874</v>
      </c>
      <c r="B91" s="83" t="s">
        <v>329</v>
      </c>
      <c r="C91" s="492" t="s">
        <v>1211</v>
      </c>
      <c r="G91" s="66"/>
      <c r="H91"/>
      <c r="I91" s="83"/>
      <c r="N91" s="66"/>
    </row>
    <row r="92" spans="1:14" x14ac:dyDescent="0.25">
      <c r="A92" s="274" t="s">
        <v>875</v>
      </c>
      <c r="B92" s="83" t="s">
        <v>142</v>
      </c>
      <c r="C92" s="492" t="s">
        <v>1211</v>
      </c>
      <c r="G92" s="66"/>
      <c r="H92"/>
      <c r="I92" s="83"/>
      <c r="N92" s="66"/>
    </row>
    <row r="93" spans="1:14" outlineLevel="1" x14ac:dyDescent="0.25">
      <c r="A93" s="66" t="s">
        <v>876</v>
      </c>
      <c r="B93" s="95" t="s">
        <v>146</v>
      </c>
      <c r="C93" s="180"/>
      <c r="G93" s="66"/>
      <c r="H93"/>
      <c r="I93" s="83"/>
      <c r="N93" s="66"/>
    </row>
    <row r="94" spans="1:14" outlineLevel="1" x14ac:dyDescent="0.25">
      <c r="A94" s="66" t="s">
        <v>877</v>
      </c>
      <c r="B94" s="95" t="s">
        <v>146</v>
      </c>
      <c r="C94" s="180"/>
      <c r="G94" s="66"/>
      <c r="H94"/>
      <c r="I94" s="83"/>
      <c r="N94" s="66"/>
    </row>
    <row r="95" spans="1:14" outlineLevel="1" x14ac:dyDescent="0.25">
      <c r="A95" s="66" t="s">
        <v>878</v>
      </c>
      <c r="B95" s="95" t="s">
        <v>146</v>
      </c>
      <c r="C95" s="180"/>
      <c r="G95" s="66"/>
      <c r="H95"/>
      <c r="I95" s="83"/>
      <c r="N95" s="66"/>
    </row>
    <row r="96" spans="1:14" outlineLevel="1" x14ac:dyDescent="0.25">
      <c r="A96" s="66" t="s">
        <v>879</v>
      </c>
      <c r="B96" s="95" t="s">
        <v>146</v>
      </c>
      <c r="C96" s="180"/>
      <c r="G96" s="66"/>
      <c r="H96"/>
      <c r="I96" s="83"/>
      <c r="N96" s="66"/>
    </row>
    <row r="97" spans="1:14" outlineLevel="1" x14ac:dyDescent="0.25">
      <c r="A97" s="66" t="s">
        <v>880</v>
      </c>
      <c r="B97" s="95" t="s">
        <v>146</v>
      </c>
      <c r="C97" s="180"/>
      <c r="G97" s="66"/>
      <c r="H97"/>
      <c r="I97" s="83"/>
      <c r="N97" s="66"/>
    </row>
    <row r="98" spans="1:14" outlineLevel="1" x14ac:dyDescent="0.25">
      <c r="A98" s="66" t="s">
        <v>881</v>
      </c>
      <c r="B98" s="95" t="s">
        <v>146</v>
      </c>
      <c r="C98" s="180"/>
      <c r="G98" s="66"/>
      <c r="H98"/>
      <c r="I98" s="83"/>
      <c r="N98" s="66"/>
    </row>
    <row r="99" spans="1:14" outlineLevel="1" x14ac:dyDescent="0.25">
      <c r="A99" s="66" t="s">
        <v>882</v>
      </c>
      <c r="B99" s="95" t="s">
        <v>146</v>
      </c>
      <c r="C99" s="180"/>
      <c r="G99" s="66"/>
      <c r="H99"/>
      <c r="I99" s="83"/>
      <c r="N99" s="66"/>
    </row>
    <row r="100" spans="1:14" outlineLevel="1" x14ac:dyDescent="0.25">
      <c r="A100" s="66" t="s">
        <v>883</v>
      </c>
      <c r="B100" s="95" t="s">
        <v>146</v>
      </c>
      <c r="C100" s="180"/>
      <c r="G100" s="66"/>
      <c r="H100"/>
      <c r="I100" s="83"/>
      <c r="N100" s="66"/>
    </row>
    <row r="101" spans="1:14" outlineLevel="1" x14ac:dyDescent="0.25">
      <c r="A101" s="66" t="s">
        <v>884</v>
      </c>
      <c r="B101" s="95" t="s">
        <v>146</v>
      </c>
      <c r="C101" s="180"/>
      <c r="G101" s="66"/>
      <c r="H101"/>
      <c r="I101" s="83"/>
      <c r="N101" s="66"/>
    </row>
    <row r="102" spans="1:14" outlineLevel="1" x14ac:dyDescent="0.25">
      <c r="A102" s="66" t="s">
        <v>885</v>
      </c>
      <c r="B102" s="95" t="s">
        <v>146</v>
      </c>
      <c r="C102" s="180"/>
      <c r="G102" s="66"/>
      <c r="H102"/>
      <c r="I102" s="83"/>
      <c r="N102" s="66"/>
    </row>
    <row r="103" spans="1:14" ht="15" customHeight="1" x14ac:dyDescent="0.25">
      <c r="A103" s="85"/>
      <c r="B103" s="192" t="s">
        <v>1546</v>
      </c>
      <c r="C103" s="181" t="s">
        <v>800</v>
      </c>
      <c r="D103" s="85"/>
      <c r="E103" s="87"/>
      <c r="F103" s="85"/>
      <c r="G103" s="88"/>
      <c r="H103"/>
      <c r="I103" s="112"/>
      <c r="J103" s="80"/>
      <c r="K103" s="80"/>
      <c r="L103" s="72"/>
      <c r="M103" s="80"/>
      <c r="N103" s="99"/>
    </row>
    <row r="104" spans="1:14" x14ac:dyDescent="0.25">
      <c r="A104" s="66" t="s">
        <v>886</v>
      </c>
      <c r="B104" s="83" t="s">
        <v>578</v>
      </c>
      <c r="C104" s="492" t="s">
        <v>1211</v>
      </c>
      <c r="G104" s="66"/>
      <c r="H104"/>
      <c r="I104" s="83"/>
      <c r="N104" s="66"/>
    </row>
    <row r="105" spans="1:14" x14ac:dyDescent="0.25">
      <c r="A105" s="66" t="s">
        <v>887</v>
      </c>
      <c r="B105" s="83" t="s">
        <v>578</v>
      </c>
      <c r="C105" s="492" t="s">
        <v>1211</v>
      </c>
      <c r="G105" s="66"/>
      <c r="H105"/>
      <c r="I105" s="83"/>
      <c r="N105" s="66"/>
    </row>
    <row r="106" spans="1:14" x14ac:dyDescent="0.25">
      <c r="A106" s="66" t="s">
        <v>888</v>
      </c>
      <c r="B106" s="83" t="s">
        <v>578</v>
      </c>
      <c r="C106" s="492" t="s">
        <v>1211</v>
      </c>
      <c r="G106" s="66"/>
      <c r="H106"/>
      <c r="I106" s="83"/>
      <c r="N106" s="66"/>
    </row>
    <row r="107" spans="1:14" x14ac:dyDescent="0.25">
      <c r="A107" s="66" t="s">
        <v>889</v>
      </c>
      <c r="B107" s="83" t="s">
        <v>578</v>
      </c>
      <c r="C107" s="492" t="s">
        <v>1211</v>
      </c>
      <c r="G107" s="66"/>
      <c r="H107"/>
      <c r="I107" s="83"/>
      <c r="N107" s="66"/>
    </row>
    <row r="108" spans="1:14" x14ac:dyDescent="0.25">
      <c r="A108" s="66" t="s">
        <v>890</v>
      </c>
      <c r="B108" s="83" t="s">
        <v>578</v>
      </c>
      <c r="C108" s="492" t="s">
        <v>1211</v>
      </c>
      <c r="G108" s="66"/>
      <c r="H108"/>
      <c r="I108" s="83"/>
      <c r="N108" s="66"/>
    </row>
    <row r="109" spans="1:14" x14ac:dyDescent="0.25">
      <c r="A109" s="66" t="s">
        <v>891</v>
      </c>
      <c r="B109" s="83" t="s">
        <v>578</v>
      </c>
      <c r="C109" s="492" t="s">
        <v>1211</v>
      </c>
      <c r="G109" s="66"/>
      <c r="H109"/>
      <c r="I109" s="83"/>
      <c r="N109" s="66"/>
    </row>
    <row r="110" spans="1:14" x14ac:dyDescent="0.25">
      <c r="A110" s="66" t="s">
        <v>892</v>
      </c>
      <c r="B110" s="83" t="s">
        <v>578</v>
      </c>
      <c r="C110" s="492" t="s">
        <v>1211</v>
      </c>
      <c r="G110" s="66"/>
      <c r="H110"/>
      <c r="I110" s="83"/>
      <c r="N110" s="66"/>
    </row>
    <row r="111" spans="1:14" x14ac:dyDescent="0.25">
      <c r="A111" s="66" t="s">
        <v>893</v>
      </c>
      <c r="B111" s="83" t="s">
        <v>578</v>
      </c>
      <c r="C111" s="492" t="s">
        <v>1211</v>
      </c>
      <c r="G111" s="66"/>
      <c r="H111"/>
      <c r="I111" s="83"/>
      <c r="N111" s="66"/>
    </row>
    <row r="112" spans="1:14" x14ac:dyDescent="0.25">
      <c r="A112" s="66" t="s">
        <v>894</v>
      </c>
      <c r="B112" s="83" t="s">
        <v>578</v>
      </c>
      <c r="C112" s="492" t="s">
        <v>1211</v>
      </c>
      <c r="G112" s="66"/>
      <c r="H112"/>
      <c r="I112" s="83"/>
      <c r="N112" s="66"/>
    </row>
    <row r="113" spans="1:14" x14ac:dyDescent="0.25">
      <c r="A113" s="66" t="s">
        <v>895</v>
      </c>
      <c r="B113" s="83" t="s">
        <v>578</v>
      </c>
      <c r="C113" s="492" t="s">
        <v>1211</v>
      </c>
      <c r="G113" s="66"/>
      <c r="H113"/>
      <c r="I113" s="83"/>
      <c r="N113" s="66"/>
    </row>
    <row r="114" spans="1:14" x14ac:dyDescent="0.25">
      <c r="A114" s="66" t="s">
        <v>896</v>
      </c>
      <c r="B114" s="83" t="s">
        <v>578</v>
      </c>
      <c r="C114" s="492" t="s">
        <v>1211</v>
      </c>
      <c r="G114" s="66"/>
      <c r="H114"/>
      <c r="I114" s="83"/>
      <c r="N114" s="66"/>
    </row>
    <row r="115" spans="1:14" x14ac:dyDescent="0.25">
      <c r="A115" s="66" t="s">
        <v>897</v>
      </c>
      <c r="B115" s="83" t="s">
        <v>578</v>
      </c>
      <c r="C115" s="492" t="s">
        <v>1211</v>
      </c>
      <c r="G115" s="66"/>
      <c r="H115"/>
      <c r="I115" s="83"/>
      <c r="N115" s="66"/>
    </row>
    <row r="116" spans="1:14" x14ac:dyDescent="0.25">
      <c r="A116" s="66" t="s">
        <v>898</v>
      </c>
      <c r="B116" s="83" t="s">
        <v>578</v>
      </c>
      <c r="C116" s="492" t="s">
        <v>1211</v>
      </c>
      <c r="G116" s="66"/>
      <c r="H116"/>
      <c r="I116" s="83"/>
      <c r="N116" s="66"/>
    </row>
    <row r="117" spans="1:14" x14ac:dyDescent="0.25">
      <c r="A117" s="66" t="s">
        <v>899</v>
      </c>
      <c r="B117" s="83" t="s">
        <v>578</v>
      </c>
      <c r="C117" s="492" t="s">
        <v>1211</v>
      </c>
      <c r="G117" s="66"/>
      <c r="H117"/>
      <c r="I117" s="83"/>
      <c r="N117" s="66"/>
    </row>
    <row r="118" spans="1:14" x14ac:dyDescent="0.25">
      <c r="A118" s="66" t="s">
        <v>900</v>
      </c>
      <c r="B118" s="83" t="s">
        <v>578</v>
      </c>
      <c r="C118" s="492" t="s">
        <v>1211</v>
      </c>
      <c r="G118" s="66"/>
      <c r="H118"/>
      <c r="I118" s="83"/>
      <c r="N118" s="66"/>
    </row>
    <row r="119" spans="1:14" x14ac:dyDescent="0.25">
      <c r="A119" s="66" t="s">
        <v>901</v>
      </c>
      <c r="B119" s="83" t="s">
        <v>578</v>
      </c>
      <c r="C119" s="492" t="s">
        <v>1211</v>
      </c>
      <c r="G119" s="66"/>
      <c r="H119"/>
      <c r="I119" s="83"/>
      <c r="N119" s="66"/>
    </row>
    <row r="120" spans="1:14" x14ac:dyDescent="0.25">
      <c r="A120" s="66" t="s">
        <v>902</v>
      </c>
      <c r="B120" s="83" t="s">
        <v>578</v>
      </c>
      <c r="C120" s="492" t="s">
        <v>1211</v>
      </c>
      <c r="G120" s="66"/>
      <c r="H120"/>
      <c r="I120" s="83"/>
      <c r="N120" s="66"/>
    </row>
    <row r="121" spans="1:14" x14ac:dyDescent="0.25">
      <c r="A121" s="66" t="s">
        <v>903</v>
      </c>
      <c r="B121" s="83" t="s">
        <v>578</v>
      </c>
      <c r="C121" s="492" t="s">
        <v>1211</v>
      </c>
      <c r="G121" s="66"/>
      <c r="H121"/>
      <c r="I121" s="83"/>
      <c r="N121" s="66"/>
    </row>
    <row r="122" spans="1:14" x14ac:dyDescent="0.25">
      <c r="A122" s="66" t="s">
        <v>904</v>
      </c>
      <c r="B122" s="83" t="s">
        <v>578</v>
      </c>
      <c r="C122" s="492" t="s">
        <v>1211</v>
      </c>
      <c r="G122" s="66"/>
      <c r="H122"/>
      <c r="I122" s="83"/>
      <c r="N122" s="66"/>
    </row>
    <row r="123" spans="1:14" x14ac:dyDescent="0.25">
      <c r="A123" s="66" t="s">
        <v>905</v>
      </c>
      <c r="B123" s="83" t="s">
        <v>578</v>
      </c>
      <c r="C123" s="492" t="s">
        <v>1211</v>
      </c>
      <c r="G123" s="66"/>
      <c r="H123"/>
      <c r="I123" s="83"/>
      <c r="N123" s="66"/>
    </row>
    <row r="124" spans="1:14" x14ac:dyDescent="0.25">
      <c r="A124" s="66" t="s">
        <v>906</v>
      </c>
      <c r="B124" s="83" t="s">
        <v>578</v>
      </c>
      <c r="C124" s="492" t="s">
        <v>1211</v>
      </c>
      <c r="G124" s="66"/>
      <c r="H124"/>
      <c r="I124" s="83"/>
      <c r="N124" s="66"/>
    </row>
    <row r="125" spans="1:14" x14ac:dyDescent="0.25">
      <c r="A125" s="66" t="s">
        <v>907</v>
      </c>
      <c r="B125" s="83" t="s">
        <v>578</v>
      </c>
      <c r="C125" s="492" t="s">
        <v>1211</v>
      </c>
      <c r="G125" s="66"/>
      <c r="H125"/>
      <c r="I125" s="83"/>
      <c r="N125" s="66"/>
    </row>
    <row r="126" spans="1:14" x14ac:dyDescent="0.25">
      <c r="A126" s="66" t="s">
        <v>908</v>
      </c>
      <c r="B126" s="83" t="s">
        <v>578</v>
      </c>
      <c r="C126" s="492" t="s">
        <v>1211</v>
      </c>
      <c r="G126" s="66"/>
      <c r="H126"/>
      <c r="I126" s="83"/>
      <c r="N126" s="66"/>
    </row>
    <row r="127" spans="1:14" x14ac:dyDescent="0.25">
      <c r="A127" s="66" t="s">
        <v>909</v>
      </c>
      <c r="B127" s="83" t="s">
        <v>578</v>
      </c>
      <c r="C127" s="492" t="s">
        <v>1211</v>
      </c>
      <c r="G127" s="66"/>
      <c r="H127"/>
      <c r="I127" s="83"/>
      <c r="N127" s="66"/>
    </row>
    <row r="128" spans="1:14" x14ac:dyDescent="0.25">
      <c r="A128" s="66" t="s">
        <v>910</v>
      </c>
      <c r="B128" s="83" t="s">
        <v>578</v>
      </c>
      <c r="C128" s="492" t="s">
        <v>1211</v>
      </c>
      <c r="G128" s="66"/>
      <c r="H128"/>
      <c r="I128" s="83"/>
      <c r="N128" s="66"/>
    </row>
    <row r="129" spans="1:14" x14ac:dyDescent="0.25">
      <c r="A129" s="85"/>
      <c r="B129" s="86" t="s">
        <v>609</v>
      </c>
      <c r="C129" s="85" t="s">
        <v>800</v>
      </c>
      <c r="D129" s="85"/>
      <c r="E129" s="85"/>
      <c r="F129" s="88"/>
      <c r="G129" s="88"/>
      <c r="H129"/>
      <c r="I129" s="112"/>
      <c r="J129" s="80"/>
      <c r="K129" s="80"/>
      <c r="L129" s="80"/>
      <c r="M129" s="99"/>
      <c r="N129" s="99"/>
    </row>
    <row r="130" spans="1:14" x14ac:dyDescent="0.25">
      <c r="A130" s="66" t="s">
        <v>911</v>
      </c>
      <c r="B130" s="66" t="s">
        <v>611</v>
      </c>
      <c r="C130" s="492" t="s">
        <v>1211</v>
      </c>
      <c r="D130"/>
      <c r="E130"/>
      <c r="F130"/>
      <c r="G130"/>
      <c r="H130"/>
      <c r="K130" s="108"/>
      <c r="L130" s="108"/>
      <c r="M130" s="108"/>
      <c r="N130" s="108"/>
    </row>
    <row r="131" spans="1:14" x14ac:dyDescent="0.25">
      <c r="A131" s="66" t="s">
        <v>912</v>
      </c>
      <c r="B131" s="66" t="s">
        <v>613</v>
      </c>
      <c r="C131" s="492" t="s">
        <v>1211</v>
      </c>
      <c r="D131"/>
      <c r="E131"/>
      <c r="F131"/>
      <c r="G131"/>
      <c r="H131"/>
      <c r="K131" s="108"/>
      <c r="L131" s="108"/>
      <c r="M131" s="108"/>
      <c r="N131" s="108"/>
    </row>
    <row r="132" spans="1:14" x14ac:dyDescent="0.25">
      <c r="A132" s="66" t="s">
        <v>913</v>
      </c>
      <c r="B132" s="66" t="s">
        <v>142</v>
      </c>
      <c r="C132" s="492" t="s">
        <v>1211</v>
      </c>
      <c r="D132"/>
      <c r="E132"/>
      <c r="F132"/>
      <c r="G132"/>
      <c r="H132"/>
      <c r="K132" s="108"/>
      <c r="L132" s="108"/>
      <c r="M132" s="108"/>
      <c r="N132" s="108"/>
    </row>
    <row r="133" spans="1:14" outlineLevel="1" x14ac:dyDescent="0.25">
      <c r="A133" s="66" t="s">
        <v>914</v>
      </c>
      <c r="C133" s="180"/>
      <c r="D133"/>
      <c r="E133"/>
      <c r="F133"/>
      <c r="G133"/>
      <c r="H133"/>
      <c r="K133" s="108"/>
      <c r="L133" s="108"/>
      <c r="M133" s="108"/>
      <c r="N133" s="108"/>
    </row>
    <row r="134" spans="1:14" outlineLevel="1" x14ac:dyDescent="0.25">
      <c r="A134" s="66" t="s">
        <v>915</v>
      </c>
      <c r="C134" s="180"/>
      <c r="D134"/>
      <c r="E134"/>
      <c r="F134"/>
      <c r="G134"/>
      <c r="H134"/>
      <c r="K134" s="108"/>
      <c r="L134" s="108"/>
      <c r="M134" s="108"/>
      <c r="N134" s="108"/>
    </row>
    <row r="135" spans="1:14" outlineLevel="1" x14ac:dyDescent="0.25">
      <c r="A135" s="66" t="s">
        <v>916</v>
      </c>
      <c r="C135" s="180"/>
      <c r="D135"/>
      <c r="E135"/>
      <c r="F135"/>
      <c r="G135"/>
      <c r="H135"/>
      <c r="K135" s="108"/>
      <c r="L135" s="108"/>
      <c r="M135" s="108"/>
      <c r="N135" s="108"/>
    </row>
    <row r="136" spans="1:14" outlineLevel="1" x14ac:dyDescent="0.25">
      <c r="A136" s="66" t="s">
        <v>917</v>
      </c>
      <c r="C136" s="180"/>
      <c r="D136"/>
      <c r="E136"/>
      <c r="F136"/>
      <c r="G136"/>
      <c r="H136"/>
      <c r="K136" s="108"/>
      <c r="L136" s="108"/>
      <c r="M136" s="108"/>
      <c r="N136" s="108"/>
    </row>
    <row r="137" spans="1:14" x14ac:dyDescent="0.25">
      <c r="A137" s="85"/>
      <c r="B137" s="86" t="s">
        <v>621</v>
      </c>
      <c r="C137" s="85" t="s">
        <v>800</v>
      </c>
      <c r="D137" s="85"/>
      <c r="E137" s="85"/>
      <c r="F137" s="88"/>
      <c r="G137" s="88"/>
      <c r="H137"/>
      <c r="I137" s="112"/>
      <c r="J137" s="80"/>
      <c r="K137" s="80"/>
      <c r="L137" s="80"/>
      <c r="M137" s="99"/>
      <c r="N137" s="99"/>
    </row>
    <row r="138" spans="1:14" x14ac:dyDescent="0.25">
      <c r="A138" s="66" t="s">
        <v>918</v>
      </c>
      <c r="B138" s="66" t="s">
        <v>623</v>
      </c>
      <c r="C138" s="492" t="s">
        <v>1211</v>
      </c>
      <c r="D138" s="114"/>
      <c r="E138" s="114"/>
      <c r="F138" s="103"/>
      <c r="G138" s="91"/>
      <c r="H138"/>
      <c r="K138" s="114"/>
      <c r="L138" s="114"/>
      <c r="M138" s="103"/>
      <c r="N138" s="91"/>
    </row>
    <row r="139" spans="1:14" x14ac:dyDescent="0.25">
      <c r="A139" s="66" t="s">
        <v>919</v>
      </c>
      <c r="B139" s="66" t="s">
        <v>625</v>
      </c>
      <c r="C139" s="492" t="s">
        <v>1211</v>
      </c>
      <c r="D139" s="114"/>
      <c r="E139" s="114"/>
      <c r="F139" s="103"/>
      <c r="G139" s="91"/>
      <c r="H139"/>
      <c r="K139" s="114"/>
      <c r="L139" s="114"/>
      <c r="M139" s="103"/>
      <c r="N139" s="91"/>
    </row>
    <row r="140" spans="1:14" x14ac:dyDescent="0.25">
      <c r="A140" s="66" t="s">
        <v>920</v>
      </c>
      <c r="B140" s="66" t="s">
        <v>142</v>
      </c>
      <c r="C140" s="492" t="s">
        <v>1211</v>
      </c>
      <c r="D140" s="114"/>
      <c r="E140" s="114"/>
      <c r="F140" s="103"/>
      <c r="G140" s="91"/>
      <c r="H140"/>
      <c r="K140" s="114"/>
      <c r="L140" s="114"/>
      <c r="M140" s="103"/>
      <c r="N140" s="91"/>
    </row>
    <row r="141" spans="1:14" outlineLevel="1" x14ac:dyDescent="0.25">
      <c r="A141" s="66" t="s">
        <v>921</v>
      </c>
      <c r="C141" s="180"/>
      <c r="D141" s="114"/>
      <c r="E141" s="114"/>
      <c r="F141" s="103"/>
      <c r="G141" s="91"/>
      <c r="H141"/>
      <c r="K141" s="114"/>
      <c r="L141" s="114"/>
      <c r="M141" s="103"/>
      <c r="N141" s="91"/>
    </row>
    <row r="142" spans="1:14" outlineLevel="1" x14ac:dyDescent="0.25">
      <c r="A142" s="66" t="s">
        <v>922</v>
      </c>
      <c r="C142" s="180"/>
      <c r="D142" s="114"/>
      <c r="E142" s="114"/>
      <c r="F142" s="103"/>
      <c r="G142" s="91"/>
      <c r="H142"/>
      <c r="K142" s="114"/>
      <c r="L142" s="114"/>
      <c r="M142" s="103"/>
      <c r="N142" s="91"/>
    </row>
    <row r="143" spans="1:14" outlineLevel="1" x14ac:dyDescent="0.25">
      <c r="A143" s="66" t="s">
        <v>923</v>
      </c>
      <c r="C143" s="180"/>
      <c r="D143" s="114"/>
      <c r="E143" s="114"/>
      <c r="F143" s="103"/>
      <c r="G143" s="91"/>
      <c r="H143"/>
      <c r="K143" s="114"/>
      <c r="L143" s="114"/>
      <c r="M143" s="103"/>
      <c r="N143" s="91"/>
    </row>
    <row r="144" spans="1:14" outlineLevel="1" x14ac:dyDescent="0.25">
      <c r="A144" s="66" t="s">
        <v>924</v>
      </c>
      <c r="C144" s="180"/>
      <c r="D144" s="114"/>
      <c r="E144" s="114"/>
      <c r="F144" s="103"/>
      <c r="G144" s="91"/>
      <c r="H144"/>
      <c r="K144" s="114"/>
      <c r="L144" s="114"/>
      <c r="M144" s="103"/>
      <c r="N144" s="91"/>
    </row>
    <row r="145" spans="1:14" outlineLevel="1" x14ac:dyDescent="0.25">
      <c r="A145" s="66" t="s">
        <v>925</v>
      </c>
      <c r="C145" s="180"/>
      <c r="D145" s="114"/>
      <c r="E145" s="114"/>
      <c r="F145" s="103"/>
      <c r="G145" s="91"/>
      <c r="H145"/>
      <c r="K145" s="114"/>
      <c r="L145" s="114"/>
      <c r="M145" s="103"/>
      <c r="N145" s="91"/>
    </row>
    <row r="146" spans="1:14" outlineLevel="1" x14ac:dyDescent="0.25">
      <c r="A146" s="66" t="s">
        <v>926</v>
      </c>
      <c r="C146" s="180"/>
      <c r="D146" s="114"/>
      <c r="E146" s="114"/>
      <c r="F146" s="103"/>
      <c r="G146" s="91"/>
      <c r="H146"/>
      <c r="K146" s="114"/>
      <c r="L146" s="114"/>
      <c r="M146" s="103"/>
      <c r="N146" s="91"/>
    </row>
    <row r="147" spans="1:14" x14ac:dyDescent="0.25">
      <c r="A147" s="85"/>
      <c r="B147" s="86" t="s">
        <v>927</v>
      </c>
      <c r="C147" s="85" t="s">
        <v>111</v>
      </c>
      <c r="D147" s="85"/>
      <c r="E147" s="85"/>
      <c r="F147" s="85" t="s">
        <v>800</v>
      </c>
      <c r="G147" s="88"/>
      <c r="H147"/>
      <c r="I147" s="112"/>
      <c r="J147" s="80"/>
      <c r="K147" s="80"/>
      <c r="L147" s="80"/>
      <c r="M147" s="80"/>
      <c r="N147" s="99"/>
    </row>
    <row r="148" spans="1:14" x14ac:dyDescent="0.25">
      <c r="A148" s="66" t="s">
        <v>928</v>
      </c>
      <c r="B148" s="83" t="s">
        <v>929</v>
      </c>
      <c r="C148" s="492" t="s">
        <v>1211</v>
      </c>
      <c r="D148" s="114"/>
      <c r="E148" s="114"/>
      <c r="F148" s="198" t="str">
        <f>IF($C$152=0,"",IF(C148="[for completion]","",C148/$C$152))</f>
        <v/>
      </c>
      <c r="G148" s="91"/>
      <c r="H148"/>
      <c r="I148" s="83"/>
      <c r="K148" s="114"/>
      <c r="L148" s="114"/>
      <c r="M148" s="92"/>
      <c r="N148" s="91"/>
    </row>
    <row r="149" spans="1:14" x14ac:dyDescent="0.25">
      <c r="A149" s="66" t="s">
        <v>930</v>
      </c>
      <c r="B149" s="83" t="s">
        <v>931</v>
      </c>
      <c r="C149" s="492" t="s">
        <v>1211</v>
      </c>
      <c r="D149" s="114"/>
      <c r="E149" s="114"/>
      <c r="F149" s="198" t="str">
        <f>IF($C$152=0,"",IF(C149="[for completion]","",C149/$C$152))</f>
        <v/>
      </c>
      <c r="G149" s="91"/>
      <c r="H149"/>
      <c r="I149" s="83"/>
      <c r="K149" s="114"/>
      <c r="L149" s="114"/>
      <c r="M149" s="92"/>
      <c r="N149" s="91"/>
    </row>
    <row r="150" spans="1:14" x14ac:dyDescent="0.25">
      <c r="A150" s="66" t="s">
        <v>932</v>
      </c>
      <c r="B150" s="83" t="s">
        <v>933</v>
      </c>
      <c r="C150" s="492" t="s">
        <v>1211</v>
      </c>
      <c r="D150" s="114"/>
      <c r="E150" s="114"/>
      <c r="F150" s="198" t="str">
        <f>IF($C$152=0,"",IF(C150="[for completion]","",C150/$C$152))</f>
        <v/>
      </c>
      <c r="G150" s="91"/>
      <c r="H150"/>
      <c r="I150" s="83"/>
      <c r="K150" s="114"/>
      <c r="L150" s="114"/>
      <c r="M150" s="92"/>
      <c r="N150" s="91"/>
    </row>
    <row r="151" spans="1:14" ht="15" customHeight="1" x14ac:dyDescent="0.25">
      <c r="A151" s="66" t="s">
        <v>934</v>
      </c>
      <c r="B151" s="83" t="s">
        <v>935</v>
      </c>
      <c r="C151" s="492" t="s">
        <v>1211</v>
      </c>
      <c r="D151" s="114"/>
      <c r="E151" s="114"/>
      <c r="F151" s="198" t="str">
        <f>IF($C$152=0,"",IF(C151="[for completion]","",C151/$C$152))</f>
        <v/>
      </c>
      <c r="G151" s="91"/>
      <c r="H151"/>
      <c r="I151" s="83"/>
      <c r="K151" s="114"/>
      <c r="L151" s="114"/>
      <c r="M151" s="92"/>
      <c r="N151" s="91"/>
    </row>
    <row r="152" spans="1:14" ht="15" customHeight="1" x14ac:dyDescent="0.25">
      <c r="A152" s="66" t="s">
        <v>936</v>
      </c>
      <c r="B152" s="93" t="s">
        <v>144</v>
      </c>
      <c r="C152" s="188">
        <f>SUM(C148:C151)</f>
        <v>0</v>
      </c>
      <c r="D152" s="114"/>
      <c r="E152" s="114"/>
      <c r="F152" s="180">
        <f>SUM(F148:F151)</f>
        <v>0</v>
      </c>
      <c r="G152" s="91"/>
      <c r="H152"/>
      <c r="I152" s="83"/>
      <c r="K152" s="114"/>
      <c r="L152" s="114"/>
      <c r="M152" s="92"/>
      <c r="N152" s="91"/>
    </row>
    <row r="153" spans="1:14" ht="15" customHeight="1" outlineLevel="1" x14ac:dyDescent="0.25">
      <c r="A153" s="66" t="s">
        <v>937</v>
      </c>
      <c r="B153" s="95" t="s">
        <v>938</v>
      </c>
      <c r="D153" s="114"/>
      <c r="E153" s="114"/>
      <c r="F153" s="198" t="str">
        <f>IF($C$152=0,"",IF(C153="[for completion]","",C153/$C$152))</f>
        <v/>
      </c>
      <c r="G153" s="91"/>
      <c r="H153"/>
      <c r="I153" s="83"/>
      <c r="K153" s="114"/>
      <c r="L153" s="114"/>
      <c r="M153" s="92"/>
      <c r="N153" s="91"/>
    </row>
    <row r="154" spans="1:14" ht="15" customHeight="1" outlineLevel="1" x14ac:dyDescent="0.25">
      <c r="A154" s="66" t="s">
        <v>939</v>
      </c>
      <c r="B154" s="95" t="s">
        <v>940</v>
      </c>
      <c r="D154" s="114"/>
      <c r="E154" s="114"/>
      <c r="F154" s="198" t="str">
        <f t="shared" ref="F154:F159" si="2">IF($C$152=0,"",IF(C154="[for completion]","",C154/$C$152))</f>
        <v/>
      </c>
      <c r="G154" s="91"/>
      <c r="H154"/>
      <c r="I154" s="83"/>
      <c r="K154" s="114"/>
      <c r="L154" s="114"/>
      <c r="M154" s="92"/>
      <c r="N154" s="91"/>
    </row>
    <row r="155" spans="1:14" ht="15" customHeight="1" outlineLevel="1" x14ac:dyDescent="0.25">
      <c r="A155" s="66" t="s">
        <v>941</v>
      </c>
      <c r="B155" s="95" t="s">
        <v>942</v>
      </c>
      <c r="D155" s="114"/>
      <c r="E155" s="114"/>
      <c r="F155" s="198" t="str">
        <f t="shared" si="2"/>
        <v/>
      </c>
      <c r="G155" s="91"/>
      <c r="H155"/>
      <c r="I155" s="83"/>
      <c r="K155" s="114"/>
      <c r="L155" s="114"/>
      <c r="M155" s="92"/>
      <c r="N155" s="91"/>
    </row>
    <row r="156" spans="1:14" ht="15" customHeight="1" outlineLevel="1" x14ac:dyDescent="0.25">
      <c r="A156" s="66" t="s">
        <v>943</v>
      </c>
      <c r="B156" s="95" t="s">
        <v>944</v>
      </c>
      <c r="D156" s="114"/>
      <c r="E156" s="114"/>
      <c r="F156" s="198" t="str">
        <f t="shared" si="2"/>
        <v/>
      </c>
      <c r="G156" s="91"/>
      <c r="H156"/>
      <c r="I156" s="83"/>
      <c r="K156" s="114"/>
      <c r="L156" s="114"/>
      <c r="M156" s="92"/>
      <c r="N156" s="91"/>
    </row>
    <row r="157" spans="1:14" ht="15" customHeight="1" outlineLevel="1" x14ac:dyDescent="0.25">
      <c r="A157" s="66" t="s">
        <v>945</v>
      </c>
      <c r="B157" s="95" t="s">
        <v>946</v>
      </c>
      <c r="D157" s="114"/>
      <c r="E157" s="114"/>
      <c r="F157" s="198" t="str">
        <f t="shared" si="2"/>
        <v/>
      </c>
      <c r="G157" s="91"/>
      <c r="H157"/>
      <c r="I157" s="83"/>
      <c r="K157" s="114"/>
      <c r="L157" s="114"/>
      <c r="M157" s="92"/>
      <c r="N157" s="91"/>
    </row>
    <row r="158" spans="1:14" ht="15" customHeight="1" outlineLevel="1" x14ac:dyDescent="0.25">
      <c r="A158" s="66" t="s">
        <v>947</v>
      </c>
      <c r="B158" s="95" t="s">
        <v>948</v>
      </c>
      <c r="D158" s="114"/>
      <c r="E158" s="114"/>
      <c r="F158" s="198" t="str">
        <f t="shared" si="2"/>
        <v/>
      </c>
      <c r="G158" s="91"/>
      <c r="H158"/>
      <c r="I158" s="83"/>
      <c r="K158" s="114"/>
      <c r="L158" s="114"/>
      <c r="M158" s="92"/>
      <c r="N158" s="91"/>
    </row>
    <row r="159" spans="1:14" ht="15" customHeight="1" outlineLevel="1" x14ac:dyDescent="0.25">
      <c r="A159" s="66" t="s">
        <v>949</v>
      </c>
      <c r="B159" s="95" t="s">
        <v>950</v>
      </c>
      <c r="D159" s="114"/>
      <c r="E159" s="114"/>
      <c r="F159" s="198" t="str">
        <f t="shared" si="2"/>
        <v/>
      </c>
      <c r="G159" s="91"/>
      <c r="H159"/>
      <c r="I159" s="83"/>
      <c r="K159" s="114"/>
      <c r="L159" s="114"/>
      <c r="M159" s="92"/>
      <c r="N159" s="91"/>
    </row>
    <row r="160" spans="1:14" ht="15" customHeight="1" outlineLevel="1" x14ac:dyDescent="0.25">
      <c r="A160" s="66" t="s">
        <v>951</v>
      </c>
      <c r="B160" s="95"/>
      <c r="D160" s="114"/>
      <c r="E160" s="114"/>
      <c r="F160" s="92"/>
      <c r="G160" s="91"/>
      <c r="H160"/>
      <c r="I160" s="83"/>
      <c r="K160" s="114"/>
      <c r="L160" s="114"/>
      <c r="M160" s="92"/>
      <c r="N160" s="91"/>
    </row>
    <row r="161" spans="1:14" ht="15" customHeight="1" outlineLevel="1" x14ac:dyDescent="0.25">
      <c r="A161" s="66" t="s">
        <v>952</v>
      </c>
      <c r="B161" s="95"/>
      <c r="D161" s="114"/>
      <c r="E161" s="114"/>
      <c r="F161" s="92"/>
      <c r="G161" s="91"/>
      <c r="H161"/>
      <c r="I161" s="83"/>
      <c r="K161" s="114"/>
      <c r="L161" s="114"/>
      <c r="M161" s="92"/>
      <c r="N161" s="91"/>
    </row>
    <row r="162" spans="1:14" ht="15" customHeight="1" outlineLevel="1" x14ac:dyDescent="0.25">
      <c r="A162" s="66" t="s">
        <v>953</v>
      </c>
      <c r="B162" s="95"/>
      <c r="D162" s="114"/>
      <c r="E162" s="114"/>
      <c r="F162" s="92"/>
      <c r="G162" s="91"/>
      <c r="H162"/>
      <c r="I162" s="83"/>
      <c r="K162" s="114"/>
      <c r="L162" s="114"/>
      <c r="M162" s="92"/>
      <c r="N162" s="91"/>
    </row>
    <row r="163" spans="1:14" ht="15" customHeight="1" outlineLevel="1" x14ac:dyDescent="0.25">
      <c r="A163" s="66" t="s">
        <v>954</v>
      </c>
      <c r="B163" s="95"/>
      <c r="D163" s="114"/>
      <c r="E163" s="114"/>
      <c r="F163" s="92"/>
      <c r="G163" s="91"/>
      <c r="H163"/>
      <c r="I163" s="83"/>
      <c r="K163" s="114"/>
      <c r="L163" s="114"/>
      <c r="M163" s="92"/>
      <c r="N163" s="91"/>
    </row>
    <row r="164" spans="1:14" ht="15" customHeight="1" outlineLevel="1" x14ac:dyDescent="0.25">
      <c r="A164" s="66" t="s">
        <v>955</v>
      </c>
      <c r="B164" s="83"/>
      <c r="D164" s="114"/>
      <c r="E164" s="114"/>
      <c r="F164" s="92"/>
      <c r="G164" s="91"/>
      <c r="H164"/>
      <c r="I164" s="83"/>
      <c r="K164" s="114"/>
      <c r="L164" s="114"/>
      <c r="M164" s="92"/>
      <c r="N164" s="91"/>
    </row>
    <row r="165" spans="1:14" outlineLevel="1" x14ac:dyDescent="0.25">
      <c r="A165" s="66" t="s">
        <v>956</v>
      </c>
      <c r="B165" s="96"/>
      <c r="C165" s="96"/>
      <c r="D165" s="96"/>
      <c r="E165" s="96"/>
      <c r="F165" s="92"/>
      <c r="G165" s="91"/>
      <c r="H165"/>
      <c r="I165" s="93"/>
      <c r="J165" s="83"/>
      <c r="K165" s="114"/>
      <c r="L165" s="114"/>
      <c r="M165" s="103"/>
      <c r="N165" s="91"/>
    </row>
    <row r="166" spans="1:14" ht="15" customHeight="1" x14ac:dyDescent="0.25">
      <c r="A166" s="85"/>
      <c r="B166" s="385" t="s">
        <v>957</v>
      </c>
      <c r="C166" s="85" t="s">
        <v>800</v>
      </c>
      <c r="D166" s="85"/>
      <c r="E166" s="85"/>
      <c r="F166" s="88"/>
      <c r="G166" s="88"/>
      <c r="H166"/>
      <c r="I166" s="112"/>
      <c r="J166" s="80"/>
      <c r="K166" s="80"/>
      <c r="L166" s="80"/>
      <c r="M166" s="99"/>
      <c r="N166" s="99"/>
    </row>
    <row r="167" spans="1:14" x14ac:dyDescent="0.25">
      <c r="A167" s="66" t="s">
        <v>958</v>
      </c>
      <c r="B167" s="361" t="s">
        <v>650</v>
      </c>
      <c r="C167" s="492" t="s">
        <v>1211</v>
      </c>
      <c r="D167"/>
      <c r="E167" s="64"/>
      <c r="F167" s="64"/>
      <c r="G167"/>
      <c r="H167"/>
      <c r="K167" s="108"/>
      <c r="L167" s="64"/>
      <c r="M167" s="64"/>
      <c r="N167" s="108"/>
    </row>
    <row r="168" spans="1:14" outlineLevel="1" x14ac:dyDescent="0.25">
      <c r="A168" s="66" t="s">
        <v>959</v>
      </c>
      <c r="B168" s="230" t="s">
        <v>2662</v>
      </c>
      <c r="C168" s="492" t="s">
        <v>1211</v>
      </c>
      <c r="D168"/>
      <c r="E168" s="64"/>
      <c r="F168" s="64"/>
      <c r="G168"/>
      <c r="H168"/>
      <c r="K168" s="108"/>
      <c r="L168" s="64"/>
      <c r="M168" s="64"/>
      <c r="N168" s="108"/>
    </row>
    <row r="169" spans="1:14" outlineLevel="1" x14ac:dyDescent="0.25">
      <c r="A169" s="66" t="s">
        <v>960</v>
      </c>
      <c r="D169"/>
      <c r="E169" s="64"/>
      <c r="F169" s="64"/>
      <c r="G169"/>
      <c r="H169"/>
      <c r="K169" s="108"/>
      <c r="L169" s="64"/>
      <c r="M169" s="64"/>
      <c r="N169" s="108"/>
    </row>
    <row r="170" spans="1:14" outlineLevel="1" x14ac:dyDescent="0.25">
      <c r="A170" s="66" t="s">
        <v>961</v>
      </c>
      <c r="D170"/>
      <c r="E170" s="64"/>
      <c r="F170" s="64"/>
      <c r="G170"/>
      <c r="H170"/>
      <c r="K170" s="108"/>
      <c r="L170" s="64"/>
      <c r="M170" s="64"/>
      <c r="N170" s="108"/>
    </row>
    <row r="171" spans="1:14" outlineLevel="1" x14ac:dyDescent="0.25">
      <c r="A171" s="66" t="s">
        <v>962</v>
      </c>
      <c r="D171"/>
      <c r="E171" s="64"/>
      <c r="F171" s="64"/>
      <c r="G171"/>
      <c r="H171"/>
      <c r="K171" s="108"/>
      <c r="L171" s="64"/>
      <c r="M171" s="64"/>
      <c r="N171" s="108"/>
    </row>
    <row r="172" spans="1:14" x14ac:dyDescent="0.25">
      <c r="A172" s="85"/>
      <c r="B172" s="86" t="s">
        <v>963</v>
      </c>
      <c r="C172" s="85" t="s">
        <v>800</v>
      </c>
      <c r="D172" s="85"/>
      <c r="E172" s="85"/>
      <c r="F172" s="88"/>
      <c r="G172" s="88"/>
      <c r="H172"/>
      <c r="I172" s="112"/>
      <c r="J172" s="80"/>
      <c r="K172" s="80"/>
      <c r="L172" s="80"/>
      <c r="M172" s="99"/>
      <c r="N172" s="99"/>
    </row>
    <row r="173" spans="1:14" ht="15" customHeight="1" x14ac:dyDescent="0.25">
      <c r="A173" s="66" t="s">
        <v>964</v>
      </c>
      <c r="B173" s="66" t="s">
        <v>965</v>
      </c>
      <c r="C173" s="492" t="s">
        <v>1211</v>
      </c>
      <c r="D173"/>
      <c r="E173"/>
      <c r="F173"/>
      <c r="G173"/>
      <c r="H173"/>
      <c r="K173" s="108"/>
      <c r="L173" s="108"/>
      <c r="M173" s="108"/>
      <c r="N173" s="108"/>
    </row>
    <row r="174" spans="1:14" outlineLevel="1" x14ac:dyDescent="0.25">
      <c r="A174" s="66" t="s">
        <v>966</v>
      </c>
      <c r="D174"/>
      <c r="E174"/>
      <c r="F174"/>
      <c r="G174"/>
      <c r="H174"/>
      <c r="K174" s="108"/>
      <c r="L174" s="108"/>
      <c r="M174" s="108"/>
      <c r="N174" s="108"/>
    </row>
    <row r="175" spans="1:14" outlineLevel="1" x14ac:dyDescent="0.25">
      <c r="A175" s="66" t="s">
        <v>967</v>
      </c>
      <c r="D175"/>
      <c r="E175"/>
      <c r="F175"/>
      <c r="G175"/>
      <c r="H175"/>
      <c r="K175" s="108"/>
      <c r="L175" s="108"/>
      <c r="M175" s="108"/>
      <c r="N175" s="108"/>
    </row>
    <row r="176" spans="1:14" outlineLevel="1" x14ac:dyDescent="0.25">
      <c r="A176" s="66" t="s">
        <v>968</v>
      </c>
      <c r="D176"/>
      <c r="E176"/>
      <c r="F176"/>
      <c r="G176"/>
      <c r="H176"/>
      <c r="K176" s="108"/>
      <c r="L176" s="108"/>
      <c r="M176" s="108"/>
      <c r="N176" s="108"/>
    </row>
    <row r="177" spans="1:14" outlineLevel="1" x14ac:dyDescent="0.25">
      <c r="A177" s="66" t="s">
        <v>969</v>
      </c>
      <c r="D177"/>
      <c r="E177"/>
      <c r="F177"/>
      <c r="G177"/>
      <c r="H177"/>
      <c r="K177" s="108"/>
      <c r="L177" s="108"/>
      <c r="M177" s="108"/>
      <c r="N177" s="108"/>
    </row>
    <row r="178" spans="1:14" outlineLevel="1" x14ac:dyDescent="0.25">
      <c r="A178" s="66" t="s">
        <v>970</v>
      </c>
    </row>
    <row r="179" spans="1:14" outlineLevel="1" x14ac:dyDescent="0.25">
      <c r="A179" s="66" t="s">
        <v>971</v>
      </c>
    </row>
  </sheetData>
  <sheetProtection algorithmName="SHA-512" hashValue="yA68ApbinToFOnDpzxLJa5w32tm0XscOB4HFPzDRHL3Y/fjj8eqTsThFy6hFD7iNMHZE2VeOspWS/0YlW7vU0g==" saltValue="nchGn8+d6TQsyGuOYPEy7w==" spinCount="100000" sheet="1" formatColumns="0" formatRows="0" insertHyperlinks="0" sort="0" autoFilter="0" pivotTables="0"/>
  <protectedRanges>
    <protectedRange sqref="C3 C10 B11:C17 C19:D19 F19:G19 B22:D36 C39:C41 F39:F41 B43:C47 F43:F47 B78:C80 B153:C165 B104:C128 C130:C136 B133:B136 C138:C146 B141:B146 C148:C151 B82:C102 B50:C76" name="Public Sector Assets"/>
    <protectedRange sqref="C167 B169:C171" name="NPLs"/>
    <protectedRange sqref="C173:C179 B174:B179" name="Concentration Risks"/>
    <protectedRange sqref="B168:C168" name="Mortgage Assets II"/>
  </protectedRanges>
  <phoneticPr fontId="47" type="noConversion"/>
  <hyperlinks>
    <hyperlink ref="B6" location="'B2. HTT Public Sector Assets'!B8" display="8. Public Sector Assets" xr:uid="{00000000-0004-0000-0600-000000000000}"/>
    <hyperlink ref="B129" location="'2. Harmonised Glossary'!A9" display="Breakdown by Interest Rate" xr:uid="{00000000-0004-0000-0600-000001000000}"/>
    <hyperlink ref="B166" location="'C. HTT Harmonised Glossary'!B19" display="9. Non-Performing Loans" xr:uid="{00000000-0004-0000-06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8">
    <tabColor rgb="FFE36E00"/>
  </sheetPr>
  <dimension ref="A1:G211"/>
  <sheetViews>
    <sheetView zoomScale="80" zoomScaleNormal="80" workbookViewId="0">
      <selection activeCell="D228" sqref="D228"/>
    </sheetView>
  </sheetViews>
  <sheetFormatPr defaultColWidth="8.85546875" defaultRowHeight="15" outlineLevelRow="1" x14ac:dyDescent="0.25"/>
  <cols>
    <col min="1" max="1" width="10.7109375" style="66" customWidth="1"/>
    <col min="2" max="2" width="60.7109375" style="66" customWidth="1"/>
    <col min="3" max="4" width="40.7109375" style="66" customWidth="1"/>
    <col min="5" max="5" width="6.7109375" style="66" customWidth="1"/>
    <col min="6" max="6" width="40.7109375" style="66" customWidth="1"/>
    <col min="7" max="7" width="40.7109375" style="64" customWidth="1"/>
    <col min="8" max="16384" width="8.85546875" style="96"/>
  </cols>
  <sheetData>
    <row r="1" spans="1:7" ht="31.5" x14ac:dyDescent="0.25">
      <c r="A1" s="183" t="s">
        <v>972</v>
      </c>
      <c r="B1" s="183"/>
      <c r="C1" s="64"/>
      <c r="D1" s="64"/>
      <c r="E1" s="64"/>
      <c r="F1" s="368" t="s">
        <v>2764</v>
      </c>
    </row>
    <row r="2" spans="1:7" ht="15.75" thickBot="1" x14ac:dyDescent="0.3">
      <c r="A2" s="64"/>
      <c r="B2" s="64"/>
      <c r="C2" s="64"/>
      <c r="D2" s="64"/>
      <c r="E2" s="64"/>
      <c r="F2" s="64"/>
    </row>
    <row r="3" spans="1:7" ht="19.5" thickBot="1" x14ac:dyDescent="0.3">
      <c r="A3" s="67"/>
      <c r="B3" s="68" t="s">
        <v>71</v>
      </c>
      <c r="C3" s="69" t="s">
        <v>72</v>
      </c>
      <c r="D3" s="67"/>
      <c r="E3" s="67"/>
      <c r="F3" s="67"/>
      <c r="G3" s="67"/>
    </row>
    <row r="4" spans="1:7" ht="15.75" thickBot="1" x14ac:dyDescent="0.3"/>
    <row r="5" spans="1:7" ht="19.5" thickBot="1" x14ac:dyDescent="0.3">
      <c r="A5" s="70"/>
      <c r="B5" s="115" t="s">
        <v>973</v>
      </c>
      <c r="C5" s="70"/>
      <c r="E5" s="72"/>
      <c r="F5" s="72"/>
    </row>
    <row r="6" spans="1:7" ht="15.75" thickBot="1" x14ac:dyDescent="0.3">
      <c r="B6" s="116" t="s">
        <v>974</v>
      </c>
    </row>
    <row r="7" spans="1:7" x14ac:dyDescent="0.25">
      <c r="B7" s="76"/>
    </row>
    <row r="8" spans="1:7" ht="37.5" x14ac:dyDescent="0.25">
      <c r="A8" s="77" t="s">
        <v>80</v>
      </c>
      <c r="B8" s="77" t="s">
        <v>974</v>
      </c>
      <c r="C8" s="78"/>
      <c r="D8" s="78"/>
      <c r="E8" s="78"/>
      <c r="F8" s="78"/>
      <c r="G8" s="79"/>
    </row>
    <row r="9" spans="1:7" ht="15" customHeight="1" x14ac:dyDescent="0.25">
      <c r="A9" s="85"/>
      <c r="B9" s="86" t="s">
        <v>788</v>
      </c>
      <c r="C9" s="85" t="s">
        <v>975</v>
      </c>
      <c r="D9" s="85"/>
      <c r="E9" s="87"/>
      <c r="F9" s="85"/>
      <c r="G9" s="88"/>
    </row>
    <row r="10" spans="1:7" x14ac:dyDescent="0.25">
      <c r="A10" s="66" t="s">
        <v>976</v>
      </c>
      <c r="B10" s="66" t="s">
        <v>977</v>
      </c>
      <c r="C10" s="492" t="s">
        <v>1211</v>
      </c>
    </row>
    <row r="11" spans="1:7" outlineLevel="1" x14ac:dyDescent="0.25">
      <c r="A11" s="66" t="s">
        <v>978</v>
      </c>
      <c r="B11" s="81" t="s">
        <v>479</v>
      </c>
      <c r="C11" s="187"/>
    </row>
    <row r="12" spans="1:7" outlineLevel="1" x14ac:dyDescent="0.25">
      <c r="A12" s="66" t="s">
        <v>979</v>
      </c>
      <c r="B12" s="81" t="s">
        <v>481</v>
      </c>
      <c r="C12" s="187"/>
    </row>
    <row r="13" spans="1:7" outlineLevel="1" x14ac:dyDescent="0.25">
      <c r="A13" s="66" t="s">
        <v>980</v>
      </c>
      <c r="B13" s="81"/>
    </row>
    <row r="14" spans="1:7" outlineLevel="1" x14ac:dyDescent="0.25">
      <c r="A14" s="66" t="s">
        <v>981</v>
      </c>
      <c r="B14" s="81"/>
    </row>
    <row r="15" spans="1:7" outlineLevel="1" x14ac:dyDescent="0.25">
      <c r="A15" s="66" t="s">
        <v>982</v>
      </c>
      <c r="B15" s="81"/>
    </row>
    <row r="16" spans="1:7" outlineLevel="1" x14ac:dyDescent="0.25">
      <c r="A16" s="66" t="s">
        <v>983</v>
      </c>
      <c r="B16" s="81"/>
    </row>
    <row r="17" spans="1:7" ht="15" customHeight="1" x14ac:dyDescent="0.25">
      <c r="A17" s="85"/>
      <c r="B17" s="86" t="s">
        <v>984</v>
      </c>
      <c r="C17" s="85" t="s">
        <v>985</v>
      </c>
      <c r="D17" s="85"/>
      <c r="E17" s="87"/>
      <c r="F17" s="88"/>
      <c r="G17" s="88"/>
    </row>
    <row r="18" spans="1:7" x14ac:dyDescent="0.25">
      <c r="A18" s="66" t="s">
        <v>986</v>
      </c>
      <c r="B18" s="66" t="s">
        <v>488</v>
      </c>
      <c r="C18" s="492" t="s">
        <v>1211</v>
      </c>
    </row>
    <row r="19" spans="1:7" outlineLevel="1" x14ac:dyDescent="0.25">
      <c r="A19" s="66" t="s">
        <v>987</v>
      </c>
      <c r="C19" s="180"/>
    </row>
    <row r="20" spans="1:7" outlineLevel="1" x14ac:dyDescent="0.25">
      <c r="A20" s="66" t="s">
        <v>988</v>
      </c>
      <c r="C20" s="180"/>
    </row>
    <row r="21" spans="1:7" outlineLevel="1" x14ac:dyDescent="0.25">
      <c r="A21" s="66" t="s">
        <v>989</v>
      </c>
      <c r="C21" s="180"/>
    </row>
    <row r="22" spans="1:7" outlineLevel="1" x14ac:dyDescent="0.25">
      <c r="A22" s="66" t="s">
        <v>990</v>
      </c>
      <c r="C22" s="180"/>
    </row>
    <row r="23" spans="1:7" outlineLevel="1" x14ac:dyDescent="0.25">
      <c r="A23" s="66" t="s">
        <v>991</v>
      </c>
      <c r="C23" s="180"/>
    </row>
    <row r="24" spans="1:7" outlineLevel="1" x14ac:dyDescent="0.25">
      <c r="A24" s="66" t="s">
        <v>992</v>
      </c>
      <c r="C24" s="180"/>
    </row>
    <row r="25" spans="1:7" ht="15" customHeight="1" x14ac:dyDescent="0.25">
      <c r="A25" s="85"/>
      <c r="B25" s="86" t="s">
        <v>993</v>
      </c>
      <c r="C25" s="85" t="s">
        <v>985</v>
      </c>
      <c r="D25" s="85"/>
      <c r="E25" s="87"/>
      <c r="F25" s="88"/>
      <c r="G25" s="88"/>
    </row>
    <row r="26" spans="1:7" x14ac:dyDescent="0.25">
      <c r="A26" s="66" t="s">
        <v>994</v>
      </c>
      <c r="B26" s="111" t="s">
        <v>497</v>
      </c>
      <c r="C26" s="180">
        <f>SUM(C27:C53)</f>
        <v>0</v>
      </c>
      <c r="D26" s="111"/>
      <c r="F26" s="111"/>
      <c r="G26" s="66"/>
    </row>
    <row r="27" spans="1:7" x14ac:dyDescent="0.25">
      <c r="A27" s="66" t="s">
        <v>995</v>
      </c>
      <c r="B27" s="66" t="s">
        <v>499</v>
      </c>
      <c r="C27" s="492" t="s">
        <v>1211</v>
      </c>
      <c r="D27" s="111"/>
      <c r="F27" s="111"/>
      <c r="G27" s="66"/>
    </row>
    <row r="28" spans="1:7" x14ac:dyDescent="0.25">
      <c r="A28" s="66" t="s">
        <v>996</v>
      </c>
      <c r="B28" s="66" t="s">
        <v>501</v>
      </c>
      <c r="C28" s="492" t="s">
        <v>1211</v>
      </c>
      <c r="D28" s="111"/>
      <c r="F28" s="111"/>
      <c r="G28" s="66"/>
    </row>
    <row r="29" spans="1:7" x14ac:dyDescent="0.25">
      <c r="A29" s="66" t="s">
        <v>997</v>
      </c>
      <c r="B29" s="66" t="s">
        <v>503</v>
      </c>
      <c r="C29" s="492" t="s">
        <v>1211</v>
      </c>
      <c r="D29" s="111"/>
      <c r="F29" s="111"/>
      <c r="G29" s="66"/>
    </row>
    <row r="30" spans="1:7" x14ac:dyDescent="0.25">
      <c r="A30" s="66" t="s">
        <v>998</v>
      </c>
      <c r="B30" s="66" t="s">
        <v>505</v>
      </c>
      <c r="C30" s="492" t="s">
        <v>1211</v>
      </c>
      <c r="D30" s="111"/>
      <c r="F30" s="111"/>
      <c r="G30" s="66"/>
    </row>
    <row r="31" spans="1:7" x14ac:dyDescent="0.25">
      <c r="A31" s="66" t="s">
        <v>999</v>
      </c>
      <c r="B31" s="66" t="s">
        <v>507</v>
      </c>
      <c r="C31" s="492" t="s">
        <v>1211</v>
      </c>
      <c r="D31" s="111"/>
      <c r="F31" s="111"/>
      <c r="G31" s="66"/>
    </row>
    <row r="32" spans="1:7" x14ac:dyDescent="0.25">
      <c r="A32" s="66" t="s">
        <v>1000</v>
      </c>
      <c r="B32" s="66" t="s">
        <v>2290</v>
      </c>
      <c r="C32" s="492" t="s">
        <v>1211</v>
      </c>
      <c r="D32" s="111"/>
      <c r="F32" s="111"/>
      <c r="G32" s="66"/>
    </row>
    <row r="33" spans="1:7" x14ac:dyDescent="0.25">
      <c r="A33" s="66" t="s">
        <v>1001</v>
      </c>
      <c r="B33" s="66" t="s">
        <v>510</v>
      </c>
      <c r="C33" s="492" t="s">
        <v>1211</v>
      </c>
      <c r="D33" s="111"/>
      <c r="F33" s="111"/>
      <c r="G33" s="66"/>
    </row>
    <row r="34" spans="1:7" x14ac:dyDescent="0.25">
      <c r="A34" s="66" t="s">
        <v>1002</v>
      </c>
      <c r="B34" s="66" t="s">
        <v>512</v>
      </c>
      <c r="C34" s="492" t="s">
        <v>1211</v>
      </c>
      <c r="D34" s="111"/>
      <c r="F34" s="111"/>
      <c r="G34" s="66"/>
    </row>
    <row r="35" spans="1:7" x14ac:dyDescent="0.25">
      <c r="A35" s="66" t="s">
        <v>1003</v>
      </c>
      <c r="B35" s="66" t="s">
        <v>514</v>
      </c>
      <c r="C35" s="492" t="s">
        <v>1211</v>
      </c>
      <c r="D35" s="111"/>
      <c r="F35" s="111"/>
      <c r="G35" s="66"/>
    </row>
    <row r="36" spans="1:7" x14ac:dyDescent="0.25">
      <c r="A36" s="66" t="s">
        <v>1004</v>
      </c>
      <c r="B36" s="66" t="s">
        <v>516</v>
      </c>
      <c r="C36" s="492" t="s">
        <v>1211</v>
      </c>
      <c r="D36" s="111"/>
      <c r="F36" s="111"/>
      <c r="G36" s="66"/>
    </row>
    <row r="37" spans="1:7" x14ac:dyDescent="0.25">
      <c r="A37" s="66" t="s">
        <v>1005</v>
      </c>
      <c r="B37" s="66" t="s">
        <v>518</v>
      </c>
      <c r="C37" s="492" t="s">
        <v>1211</v>
      </c>
      <c r="D37" s="111"/>
      <c r="F37" s="111"/>
      <c r="G37" s="66"/>
    </row>
    <row r="38" spans="1:7" x14ac:dyDescent="0.25">
      <c r="A38" s="66" t="s">
        <v>1006</v>
      </c>
      <c r="B38" s="66" t="s">
        <v>520</v>
      </c>
      <c r="C38" s="492" t="s">
        <v>1211</v>
      </c>
      <c r="D38" s="111"/>
      <c r="F38" s="111"/>
      <c r="G38" s="66"/>
    </row>
    <row r="39" spans="1:7" x14ac:dyDescent="0.25">
      <c r="A39" s="66" t="s">
        <v>1007</v>
      </c>
      <c r="B39" s="66" t="s">
        <v>522</v>
      </c>
      <c r="C39" s="492" t="s">
        <v>1211</v>
      </c>
      <c r="D39" s="111"/>
      <c r="F39" s="111"/>
      <c r="G39" s="66"/>
    </row>
    <row r="40" spans="1:7" x14ac:dyDescent="0.25">
      <c r="A40" s="66" t="s">
        <v>1008</v>
      </c>
      <c r="B40" s="66" t="s">
        <v>524</v>
      </c>
      <c r="C40" s="492" t="s">
        <v>1211</v>
      </c>
      <c r="D40" s="111"/>
      <c r="F40" s="111"/>
      <c r="G40" s="66"/>
    </row>
    <row r="41" spans="1:7" x14ac:dyDescent="0.25">
      <c r="A41" s="66" t="s">
        <v>1009</v>
      </c>
      <c r="B41" s="66" t="s">
        <v>526</v>
      </c>
      <c r="C41" s="492" t="s">
        <v>1211</v>
      </c>
      <c r="D41" s="111"/>
      <c r="F41" s="111"/>
      <c r="G41" s="66"/>
    </row>
    <row r="42" spans="1:7" x14ac:dyDescent="0.25">
      <c r="A42" s="66" t="s">
        <v>1010</v>
      </c>
      <c r="B42" s="66" t="s">
        <v>3</v>
      </c>
      <c r="C42" s="492" t="s">
        <v>1211</v>
      </c>
      <c r="D42" s="111"/>
      <c r="F42" s="111"/>
      <c r="G42" s="66"/>
    </row>
    <row r="43" spans="1:7" x14ac:dyDescent="0.25">
      <c r="A43" s="66" t="s">
        <v>1011</v>
      </c>
      <c r="B43" s="66" t="s">
        <v>529</v>
      </c>
      <c r="C43" s="492" t="s">
        <v>1211</v>
      </c>
      <c r="D43" s="111"/>
      <c r="F43" s="111"/>
      <c r="G43" s="66"/>
    </row>
    <row r="44" spans="1:7" x14ac:dyDescent="0.25">
      <c r="A44" s="66" t="s">
        <v>1012</v>
      </c>
      <c r="B44" s="66" t="s">
        <v>531</v>
      </c>
      <c r="C44" s="492" t="s">
        <v>1211</v>
      </c>
      <c r="D44" s="111"/>
      <c r="F44" s="111"/>
      <c r="G44" s="66"/>
    </row>
    <row r="45" spans="1:7" x14ac:dyDescent="0.25">
      <c r="A45" s="66" t="s">
        <v>1013</v>
      </c>
      <c r="B45" s="66" t="s">
        <v>533</v>
      </c>
      <c r="C45" s="492" t="s">
        <v>1211</v>
      </c>
      <c r="D45" s="111"/>
      <c r="F45" s="111"/>
      <c r="G45" s="66"/>
    </row>
    <row r="46" spans="1:7" x14ac:dyDescent="0.25">
      <c r="A46" s="66" t="s">
        <v>1014</v>
      </c>
      <c r="B46" s="66" t="s">
        <v>535</v>
      </c>
      <c r="C46" s="492" t="s">
        <v>1211</v>
      </c>
      <c r="D46" s="111"/>
      <c r="F46" s="111"/>
      <c r="G46" s="66"/>
    </row>
    <row r="47" spans="1:7" x14ac:dyDescent="0.25">
      <c r="A47" s="66" t="s">
        <v>1015</v>
      </c>
      <c r="B47" s="66" t="s">
        <v>537</v>
      </c>
      <c r="C47" s="492" t="s">
        <v>1211</v>
      </c>
      <c r="D47" s="111"/>
      <c r="F47" s="111"/>
      <c r="G47" s="66"/>
    </row>
    <row r="48" spans="1:7" x14ac:dyDescent="0.25">
      <c r="A48" s="66" t="s">
        <v>1016</v>
      </c>
      <c r="B48" s="66" t="s">
        <v>539</v>
      </c>
      <c r="C48" s="492" t="s">
        <v>1211</v>
      </c>
      <c r="D48" s="111"/>
      <c r="F48" s="111"/>
      <c r="G48" s="66"/>
    </row>
    <row r="49" spans="1:7" x14ac:dyDescent="0.25">
      <c r="A49" s="66" t="s">
        <v>1017</v>
      </c>
      <c r="B49" s="66" t="s">
        <v>541</v>
      </c>
      <c r="C49" s="492" t="s">
        <v>1211</v>
      </c>
      <c r="D49" s="111"/>
      <c r="F49" s="111"/>
      <c r="G49" s="66"/>
    </row>
    <row r="50" spans="1:7" x14ac:dyDescent="0.25">
      <c r="A50" s="66" t="s">
        <v>1018</v>
      </c>
      <c r="B50" s="66" t="s">
        <v>543</v>
      </c>
      <c r="C50" s="492" t="s">
        <v>1211</v>
      </c>
      <c r="D50" s="111"/>
      <c r="F50" s="111"/>
      <c r="G50" s="66"/>
    </row>
    <row r="51" spans="1:7" x14ac:dyDescent="0.25">
      <c r="A51" s="66" t="s">
        <v>1019</v>
      </c>
      <c r="B51" s="66" t="s">
        <v>545</v>
      </c>
      <c r="C51" s="492" t="s">
        <v>1211</v>
      </c>
      <c r="D51" s="111"/>
      <c r="F51" s="111"/>
      <c r="G51" s="66"/>
    </row>
    <row r="52" spans="1:7" x14ac:dyDescent="0.25">
      <c r="A52" s="66" t="s">
        <v>1020</v>
      </c>
      <c r="B52" s="66" t="s">
        <v>547</v>
      </c>
      <c r="C52" s="492" t="s">
        <v>1211</v>
      </c>
      <c r="D52" s="111"/>
      <c r="F52" s="111"/>
      <c r="G52" s="66"/>
    </row>
    <row r="53" spans="1:7" x14ac:dyDescent="0.25">
      <c r="A53" s="66" t="s">
        <v>1021</v>
      </c>
      <c r="B53" s="66" t="s">
        <v>6</v>
      </c>
      <c r="C53" s="492" t="s">
        <v>1211</v>
      </c>
      <c r="D53" s="111"/>
      <c r="F53" s="111"/>
      <c r="G53" s="66"/>
    </row>
    <row r="54" spans="1:7" x14ac:dyDescent="0.25">
      <c r="A54" s="274" t="s">
        <v>1022</v>
      </c>
      <c r="B54" s="111" t="s">
        <v>312</v>
      </c>
      <c r="C54" s="182">
        <f>SUM(C55:C57)</f>
        <v>0</v>
      </c>
      <c r="D54" s="111"/>
      <c r="F54" s="111"/>
      <c r="G54" s="66"/>
    </row>
    <row r="55" spans="1:7" x14ac:dyDescent="0.25">
      <c r="A55" s="274" t="s">
        <v>1023</v>
      </c>
      <c r="B55" s="66" t="s">
        <v>553</v>
      </c>
      <c r="C55" s="492" t="s">
        <v>1211</v>
      </c>
      <c r="D55" s="111"/>
      <c r="F55" s="111"/>
      <c r="G55" s="66"/>
    </row>
    <row r="56" spans="1:7" x14ac:dyDescent="0.25">
      <c r="A56" s="274" t="s">
        <v>1024</v>
      </c>
      <c r="B56" s="66" t="s">
        <v>555</v>
      </c>
      <c r="C56" s="492" t="s">
        <v>1211</v>
      </c>
      <c r="D56" s="111"/>
      <c r="F56" s="111"/>
      <c r="G56" s="66"/>
    </row>
    <row r="57" spans="1:7" x14ac:dyDescent="0.25">
      <c r="A57" s="274" t="s">
        <v>1025</v>
      </c>
      <c r="B57" s="66" t="s">
        <v>2</v>
      </c>
      <c r="C57" s="492" t="s">
        <v>1211</v>
      </c>
      <c r="D57" s="111"/>
      <c r="F57" s="111"/>
      <c r="G57" s="66"/>
    </row>
    <row r="58" spans="1:7" x14ac:dyDescent="0.25">
      <c r="A58" s="274" t="s">
        <v>1026</v>
      </c>
      <c r="B58" s="111" t="s">
        <v>142</v>
      </c>
      <c r="C58" s="182">
        <f>SUM(C59:C69)</f>
        <v>0</v>
      </c>
      <c r="D58" s="111"/>
      <c r="F58" s="111"/>
      <c r="G58" s="66"/>
    </row>
    <row r="59" spans="1:7" x14ac:dyDescent="0.25">
      <c r="A59" s="274" t="s">
        <v>1027</v>
      </c>
      <c r="B59" s="83" t="s">
        <v>314</v>
      </c>
      <c r="C59" s="492" t="s">
        <v>1211</v>
      </c>
      <c r="D59" s="111"/>
      <c r="F59" s="111"/>
      <c r="G59" s="66"/>
    </row>
    <row r="60" spans="1:7" x14ac:dyDescent="0.25">
      <c r="A60" s="274" t="s">
        <v>1028</v>
      </c>
      <c r="B60" s="274" t="s">
        <v>550</v>
      </c>
      <c r="C60" s="492" t="s">
        <v>1211</v>
      </c>
      <c r="D60" s="111"/>
      <c r="E60" s="274"/>
      <c r="F60" s="111"/>
      <c r="G60" s="274"/>
    </row>
    <row r="61" spans="1:7" x14ac:dyDescent="0.25">
      <c r="A61" s="274" t="s">
        <v>1029</v>
      </c>
      <c r="B61" s="83" t="s">
        <v>316</v>
      </c>
      <c r="C61" s="492" t="s">
        <v>1211</v>
      </c>
      <c r="D61" s="111"/>
      <c r="F61" s="111"/>
      <c r="G61" s="66"/>
    </row>
    <row r="62" spans="1:7" x14ac:dyDescent="0.25">
      <c r="A62" s="274" t="s">
        <v>1030</v>
      </c>
      <c r="B62" s="83" t="s">
        <v>318</v>
      </c>
      <c r="C62" s="492" t="s">
        <v>1211</v>
      </c>
      <c r="D62" s="111"/>
      <c r="F62" s="111"/>
      <c r="G62" s="66"/>
    </row>
    <row r="63" spans="1:7" x14ac:dyDescent="0.25">
      <c r="A63" s="274" t="s">
        <v>1031</v>
      </c>
      <c r="B63" s="83" t="s">
        <v>12</v>
      </c>
      <c r="C63" s="492" t="s">
        <v>1211</v>
      </c>
      <c r="D63" s="111"/>
      <c r="F63" s="111"/>
      <c r="G63" s="66"/>
    </row>
    <row r="64" spans="1:7" x14ac:dyDescent="0.25">
      <c r="A64" s="274" t="s">
        <v>1032</v>
      </c>
      <c r="B64" s="83" t="s">
        <v>321</v>
      </c>
      <c r="C64" s="492" t="s">
        <v>1211</v>
      </c>
      <c r="D64" s="111"/>
      <c r="F64" s="111"/>
      <c r="G64" s="66"/>
    </row>
    <row r="65" spans="1:7" x14ac:dyDescent="0.25">
      <c r="A65" s="274" t="s">
        <v>1033</v>
      </c>
      <c r="B65" s="83" t="s">
        <v>323</v>
      </c>
      <c r="C65" s="492" t="s">
        <v>1211</v>
      </c>
      <c r="D65" s="111"/>
      <c r="F65" s="111"/>
      <c r="G65" s="66"/>
    </row>
    <row r="66" spans="1:7" x14ac:dyDescent="0.25">
      <c r="A66" s="274" t="s">
        <v>1034</v>
      </c>
      <c r="B66" s="83" t="s">
        <v>325</v>
      </c>
      <c r="C66" s="492" t="s">
        <v>1211</v>
      </c>
      <c r="D66" s="111"/>
      <c r="F66" s="111"/>
      <c r="G66" s="66"/>
    </row>
    <row r="67" spans="1:7" x14ac:dyDescent="0.25">
      <c r="A67" s="274" t="s">
        <v>1035</v>
      </c>
      <c r="B67" s="83" t="s">
        <v>327</v>
      </c>
      <c r="C67" s="492" t="s">
        <v>1211</v>
      </c>
      <c r="D67" s="111"/>
      <c r="F67" s="111"/>
      <c r="G67" s="66"/>
    </row>
    <row r="68" spans="1:7" x14ac:dyDescent="0.25">
      <c r="A68" s="274" t="s">
        <v>1036</v>
      </c>
      <c r="B68" s="83" t="s">
        <v>329</v>
      </c>
      <c r="C68" s="492" t="s">
        <v>1211</v>
      </c>
      <c r="D68" s="111"/>
      <c r="F68" s="111"/>
      <c r="G68" s="66"/>
    </row>
    <row r="69" spans="1:7" x14ac:dyDescent="0.25">
      <c r="A69" s="274" t="s">
        <v>1037</v>
      </c>
      <c r="B69" s="83" t="s">
        <v>142</v>
      </c>
      <c r="C69" s="492" t="s">
        <v>1211</v>
      </c>
      <c r="D69" s="111"/>
      <c r="F69" s="111"/>
      <c r="G69" s="66"/>
    </row>
    <row r="70" spans="1:7" outlineLevel="1" x14ac:dyDescent="0.25">
      <c r="A70" s="66" t="s">
        <v>1038</v>
      </c>
      <c r="B70" s="95" t="s">
        <v>146</v>
      </c>
      <c r="C70" s="180"/>
      <c r="G70" s="66"/>
    </row>
    <row r="71" spans="1:7" outlineLevel="1" x14ac:dyDescent="0.25">
      <c r="A71" s="66" t="s">
        <v>1039</v>
      </c>
      <c r="B71" s="95" t="s">
        <v>146</v>
      </c>
      <c r="C71" s="180"/>
      <c r="G71" s="66"/>
    </row>
    <row r="72" spans="1:7" outlineLevel="1" x14ac:dyDescent="0.25">
      <c r="A72" s="66" t="s">
        <v>1040</v>
      </c>
      <c r="B72" s="95" t="s">
        <v>146</v>
      </c>
      <c r="C72" s="180"/>
      <c r="G72" s="66"/>
    </row>
    <row r="73" spans="1:7" outlineLevel="1" x14ac:dyDescent="0.25">
      <c r="A73" s="66" t="s">
        <v>1041</v>
      </c>
      <c r="B73" s="95" t="s">
        <v>146</v>
      </c>
      <c r="C73" s="180"/>
      <c r="G73" s="66"/>
    </row>
    <row r="74" spans="1:7" outlineLevel="1" x14ac:dyDescent="0.25">
      <c r="A74" s="66" t="s">
        <v>1042</v>
      </c>
      <c r="B74" s="95" t="s">
        <v>146</v>
      </c>
      <c r="C74" s="180"/>
      <c r="G74" s="66"/>
    </row>
    <row r="75" spans="1:7" outlineLevel="1" x14ac:dyDescent="0.25">
      <c r="A75" s="66" t="s">
        <v>1043</v>
      </c>
      <c r="B75" s="95" t="s">
        <v>146</v>
      </c>
      <c r="C75" s="180"/>
      <c r="G75" s="66"/>
    </row>
    <row r="76" spans="1:7" outlineLevel="1" x14ac:dyDescent="0.25">
      <c r="A76" s="66" t="s">
        <v>1044</v>
      </c>
      <c r="B76" s="95" t="s">
        <v>146</v>
      </c>
      <c r="C76" s="180"/>
      <c r="G76" s="66"/>
    </row>
    <row r="77" spans="1:7" outlineLevel="1" x14ac:dyDescent="0.25">
      <c r="A77" s="66" t="s">
        <v>1045</v>
      </c>
      <c r="B77" s="95" t="s">
        <v>146</v>
      </c>
      <c r="C77" s="180"/>
      <c r="G77" s="66"/>
    </row>
    <row r="78" spans="1:7" outlineLevel="1" x14ac:dyDescent="0.25">
      <c r="A78" s="66" t="s">
        <v>1046</v>
      </c>
      <c r="B78" s="95" t="s">
        <v>146</v>
      </c>
      <c r="C78" s="180"/>
      <c r="G78" s="66"/>
    </row>
    <row r="79" spans="1:7" outlineLevel="1" x14ac:dyDescent="0.25">
      <c r="A79" s="66" t="s">
        <v>1047</v>
      </c>
      <c r="B79" s="95" t="s">
        <v>146</v>
      </c>
      <c r="C79" s="180"/>
      <c r="G79" s="66"/>
    </row>
    <row r="80" spans="1:7" ht="15" customHeight="1" x14ac:dyDescent="0.25">
      <c r="A80" s="85"/>
      <c r="B80" s="86" t="s">
        <v>1048</v>
      </c>
      <c r="C80" s="85" t="s">
        <v>985</v>
      </c>
      <c r="D80" s="85"/>
      <c r="E80" s="87"/>
      <c r="F80" s="88"/>
      <c r="G80" s="88"/>
    </row>
    <row r="81" spans="1:7" x14ac:dyDescent="0.25">
      <c r="A81" s="66" t="s">
        <v>1049</v>
      </c>
      <c r="B81" s="66" t="s">
        <v>611</v>
      </c>
      <c r="C81" s="492" t="s">
        <v>1211</v>
      </c>
      <c r="E81" s="64"/>
    </row>
    <row r="82" spans="1:7" x14ac:dyDescent="0.25">
      <c r="A82" s="66" t="s">
        <v>1050</v>
      </c>
      <c r="B82" s="66" t="s">
        <v>613</v>
      </c>
      <c r="C82" s="492" t="s">
        <v>1211</v>
      </c>
      <c r="E82" s="64"/>
    </row>
    <row r="83" spans="1:7" x14ac:dyDescent="0.25">
      <c r="A83" s="66" t="s">
        <v>1051</v>
      </c>
      <c r="B83" s="66" t="s">
        <v>142</v>
      </c>
      <c r="C83" s="492" t="s">
        <v>1211</v>
      </c>
      <c r="E83" s="64"/>
    </row>
    <row r="84" spans="1:7" outlineLevel="1" x14ac:dyDescent="0.25">
      <c r="A84" s="66" t="s">
        <v>1052</v>
      </c>
      <c r="C84" s="180"/>
      <c r="E84" s="64"/>
    </row>
    <row r="85" spans="1:7" outlineLevel="1" x14ac:dyDescent="0.25">
      <c r="A85" s="66" t="s">
        <v>1053</v>
      </c>
      <c r="C85" s="180"/>
      <c r="E85" s="64"/>
    </row>
    <row r="86" spans="1:7" outlineLevel="1" x14ac:dyDescent="0.25">
      <c r="A86" s="66" t="s">
        <v>1054</v>
      </c>
      <c r="C86" s="180"/>
      <c r="E86" s="64"/>
    </row>
    <row r="87" spans="1:7" outlineLevel="1" x14ac:dyDescent="0.25">
      <c r="A87" s="66" t="s">
        <v>1055</v>
      </c>
      <c r="C87" s="180"/>
      <c r="E87" s="64"/>
    </row>
    <row r="88" spans="1:7" outlineLevel="1" x14ac:dyDescent="0.25">
      <c r="A88" s="66" t="s">
        <v>1056</v>
      </c>
      <c r="C88" s="180"/>
      <c r="E88" s="64"/>
    </row>
    <row r="89" spans="1:7" outlineLevel="1" x14ac:dyDescent="0.25">
      <c r="A89" s="66" t="s">
        <v>1057</v>
      </c>
      <c r="C89" s="180"/>
      <c r="E89" s="64"/>
    </row>
    <row r="90" spans="1:7" ht="15" customHeight="1" x14ac:dyDescent="0.25">
      <c r="A90" s="85"/>
      <c r="B90" s="86" t="s">
        <v>1058</v>
      </c>
      <c r="C90" s="85" t="s">
        <v>985</v>
      </c>
      <c r="D90" s="85"/>
      <c r="E90" s="87"/>
      <c r="F90" s="88"/>
      <c r="G90" s="88"/>
    </row>
    <row r="91" spans="1:7" x14ac:dyDescent="0.25">
      <c r="A91" s="66" t="s">
        <v>1059</v>
      </c>
      <c r="B91" s="66" t="s">
        <v>623</v>
      </c>
      <c r="C91" s="492" t="s">
        <v>1211</v>
      </c>
      <c r="E91" s="64"/>
    </row>
    <row r="92" spans="1:7" x14ac:dyDescent="0.25">
      <c r="A92" s="66" t="s">
        <v>1060</v>
      </c>
      <c r="B92" s="66" t="s">
        <v>625</v>
      </c>
      <c r="C92" s="492" t="s">
        <v>1211</v>
      </c>
      <c r="E92" s="64"/>
    </row>
    <row r="93" spans="1:7" x14ac:dyDescent="0.25">
      <c r="A93" s="66" t="s">
        <v>1061</v>
      </c>
      <c r="B93" s="66" t="s">
        <v>142</v>
      </c>
      <c r="C93" s="492" t="s">
        <v>1211</v>
      </c>
      <c r="E93" s="64"/>
    </row>
    <row r="94" spans="1:7" outlineLevel="1" x14ac:dyDescent="0.25">
      <c r="A94" s="66" t="s">
        <v>1062</v>
      </c>
      <c r="C94" s="180"/>
      <c r="E94" s="64"/>
    </row>
    <row r="95" spans="1:7" outlineLevel="1" x14ac:dyDescent="0.25">
      <c r="A95" s="66" t="s">
        <v>1063</v>
      </c>
      <c r="C95" s="180"/>
      <c r="E95" s="64"/>
    </row>
    <row r="96" spans="1:7" outlineLevel="1" x14ac:dyDescent="0.25">
      <c r="A96" s="66" t="s">
        <v>1064</v>
      </c>
      <c r="C96" s="180"/>
      <c r="E96" s="64"/>
    </row>
    <row r="97" spans="1:7" outlineLevel="1" x14ac:dyDescent="0.25">
      <c r="A97" s="66" t="s">
        <v>1065</v>
      </c>
      <c r="C97" s="180"/>
      <c r="E97" s="64"/>
    </row>
    <row r="98" spans="1:7" outlineLevel="1" x14ac:dyDescent="0.25">
      <c r="A98" s="66" t="s">
        <v>1066</v>
      </c>
      <c r="C98" s="180"/>
      <c r="E98" s="64"/>
    </row>
    <row r="99" spans="1:7" outlineLevel="1" x14ac:dyDescent="0.25">
      <c r="A99" s="66" t="s">
        <v>1067</v>
      </c>
      <c r="C99" s="180"/>
      <c r="E99" s="64"/>
    </row>
    <row r="100" spans="1:7" ht="15" customHeight="1" x14ac:dyDescent="0.25">
      <c r="A100" s="85"/>
      <c r="B100" s="86" t="s">
        <v>1068</v>
      </c>
      <c r="C100" s="85" t="s">
        <v>985</v>
      </c>
      <c r="D100" s="85"/>
      <c r="E100" s="87"/>
      <c r="F100" s="88"/>
      <c r="G100" s="88"/>
    </row>
    <row r="101" spans="1:7" x14ac:dyDescent="0.25">
      <c r="A101" s="66" t="s">
        <v>1069</v>
      </c>
      <c r="B101" s="62" t="s">
        <v>635</v>
      </c>
      <c r="C101" s="492" t="s">
        <v>1211</v>
      </c>
      <c r="E101" s="64"/>
    </row>
    <row r="102" spans="1:7" x14ac:dyDescent="0.25">
      <c r="A102" s="66" t="s">
        <v>1070</v>
      </c>
      <c r="B102" s="62" t="s">
        <v>637</v>
      </c>
      <c r="C102" s="492" t="s">
        <v>1211</v>
      </c>
      <c r="E102" s="64"/>
    </row>
    <row r="103" spans="1:7" x14ac:dyDescent="0.25">
      <c r="A103" s="66" t="s">
        <v>1071</v>
      </c>
      <c r="B103" s="62" t="s">
        <v>639</v>
      </c>
      <c r="C103" s="492" t="s">
        <v>1211</v>
      </c>
    </row>
    <row r="104" spans="1:7" x14ac:dyDescent="0.25">
      <c r="A104" s="66" t="s">
        <v>1072</v>
      </c>
      <c r="B104" s="62" t="s">
        <v>641</v>
      </c>
      <c r="C104" s="492" t="s">
        <v>1211</v>
      </c>
    </row>
    <row r="105" spans="1:7" x14ac:dyDescent="0.25">
      <c r="A105" s="66" t="s">
        <v>1073</v>
      </c>
      <c r="B105" s="62" t="s">
        <v>643</v>
      </c>
      <c r="C105" s="492" t="s">
        <v>1211</v>
      </c>
    </row>
    <row r="106" spans="1:7" outlineLevel="1" x14ac:dyDescent="0.25">
      <c r="A106" s="66" t="s">
        <v>1074</v>
      </c>
      <c r="B106" s="62"/>
      <c r="C106" s="180"/>
    </row>
    <row r="107" spans="1:7" outlineLevel="1" x14ac:dyDescent="0.25">
      <c r="A107" s="66" t="s">
        <v>1075</v>
      </c>
      <c r="B107" s="62"/>
      <c r="C107" s="180"/>
    </row>
    <row r="108" spans="1:7" outlineLevel="1" x14ac:dyDescent="0.25">
      <c r="A108" s="66" t="s">
        <v>1076</v>
      </c>
      <c r="B108" s="62"/>
      <c r="C108" s="180"/>
    </row>
    <row r="109" spans="1:7" outlineLevel="1" x14ac:dyDescent="0.25">
      <c r="A109" s="66" t="s">
        <v>1077</v>
      </c>
      <c r="B109" s="62"/>
      <c r="C109" s="180"/>
    </row>
    <row r="110" spans="1:7" ht="15" customHeight="1" x14ac:dyDescent="0.25">
      <c r="A110" s="85"/>
      <c r="B110" s="85" t="s">
        <v>1078</v>
      </c>
      <c r="C110" s="85" t="s">
        <v>985</v>
      </c>
      <c r="D110" s="85"/>
      <c r="E110" s="87"/>
      <c r="F110" s="88"/>
      <c r="G110" s="88"/>
    </row>
    <row r="111" spans="1:7" x14ac:dyDescent="0.25">
      <c r="A111" s="66" t="s">
        <v>1079</v>
      </c>
      <c r="B111" s="361" t="s">
        <v>650</v>
      </c>
      <c r="C111" s="492" t="s">
        <v>1211</v>
      </c>
      <c r="E111" s="64"/>
    </row>
    <row r="112" spans="1:7" outlineLevel="1" x14ac:dyDescent="0.25">
      <c r="A112" s="66" t="s">
        <v>1080</v>
      </c>
      <c r="B112" s="230" t="s">
        <v>2662</v>
      </c>
      <c r="C112" s="492" t="s">
        <v>1211</v>
      </c>
      <c r="E112" s="64"/>
    </row>
    <row r="113" spans="1:7" outlineLevel="1" x14ac:dyDescent="0.25">
      <c r="A113" s="66" t="s">
        <v>1081</v>
      </c>
      <c r="B113" s="361"/>
      <c r="C113" s="180"/>
      <c r="E113" s="64"/>
    </row>
    <row r="114" spans="1:7" outlineLevel="1" x14ac:dyDescent="0.25">
      <c r="A114" s="66" t="s">
        <v>1082</v>
      </c>
      <c r="C114" s="180"/>
      <c r="E114" s="64"/>
    </row>
    <row r="115" spans="1:7" outlineLevel="1" x14ac:dyDescent="0.25">
      <c r="A115" s="66" t="s">
        <v>1083</v>
      </c>
      <c r="C115" s="180"/>
      <c r="E115" s="64"/>
    </row>
    <row r="116" spans="1:7" ht="15" customHeight="1" x14ac:dyDescent="0.25">
      <c r="A116" s="85"/>
      <c r="B116" s="86" t="s">
        <v>1084</v>
      </c>
      <c r="C116" s="85" t="s">
        <v>655</v>
      </c>
      <c r="D116" s="85" t="s">
        <v>656</v>
      </c>
      <c r="E116" s="87"/>
      <c r="F116" s="85" t="s">
        <v>985</v>
      </c>
      <c r="G116" s="85" t="s">
        <v>657</v>
      </c>
    </row>
    <row r="117" spans="1:7" x14ac:dyDescent="0.25">
      <c r="A117" s="66" t="s">
        <v>1085</v>
      </c>
      <c r="B117" s="83" t="s">
        <v>659</v>
      </c>
      <c r="C117" s="492" t="s">
        <v>1211</v>
      </c>
      <c r="D117" s="80"/>
      <c r="E117" s="80"/>
      <c r="F117" s="99"/>
      <c r="G117" s="99"/>
    </row>
    <row r="118" spans="1:7" x14ac:dyDescent="0.25">
      <c r="A118" s="80"/>
      <c r="B118" s="112"/>
      <c r="C118" s="80"/>
      <c r="D118" s="80"/>
      <c r="E118" s="80"/>
      <c r="F118" s="99"/>
      <c r="G118" s="99"/>
    </row>
    <row r="119" spans="1:7" x14ac:dyDescent="0.25">
      <c r="B119" s="83" t="s">
        <v>660</v>
      </c>
      <c r="C119" s="80"/>
      <c r="D119" s="80"/>
      <c r="E119" s="80"/>
      <c r="F119" s="99"/>
      <c r="G119" s="99"/>
    </row>
    <row r="120" spans="1:7" x14ac:dyDescent="0.25">
      <c r="A120" s="66" t="s">
        <v>1086</v>
      </c>
      <c r="B120" s="83" t="s">
        <v>578</v>
      </c>
      <c r="C120" s="492" t="s">
        <v>1211</v>
      </c>
      <c r="D120" s="492" t="s">
        <v>1211</v>
      </c>
      <c r="E120" s="80"/>
      <c r="F120" s="198" t="str">
        <f t="shared" ref="F120:F143" si="0">IF($C$144=0,"",IF(C120="[for completion]","",C120/$C$144))</f>
        <v/>
      </c>
      <c r="G120" s="198" t="str">
        <f t="shared" ref="G120:G143" si="1">IF($D$144=0,"",IF(D120="[for completion]","",D120/$D$144))</f>
        <v/>
      </c>
    </row>
    <row r="121" spans="1:7" x14ac:dyDescent="0.25">
      <c r="A121" s="66" t="s">
        <v>1087</v>
      </c>
      <c r="B121" s="83" t="s">
        <v>578</v>
      </c>
      <c r="C121" s="492" t="s">
        <v>1211</v>
      </c>
      <c r="D121" s="492" t="s">
        <v>1211</v>
      </c>
      <c r="E121" s="80"/>
      <c r="F121" s="198" t="str">
        <f t="shared" si="0"/>
        <v/>
      </c>
      <c r="G121" s="198" t="str">
        <f t="shared" si="1"/>
        <v/>
      </c>
    </row>
    <row r="122" spans="1:7" x14ac:dyDescent="0.25">
      <c r="A122" s="66" t="s">
        <v>1088</v>
      </c>
      <c r="B122" s="83" t="s">
        <v>578</v>
      </c>
      <c r="C122" s="492" t="s">
        <v>1211</v>
      </c>
      <c r="D122" s="492" t="s">
        <v>1211</v>
      </c>
      <c r="E122" s="80"/>
      <c r="F122" s="198" t="str">
        <f t="shared" si="0"/>
        <v/>
      </c>
      <c r="G122" s="198" t="str">
        <f t="shared" si="1"/>
        <v/>
      </c>
    </row>
    <row r="123" spans="1:7" x14ac:dyDescent="0.25">
      <c r="A123" s="66" t="s">
        <v>1089</v>
      </c>
      <c r="B123" s="83" t="s">
        <v>578</v>
      </c>
      <c r="C123" s="492" t="s">
        <v>1211</v>
      </c>
      <c r="D123" s="492" t="s">
        <v>1211</v>
      </c>
      <c r="E123" s="80"/>
      <c r="F123" s="198" t="str">
        <f t="shared" si="0"/>
        <v/>
      </c>
      <c r="G123" s="198" t="str">
        <f t="shared" si="1"/>
        <v/>
      </c>
    </row>
    <row r="124" spans="1:7" x14ac:dyDescent="0.25">
      <c r="A124" s="66" t="s">
        <v>1090</v>
      </c>
      <c r="B124" s="83" t="s">
        <v>578</v>
      </c>
      <c r="C124" s="492" t="s">
        <v>1211</v>
      </c>
      <c r="D124" s="492" t="s">
        <v>1211</v>
      </c>
      <c r="E124" s="80"/>
      <c r="F124" s="198" t="str">
        <f t="shared" si="0"/>
        <v/>
      </c>
      <c r="G124" s="198" t="str">
        <f t="shared" si="1"/>
        <v/>
      </c>
    </row>
    <row r="125" spans="1:7" x14ac:dyDescent="0.25">
      <c r="A125" s="66" t="s">
        <v>1091</v>
      </c>
      <c r="B125" s="83" t="s">
        <v>578</v>
      </c>
      <c r="C125" s="492" t="s">
        <v>1211</v>
      </c>
      <c r="D125" s="492" t="s">
        <v>1211</v>
      </c>
      <c r="E125" s="80"/>
      <c r="F125" s="198" t="str">
        <f t="shared" si="0"/>
        <v/>
      </c>
      <c r="G125" s="198" t="str">
        <f t="shared" si="1"/>
        <v/>
      </c>
    </row>
    <row r="126" spans="1:7" x14ac:dyDescent="0.25">
      <c r="A126" s="66" t="s">
        <v>1092</v>
      </c>
      <c r="B126" s="83" t="s">
        <v>578</v>
      </c>
      <c r="C126" s="492" t="s">
        <v>1211</v>
      </c>
      <c r="D126" s="492" t="s">
        <v>1211</v>
      </c>
      <c r="E126" s="80"/>
      <c r="F126" s="198" t="str">
        <f t="shared" si="0"/>
        <v/>
      </c>
      <c r="G126" s="198" t="str">
        <f t="shared" si="1"/>
        <v/>
      </c>
    </row>
    <row r="127" spans="1:7" x14ac:dyDescent="0.25">
      <c r="A127" s="66" t="s">
        <v>1093</v>
      </c>
      <c r="B127" s="83" t="s">
        <v>578</v>
      </c>
      <c r="C127" s="492" t="s">
        <v>1211</v>
      </c>
      <c r="D127" s="492" t="s">
        <v>1211</v>
      </c>
      <c r="E127" s="80"/>
      <c r="F127" s="198" t="str">
        <f t="shared" si="0"/>
        <v/>
      </c>
      <c r="G127" s="198" t="str">
        <f t="shared" si="1"/>
        <v/>
      </c>
    </row>
    <row r="128" spans="1:7" x14ac:dyDescent="0.25">
      <c r="A128" s="66" t="s">
        <v>1094</v>
      </c>
      <c r="B128" s="83" t="s">
        <v>578</v>
      </c>
      <c r="C128" s="492" t="s">
        <v>1211</v>
      </c>
      <c r="D128" s="492" t="s">
        <v>1211</v>
      </c>
      <c r="E128" s="80"/>
      <c r="F128" s="198" t="str">
        <f t="shared" si="0"/>
        <v/>
      </c>
      <c r="G128" s="198" t="str">
        <f t="shared" si="1"/>
        <v/>
      </c>
    </row>
    <row r="129" spans="1:7" x14ac:dyDescent="0.25">
      <c r="A129" s="66" t="s">
        <v>1095</v>
      </c>
      <c r="B129" s="83" t="s">
        <v>578</v>
      </c>
      <c r="C129" s="492" t="s">
        <v>1211</v>
      </c>
      <c r="D129" s="492" t="s">
        <v>1211</v>
      </c>
      <c r="E129" s="83"/>
      <c r="F129" s="198" t="str">
        <f t="shared" si="0"/>
        <v/>
      </c>
      <c r="G129" s="198" t="str">
        <f t="shared" si="1"/>
        <v/>
      </c>
    </row>
    <row r="130" spans="1:7" x14ac:dyDescent="0.25">
      <c r="A130" s="66" t="s">
        <v>1096</v>
      </c>
      <c r="B130" s="83" t="s">
        <v>578</v>
      </c>
      <c r="C130" s="492" t="s">
        <v>1211</v>
      </c>
      <c r="D130" s="492" t="s">
        <v>1211</v>
      </c>
      <c r="E130" s="83"/>
      <c r="F130" s="198" t="str">
        <f t="shared" si="0"/>
        <v/>
      </c>
      <c r="G130" s="198" t="str">
        <f t="shared" si="1"/>
        <v/>
      </c>
    </row>
    <row r="131" spans="1:7" x14ac:dyDescent="0.25">
      <c r="A131" s="66" t="s">
        <v>1097</v>
      </c>
      <c r="B131" s="83" t="s">
        <v>578</v>
      </c>
      <c r="C131" s="492" t="s">
        <v>1211</v>
      </c>
      <c r="D131" s="492" t="s">
        <v>1211</v>
      </c>
      <c r="E131" s="83"/>
      <c r="F131" s="198" t="str">
        <f t="shared" si="0"/>
        <v/>
      </c>
      <c r="G131" s="198" t="str">
        <f t="shared" si="1"/>
        <v/>
      </c>
    </row>
    <row r="132" spans="1:7" x14ac:dyDescent="0.25">
      <c r="A132" s="66" t="s">
        <v>1098</v>
      </c>
      <c r="B132" s="83" t="s">
        <v>578</v>
      </c>
      <c r="C132" s="492" t="s">
        <v>1211</v>
      </c>
      <c r="D132" s="492" t="s">
        <v>1211</v>
      </c>
      <c r="E132" s="83"/>
      <c r="F132" s="198" t="str">
        <f t="shared" si="0"/>
        <v/>
      </c>
      <c r="G132" s="198" t="str">
        <f t="shared" si="1"/>
        <v/>
      </c>
    </row>
    <row r="133" spans="1:7" x14ac:dyDescent="0.25">
      <c r="A133" s="66" t="s">
        <v>1099</v>
      </c>
      <c r="B133" s="83" t="s">
        <v>578</v>
      </c>
      <c r="C133" s="492" t="s">
        <v>1211</v>
      </c>
      <c r="D133" s="492" t="s">
        <v>1211</v>
      </c>
      <c r="E133" s="83"/>
      <c r="F133" s="198" t="str">
        <f t="shared" si="0"/>
        <v/>
      </c>
      <c r="G133" s="198" t="str">
        <f t="shared" si="1"/>
        <v/>
      </c>
    </row>
    <row r="134" spans="1:7" x14ac:dyDescent="0.25">
      <c r="A134" s="66" t="s">
        <v>1100</v>
      </c>
      <c r="B134" s="83" t="s">
        <v>578</v>
      </c>
      <c r="C134" s="492" t="s">
        <v>1211</v>
      </c>
      <c r="D134" s="492" t="s">
        <v>1211</v>
      </c>
      <c r="E134" s="83"/>
      <c r="F134" s="198" t="str">
        <f t="shared" si="0"/>
        <v/>
      </c>
      <c r="G134" s="198" t="str">
        <f t="shared" si="1"/>
        <v/>
      </c>
    </row>
    <row r="135" spans="1:7" x14ac:dyDescent="0.25">
      <c r="A135" s="66" t="s">
        <v>1101</v>
      </c>
      <c r="B135" s="83" t="s">
        <v>578</v>
      </c>
      <c r="C135" s="492" t="s">
        <v>1211</v>
      </c>
      <c r="D135" s="492" t="s">
        <v>1211</v>
      </c>
      <c r="F135" s="198" t="str">
        <f t="shared" si="0"/>
        <v/>
      </c>
      <c r="G135" s="198" t="str">
        <f t="shared" si="1"/>
        <v/>
      </c>
    </row>
    <row r="136" spans="1:7" x14ac:dyDescent="0.25">
      <c r="A136" s="66" t="s">
        <v>1102</v>
      </c>
      <c r="B136" s="83" t="s">
        <v>578</v>
      </c>
      <c r="C136" s="492" t="s">
        <v>1211</v>
      </c>
      <c r="D136" s="492" t="s">
        <v>1211</v>
      </c>
      <c r="E136" s="103"/>
      <c r="F136" s="198" t="str">
        <f t="shared" si="0"/>
        <v/>
      </c>
      <c r="G136" s="198" t="str">
        <f t="shared" si="1"/>
        <v/>
      </c>
    </row>
    <row r="137" spans="1:7" x14ac:dyDescent="0.25">
      <c r="A137" s="66" t="s">
        <v>1103</v>
      </c>
      <c r="B137" s="83" t="s">
        <v>578</v>
      </c>
      <c r="C137" s="492" t="s">
        <v>1211</v>
      </c>
      <c r="D137" s="492" t="s">
        <v>1211</v>
      </c>
      <c r="E137" s="103"/>
      <c r="F137" s="198" t="str">
        <f t="shared" si="0"/>
        <v/>
      </c>
      <c r="G137" s="198" t="str">
        <f t="shared" si="1"/>
        <v/>
      </c>
    </row>
    <row r="138" spans="1:7" x14ac:dyDescent="0.25">
      <c r="A138" s="66" t="s">
        <v>1104</v>
      </c>
      <c r="B138" s="83" t="s">
        <v>578</v>
      </c>
      <c r="C138" s="492" t="s">
        <v>1211</v>
      </c>
      <c r="D138" s="492" t="s">
        <v>1211</v>
      </c>
      <c r="E138" s="103"/>
      <c r="F138" s="198" t="str">
        <f t="shared" si="0"/>
        <v/>
      </c>
      <c r="G138" s="198" t="str">
        <f t="shared" si="1"/>
        <v/>
      </c>
    </row>
    <row r="139" spans="1:7" x14ac:dyDescent="0.25">
      <c r="A139" s="66" t="s">
        <v>1105</v>
      </c>
      <c r="B139" s="83" t="s">
        <v>578</v>
      </c>
      <c r="C139" s="492" t="s">
        <v>1211</v>
      </c>
      <c r="D139" s="492" t="s">
        <v>1211</v>
      </c>
      <c r="E139" s="103"/>
      <c r="F139" s="198" t="str">
        <f t="shared" si="0"/>
        <v/>
      </c>
      <c r="G139" s="198" t="str">
        <f t="shared" si="1"/>
        <v/>
      </c>
    </row>
    <row r="140" spans="1:7" x14ac:dyDescent="0.25">
      <c r="A140" s="66" t="s">
        <v>1106</v>
      </c>
      <c r="B140" s="83" t="s">
        <v>578</v>
      </c>
      <c r="C140" s="492" t="s">
        <v>1211</v>
      </c>
      <c r="D140" s="492" t="s">
        <v>1211</v>
      </c>
      <c r="E140" s="103"/>
      <c r="F140" s="198" t="str">
        <f t="shared" si="0"/>
        <v/>
      </c>
      <c r="G140" s="198" t="str">
        <f t="shared" si="1"/>
        <v/>
      </c>
    </row>
    <row r="141" spans="1:7" x14ac:dyDescent="0.25">
      <c r="A141" s="66" t="s">
        <v>1107</v>
      </c>
      <c r="B141" s="83" t="s">
        <v>578</v>
      </c>
      <c r="C141" s="492" t="s">
        <v>1211</v>
      </c>
      <c r="D141" s="492" t="s">
        <v>1211</v>
      </c>
      <c r="E141" s="103"/>
      <c r="F141" s="198" t="str">
        <f t="shared" si="0"/>
        <v/>
      </c>
      <c r="G141" s="198" t="str">
        <f t="shared" si="1"/>
        <v/>
      </c>
    </row>
    <row r="142" spans="1:7" x14ac:dyDescent="0.25">
      <c r="A142" s="66" t="s">
        <v>1108</v>
      </c>
      <c r="B142" s="83" t="s">
        <v>578</v>
      </c>
      <c r="C142" s="492" t="s">
        <v>1211</v>
      </c>
      <c r="D142" s="492" t="s">
        <v>1211</v>
      </c>
      <c r="E142" s="103"/>
      <c r="F142" s="198" t="str">
        <f t="shared" si="0"/>
        <v/>
      </c>
      <c r="G142" s="198" t="str">
        <f t="shared" si="1"/>
        <v/>
      </c>
    </row>
    <row r="143" spans="1:7" x14ac:dyDescent="0.25">
      <c r="A143" s="66" t="s">
        <v>1109</v>
      </c>
      <c r="B143" s="83" t="s">
        <v>578</v>
      </c>
      <c r="C143" s="492" t="s">
        <v>1211</v>
      </c>
      <c r="D143" s="492" t="s">
        <v>1211</v>
      </c>
      <c r="E143" s="103"/>
      <c r="F143" s="198" t="str">
        <f t="shared" si="0"/>
        <v/>
      </c>
      <c r="G143" s="198" t="str">
        <f t="shared" si="1"/>
        <v/>
      </c>
    </row>
    <row r="144" spans="1:7" x14ac:dyDescent="0.25">
      <c r="A144" s="66" t="s">
        <v>1110</v>
      </c>
      <c r="B144" s="93" t="s">
        <v>144</v>
      </c>
      <c r="C144" s="188">
        <f>SUM(C120:C143)</f>
        <v>0</v>
      </c>
      <c r="D144" s="91">
        <f>SUM(D120:D143)</f>
        <v>0</v>
      </c>
      <c r="E144" s="103"/>
      <c r="F144" s="199">
        <f>SUM(F120:F143)</f>
        <v>0</v>
      </c>
      <c r="G144" s="199">
        <f>SUM(G120:G143)</f>
        <v>0</v>
      </c>
    </row>
    <row r="145" spans="1:7" ht="15" customHeight="1" x14ac:dyDescent="0.25">
      <c r="A145" s="85"/>
      <c r="B145" s="86" t="s">
        <v>1111</v>
      </c>
      <c r="C145" s="85" t="s">
        <v>655</v>
      </c>
      <c r="D145" s="85" t="s">
        <v>656</v>
      </c>
      <c r="E145" s="87"/>
      <c r="F145" s="85" t="s">
        <v>985</v>
      </c>
      <c r="G145" s="85" t="s">
        <v>657</v>
      </c>
    </row>
    <row r="146" spans="1:7" x14ac:dyDescent="0.25">
      <c r="A146" s="66" t="s">
        <v>1112</v>
      </c>
      <c r="B146" s="66" t="s">
        <v>688</v>
      </c>
      <c r="C146" s="492" t="s">
        <v>1211</v>
      </c>
      <c r="G146" s="66"/>
    </row>
    <row r="147" spans="1:7" x14ac:dyDescent="0.25">
      <c r="G147" s="66"/>
    </row>
    <row r="148" spans="1:7" x14ac:dyDescent="0.25">
      <c r="B148" s="83" t="s">
        <v>689</v>
      </c>
      <c r="G148" s="66"/>
    </row>
    <row r="149" spans="1:7" x14ac:dyDescent="0.25">
      <c r="A149" s="66" t="s">
        <v>1113</v>
      </c>
      <c r="B149" s="66" t="s">
        <v>691</v>
      </c>
      <c r="C149" s="492" t="s">
        <v>1211</v>
      </c>
      <c r="D149" s="492" t="s">
        <v>1211</v>
      </c>
      <c r="F149" s="198" t="str">
        <f t="shared" ref="F149:F163" si="2">IF($C$157=0,"",IF(C149="[for completion]","",C149/$C$157))</f>
        <v/>
      </c>
      <c r="G149" s="198" t="str">
        <f t="shared" ref="G149:G163" si="3">IF($D$157=0,"",IF(D149="[for completion]","",D149/$D$157))</f>
        <v/>
      </c>
    </row>
    <row r="150" spans="1:7" x14ac:dyDescent="0.25">
      <c r="A150" s="66" t="s">
        <v>1114</v>
      </c>
      <c r="B150" s="66" t="s">
        <v>693</v>
      </c>
      <c r="C150" s="492" t="s">
        <v>1211</v>
      </c>
      <c r="D150" s="492" t="s">
        <v>1211</v>
      </c>
      <c r="F150" s="198" t="str">
        <f t="shared" si="2"/>
        <v/>
      </c>
      <c r="G150" s="198" t="str">
        <f t="shared" si="3"/>
        <v/>
      </c>
    </row>
    <row r="151" spans="1:7" x14ac:dyDescent="0.25">
      <c r="A151" s="66" t="s">
        <v>1115</v>
      </c>
      <c r="B151" s="66" t="s">
        <v>695</v>
      </c>
      <c r="C151" s="492" t="s">
        <v>1211</v>
      </c>
      <c r="D151" s="492" t="s">
        <v>1211</v>
      </c>
      <c r="F151" s="198" t="str">
        <f t="shared" si="2"/>
        <v/>
      </c>
      <c r="G151" s="198" t="str">
        <f t="shared" si="3"/>
        <v/>
      </c>
    </row>
    <row r="152" spans="1:7" x14ac:dyDescent="0.25">
      <c r="A152" s="66" t="s">
        <v>1116</v>
      </c>
      <c r="B152" s="66" t="s">
        <v>697</v>
      </c>
      <c r="C152" s="492" t="s">
        <v>1211</v>
      </c>
      <c r="D152" s="492" t="s">
        <v>1211</v>
      </c>
      <c r="F152" s="198" t="str">
        <f t="shared" si="2"/>
        <v/>
      </c>
      <c r="G152" s="198" t="str">
        <f t="shared" si="3"/>
        <v/>
      </c>
    </row>
    <row r="153" spans="1:7" x14ac:dyDescent="0.25">
      <c r="A153" s="66" t="s">
        <v>1117</v>
      </c>
      <c r="B153" s="66" t="s">
        <v>699</v>
      </c>
      <c r="C153" s="492" t="s">
        <v>1211</v>
      </c>
      <c r="D153" s="492" t="s">
        <v>1211</v>
      </c>
      <c r="F153" s="198" t="str">
        <f t="shared" si="2"/>
        <v/>
      </c>
      <c r="G153" s="198" t="str">
        <f t="shared" si="3"/>
        <v/>
      </c>
    </row>
    <row r="154" spans="1:7" x14ac:dyDescent="0.25">
      <c r="A154" s="66" t="s">
        <v>1118</v>
      </c>
      <c r="B154" s="66" t="s">
        <v>701</v>
      </c>
      <c r="C154" s="492" t="s">
        <v>1211</v>
      </c>
      <c r="D154" s="492" t="s">
        <v>1211</v>
      </c>
      <c r="F154" s="198" t="str">
        <f t="shared" si="2"/>
        <v/>
      </c>
      <c r="G154" s="198" t="str">
        <f t="shared" si="3"/>
        <v/>
      </c>
    </row>
    <row r="155" spans="1:7" x14ac:dyDescent="0.25">
      <c r="A155" s="66" t="s">
        <v>1119</v>
      </c>
      <c r="B155" s="66" t="s">
        <v>703</v>
      </c>
      <c r="C155" s="492" t="s">
        <v>1211</v>
      </c>
      <c r="D155" s="492" t="s">
        <v>1211</v>
      </c>
      <c r="F155" s="198" t="str">
        <f t="shared" si="2"/>
        <v/>
      </c>
      <c r="G155" s="198" t="str">
        <f t="shared" si="3"/>
        <v/>
      </c>
    </row>
    <row r="156" spans="1:7" x14ac:dyDescent="0.25">
      <c r="A156" s="66" t="s">
        <v>1120</v>
      </c>
      <c r="B156" s="66" t="s">
        <v>705</v>
      </c>
      <c r="C156" s="492" t="s">
        <v>1211</v>
      </c>
      <c r="D156" s="492" t="s">
        <v>1211</v>
      </c>
      <c r="F156" s="198" t="str">
        <f t="shared" si="2"/>
        <v/>
      </c>
      <c r="G156" s="198" t="str">
        <f t="shared" si="3"/>
        <v/>
      </c>
    </row>
    <row r="157" spans="1:7" x14ac:dyDescent="0.25">
      <c r="A157" s="66" t="s">
        <v>1121</v>
      </c>
      <c r="B157" s="93" t="s">
        <v>144</v>
      </c>
      <c r="C157" s="186">
        <f>SUM(C149:C156)</f>
        <v>0</v>
      </c>
      <c r="D157" s="187">
        <f>SUM(D149:D156)</f>
        <v>0</v>
      </c>
      <c r="F157" s="180">
        <f>SUM(F149:F156)</f>
        <v>0</v>
      </c>
      <c r="G157" s="180">
        <f>SUM(G149:G156)</f>
        <v>0</v>
      </c>
    </row>
    <row r="158" spans="1:7" outlineLevel="1" x14ac:dyDescent="0.25">
      <c r="A158" s="66" t="s">
        <v>1122</v>
      </c>
      <c r="B158" s="95" t="s">
        <v>708</v>
      </c>
      <c r="C158" s="186"/>
      <c r="D158" s="187"/>
      <c r="F158" s="198" t="str">
        <f t="shared" si="2"/>
        <v/>
      </c>
      <c r="G158" s="198" t="str">
        <f t="shared" si="3"/>
        <v/>
      </c>
    </row>
    <row r="159" spans="1:7" outlineLevel="1" x14ac:dyDescent="0.25">
      <c r="A159" s="66" t="s">
        <v>1123</v>
      </c>
      <c r="B159" s="95" t="s">
        <v>710</v>
      </c>
      <c r="C159" s="186"/>
      <c r="D159" s="187"/>
      <c r="F159" s="198" t="str">
        <f t="shared" si="2"/>
        <v/>
      </c>
      <c r="G159" s="198" t="str">
        <f t="shared" si="3"/>
        <v/>
      </c>
    </row>
    <row r="160" spans="1:7" outlineLevel="1" x14ac:dyDescent="0.25">
      <c r="A160" s="66" t="s">
        <v>1124</v>
      </c>
      <c r="B160" s="95" t="s">
        <v>712</v>
      </c>
      <c r="C160" s="186"/>
      <c r="D160" s="187"/>
      <c r="F160" s="198" t="str">
        <f t="shared" si="2"/>
        <v/>
      </c>
      <c r="G160" s="198" t="str">
        <f t="shared" si="3"/>
        <v/>
      </c>
    </row>
    <row r="161" spans="1:7" outlineLevel="1" x14ac:dyDescent="0.25">
      <c r="A161" s="66" t="s">
        <v>1125</v>
      </c>
      <c r="B161" s="95" t="s">
        <v>714</v>
      </c>
      <c r="C161" s="186"/>
      <c r="D161" s="187"/>
      <c r="F161" s="198" t="str">
        <f t="shared" si="2"/>
        <v/>
      </c>
      <c r="G161" s="198" t="str">
        <f t="shared" si="3"/>
        <v/>
      </c>
    </row>
    <row r="162" spans="1:7" outlineLevel="1" x14ac:dyDescent="0.25">
      <c r="A162" s="66" t="s">
        <v>1126</v>
      </c>
      <c r="B162" s="95" t="s">
        <v>716</v>
      </c>
      <c r="C162" s="186"/>
      <c r="D162" s="187"/>
      <c r="F162" s="198" t="str">
        <f t="shared" si="2"/>
        <v/>
      </c>
      <c r="G162" s="198" t="str">
        <f t="shared" si="3"/>
        <v/>
      </c>
    </row>
    <row r="163" spans="1:7" outlineLevel="1" x14ac:dyDescent="0.25">
      <c r="A163" s="66" t="s">
        <v>1127</v>
      </c>
      <c r="B163" s="95" t="s">
        <v>718</v>
      </c>
      <c r="C163" s="186"/>
      <c r="D163" s="187"/>
      <c r="F163" s="198" t="str">
        <f t="shared" si="2"/>
        <v/>
      </c>
      <c r="G163" s="198" t="str">
        <f t="shared" si="3"/>
        <v/>
      </c>
    </row>
    <row r="164" spans="1:7" outlineLevel="1" x14ac:dyDescent="0.25">
      <c r="A164" s="66" t="s">
        <v>1128</v>
      </c>
      <c r="B164" s="95"/>
      <c r="F164" s="92"/>
      <c r="G164" s="92"/>
    </row>
    <row r="165" spans="1:7" outlineLevel="1" x14ac:dyDescent="0.25">
      <c r="A165" s="66" t="s">
        <v>1129</v>
      </c>
      <c r="B165" s="95"/>
      <c r="F165" s="92"/>
      <c r="G165" s="92"/>
    </row>
    <row r="166" spans="1:7" outlineLevel="1" x14ac:dyDescent="0.25">
      <c r="A166" s="66" t="s">
        <v>1130</v>
      </c>
      <c r="B166" s="95"/>
      <c r="F166" s="92"/>
      <c r="G166" s="92"/>
    </row>
    <row r="167" spans="1:7" ht="15" customHeight="1" x14ac:dyDescent="0.25">
      <c r="A167" s="85"/>
      <c r="B167" s="86" t="s">
        <v>1131</v>
      </c>
      <c r="C167" s="85" t="s">
        <v>655</v>
      </c>
      <c r="D167" s="85" t="s">
        <v>656</v>
      </c>
      <c r="E167" s="87"/>
      <c r="F167" s="85" t="s">
        <v>985</v>
      </c>
      <c r="G167" s="85" t="s">
        <v>657</v>
      </c>
    </row>
    <row r="168" spans="1:7" x14ac:dyDescent="0.25">
      <c r="A168" s="66" t="s">
        <v>1132</v>
      </c>
      <c r="B168" s="66" t="s">
        <v>688</v>
      </c>
      <c r="C168" s="492" t="s">
        <v>1211</v>
      </c>
      <c r="G168" s="66"/>
    </row>
    <row r="169" spans="1:7" x14ac:dyDescent="0.25">
      <c r="G169" s="66"/>
    </row>
    <row r="170" spans="1:7" x14ac:dyDescent="0.25">
      <c r="B170" s="83" t="s">
        <v>689</v>
      </c>
      <c r="G170" s="66"/>
    </row>
    <row r="171" spans="1:7" x14ac:dyDescent="0.25">
      <c r="A171" s="66" t="s">
        <v>1133</v>
      </c>
      <c r="B171" s="66" t="s">
        <v>691</v>
      </c>
      <c r="C171" s="492" t="s">
        <v>1211</v>
      </c>
      <c r="D171" s="492" t="s">
        <v>1211</v>
      </c>
      <c r="F171" s="198" t="str">
        <f>IF($C$179=0,"",IF(C171="[Mark as ND1 if not relevant]","",C171/$C$179))</f>
        <v/>
      </c>
      <c r="G171" s="198" t="str">
        <f>IF($D$179=0,"",IF(D171="[Mark as ND1 if not relevant]","",D171/$D$179))</f>
        <v/>
      </c>
    </row>
    <row r="172" spans="1:7" x14ac:dyDescent="0.25">
      <c r="A172" s="66" t="s">
        <v>1134</v>
      </c>
      <c r="B172" s="66" t="s">
        <v>693</v>
      </c>
      <c r="C172" s="492" t="s">
        <v>1211</v>
      </c>
      <c r="D172" s="492" t="s">
        <v>1211</v>
      </c>
      <c r="F172" s="198" t="str">
        <f t="shared" ref="F172:F178" si="4">IF($C$179=0,"",IF(C172="[Mark as ND1 if not relevant]","",C172/$C$179))</f>
        <v/>
      </c>
      <c r="G172" s="198" t="str">
        <f t="shared" ref="G172:G178" si="5">IF($D$179=0,"",IF(D172="[Mark as ND1 if not relevant]","",D172/$D$179))</f>
        <v/>
      </c>
    </row>
    <row r="173" spans="1:7" x14ac:dyDescent="0.25">
      <c r="A173" s="66" t="s">
        <v>1135</v>
      </c>
      <c r="B173" s="66" t="s">
        <v>695</v>
      </c>
      <c r="C173" s="492" t="s">
        <v>1211</v>
      </c>
      <c r="D173" s="492" t="s">
        <v>1211</v>
      </c>
      <c r="F173" s="198" t="str">
        <f t="shared" si="4"/>
        <v/>
      </c>
      <c r="G173" s="198" t="str">
        <f t="shared" si="5"/>
        <v/>
      </c>
    </row>
    <row r="174" spans="1:7" x14ac:dyDescent="0.25">
      <c r="A174" s="66" t="s">
        <v>1136</v>
      </c>
      <c r="B174" s="66" t="s">
        <v>697</v>
      </c>
      <c r="C174" s="492" t="s">
        <v>1211</v>
      </c>
      <c r="D174" s="492" t="s">
        <v>1211</v>
      </c>
      <c r="F174" s="198" t="str">
        <f t="shared" si="4"/>
        <v/>
      </c>
      <c r="G174" s="198" t="str">
        <f t="shared" si="5"/>
        <v/>
      </c>
    </row>
    <row r="175" spans="1:7" x14ac:dyDescent="0.25">
      <c r="A175" s="66" t="s">
        <v>1137</v>
      </c>
      <c r="B175" s="66" t="s">
        <v>699</v>
      </c>
      <c r="C175" s="492" t="s">
        <v>1211</v>
      </c>
      <c r="D175" s="492" t="s">
        <v>1211</v>
      </c>
      <c r="F175" s="198" t="str">
        <f t="shared" si="4"/>
        <v/>
      </c>
      <c r="G175" s="198" t="str">
        <f t="shared" si="5"/>
        <v/>
      </c>
    </row>
    <row r="176" spans="1:7" x14ac:dyDescent="0.25">
      <c r="A176" s="66" t="s">
        <v>1138</v>
      </c>
      <c r="B176" s="66" t="s">
        <v>701</v>
      </c>
      <c r="C176" s="492" t="s">
        <v>1211</v>
      </c>
      <c r="D176" s="492" t="s">
        <v>1211</v>
      </c>
      <c r="F176" s="198" t="str">
        <f t="shared" si="4"/>
        <v/>
      </c>
      <c r="G176" s="198" t="str">
        <f t="shared" si="5"/>
        <v/>
      </c>
    </row>
    <row r="177" spans="1:7" x14ac:dyDescent="0.25">
      <c r="A177" s="66" t="s">
        <v>1139</v>
      </c>
      <c r="B177" s="66" t="s">
        <v>703</v>
      </c>
      <c r="C177" s="492" t="s">
        <v>1211</v>
      </c>
      <c r="D177" s="492" t="s">
        <v>1211</v>
      </c>
      <c r="F177" s="198" t="str">
        <f t="shared" si="4"/>
        <v/>
      </c>
      <c r="G177" s="198" t="str">
        <f t="shared" si="5"/>
        <v/>
      </c>
    </row>
    <row r="178" spans="1:7" x14ac:dyDescent="0.25">
      <c r="A178" s="66" t="s">
        <v>1140</v>
      </c>
      <c r="B178" s="66" t="s">
        <v>705</v>
      </c>
      <c r="C178" s="492" t="s">
        <v>1211</v>
      </c>
      <c r="D178" s="492" t="s">
        <v>1211</v>
      </c>
      <c r="F178" s="198" t="str">
        <f t="shared" si="4"/>
        <v/>
      </c>
      <c r="G178" s="198" t="str">
        <f t="shared" si="5"/>
        <v/>
      </c>
    </row>
    <row r="179" spans="1:7" x14ac:dyDescent="0.25">
      <c r="A179" s="66" t="s">
        <v>1141</v>
      </c>
      <c r="B179" s="93" t="s">
        <v>144</v>
      </c>
      <c r="C179" s="186">
        <f>SUM(C171:C178)</f>
        <v>0</v>
      </c>
      <c r="D179" s="187">
        <f>SUM(D171:D178)</f>
        <v>0</v>
      </c>
      <c r="F179" s="180">
        <f>SUM(F171:F178)</f>
        <v>0</v>
      </c>
      <c r="G179" s="180">
        <f>SUM(G171:G178)</f>
        <v>0</v>
      </c>
    </row>
    <row r="180" spans="1:7" outlineLevel="1" x14ac:dyDescent="0.25">
      <c r="A180" s="66" t="s">
        <v>1142</v>
      </c>
      <c r="B180" s="95" t="s">
        <v>708</v>
      </c>
      <c r="C180" s="186"/>
      <c r="D180" s="187"/>
      <c r="F180" s="198" t="str">
        <f t="shared" ref="F180:F185" si="6">IF($C$179=0,"",IF(C180="[for completion]","",C180/$C$179))</f>
        <v/>
      </c>
      <c r="G180" s="198" t="str">
        <f t="shared" ref="G180:G185" si="7">IF($D$179=0,"",IF(D180="[for completion]","",D180/$D$179))</f>
        <v/>
      </c>
    </row>
    <row r="181" spans="1:7" outlineLevel="1" x14ac:dyDescent="0.25">
      <c r="A181" s="66" t="s">
        <v>1143</v>
      </c>
      <c r="B181" s="95" t="s">
        <v>710</v>
      </c>
      <c r="C181" s="186"/>
      <c r="D181" s="187"/>
      <c r="F181" s="198" t="str">
        <f t="shared" si="6"/>
        <v/>
      </c>
      <c r="G181" s="198" t="str">
        <f t="shared" si="7"/>
        <v/>
      </c>
    </row>
    <row r="182" spans="1:7" outlineLevel="1" x14ac:dyDescent="0.25">
      <c r="A182" s="66" t="s">
        <v>1144</v>
      </c>
      <c r="B182" s="95" t="s">
        <v>712</v>
      </c>
      <c r="C182" s="186"/>
      <c r="D182" s="187"/>
      <c r="F182" s="198" t="str">
        <f t="shared" si="6"/>
        <v/>
      </c>
      <c r="G182" s="198" t="str">
        <f t="shared" si="7"/>
        <v/>
      </c>
    </row>
    <row r="183" spans="1:7" outlineLevel="1" x14ac:dyDescent="0.25">
      <c r="A183" s="66" t="s">
        <v>1145</v>
      </c>
      <c r="B183" s="95" t="s">
        <v>714</v>
      </c>
      <c r="C183" s="186"/>
      <c r="D183" s="187"/>
      <c r="F183" s="198" t="str">
        <f t="shared" si="6"/>
        <v/>
      </c>
      <c r="G183" s="198" t="str">
        <f t="shared" si="7"/>
        <v/>
      </c>
    </row>
    <row r="184" spans="1:7" outlineLevel="1" x14ac:dyDescent="0.25">
      <c r="A184" s="66" t="s">
        <v>1146</v>
      </c>
      <c r="B184" s="95" t="s">
        <v>716</v>
      </c>
      <c r="C184" s="186"/>
      <c r="D184" s="187"/>
      <c r="F184" s="198" t="str">
        <f t="shared" si="6"/>
        <v/>
      </c>
      <c r="G184" s="198" t="str">
        <f t="shared" si="7"/>
        <v/>
      </c>
    </row>
    <row r="185" spans="1:7" outlineLevel="1" x14ac:dyDescent="0.25">
      <c r="A185" s="66" t="s">
        <v>1147</v>
      </c>
      <c r="B185" s="95" t="s">
        <v>718</v>
      </c>
      <c r="C185" s="186"/>
      <c r="D185" s="187"/>
      <c r="F185" s="198" t="str">
        <f t="shared" si="6"/>
        <v/>
      </c>
      <c r="G185" s="198" t="str">
        <f t="shared" si="7"/>
        <v/>
      </c>
    </row>
    <row r="186" spans="1:7" outlineLevel="1" x14ac:dyDescent="0.25">
      <c r="A186" s="66" t="s">
        <v>1148</v>
      </c>
      <c r="B186" s="95"/>
      <c r="F186" s="92"/>
      <c r="G186" s="92"/>
    </row>
    <row r="187" spans="1:7" outlineLevel="1" x14ac:dyDescent="0.25">
      <c r="A187" s="66" t="s">
        <v>1149</v>
      </c>
      <c r="B187" s="95"/>
      <c r="F187" s="92"/>
      <c r="G187" s="92"/>
    </row>
    <row r="188" spans="1:7" outlineLevel="1" x14ac:dyDescent="0.25">
      <c r="A188" s="66" t="s">
        <v>1150</v>
      </c>
      <c r="B188" s="95"/>
      <c r="F188" s="92"/>
      <c r="G188" s="92"/>
    </row>
    <row r="189" spans="1:7" ht="15" customHeight="1" x14ac:dyDescent="0.25">
      <c r="A189" s="85"/>
      <c r="B189" s="86" t="s">
        <v>1151</v>
      </c>
      <c r="C189" s="85" t="s">
        <v>985</v>
      </c>
      <c r="D189" s="85"/>
      <c r="E189" s="87"/>
      <c r="F189" s="85"/>
      <c r="G189" s="85"/>
    </row>
    <row r="190" spans="1:7" x14ac:dyDescent="0.25">
      <c r="A190" s="66" t="s">
        <v>1152</v>
      </c>
      <c r="B190" s="83" t="s">
        <v>578</v>
      </c>
      <c r="C190" s="492" t="s">
        <v>1211</v>
      </c>
      <c r="E190" s="103"/>
      <c r="F190" s="103"/>
      <c r="G190" s="103"/>
    </row>
    <row r="191" spans="1:7" x14ac:dyDescent="0.25">
      <c r="A191" s="66" t="s">
        <v>1153</v>
      </c>
      <c r="B191" s="83" t="s">
        <v>578</v>
      </c>
      <c r="C191" s="492" t="s">
        <v>1211</v>
      </c>
      <c r="E191" s="103"/>
      <c r="F191" s="103"/>
      <c r="G191" s="103"/>
    </row>
    <row r="192" spans="1:7" x14ac:dyDescent="0.25">
      <c r="A192" s="66" t="s">
        <v>1154</v>
      </c>
      <c r="B192" s="83" t="s">
        <v>578</v>
      </c>
      <c r="C192" s="492" t="s">
        <v>1211</v>
      </c>
      <c r="E192" s="103"/>
      <c r="F192" s="103"/>
      <c r="G192" s="103"/>
    </row>
    <row r="193" spans="1:7" x14ac:dyDescent="0.25">
      <c r="A193" s="66" t="s">
        <v>1155</v>
      </c>
      <c r="B193" s="83" t="s">
        <v>578</v>
      </c>
      <c r="C193" s="492" t="s">
        <v>1211</v>
      </c>
      <c r="E193" s="103"/>
      <c r="F193" s="103"/>
      <c r="G193" s="103"/>
    </row>
    <row r="194" spans="1:7" x14ac:dyDescent="0.25">
      <c r="A194" s="66" t="s">
        <v>1156</v>
      </c>
      <c r="B194" s="83" t="s">
        <v>578</v>
      </c>
      <c r="C194" s="492" t="s">
        <v>1211</v>
      </c>
      <c r="E194" s="103"/>
      <c r="F194" s="103"/>
      <c r="G194" s="103"/>
    </row>
    <row r="195" spans="1:7" x14ac:dyDescent="0.25">
      <c r="A195" s="66" t="s">
        <v>1157</v>
      </c>
      <c r="B195" s="165" t="s">
        <v>578</v>
      </c>
      <c r="C195" s="492" t="s">
        <v>1211</v>
      </c>
      <c r="E195" s="103"/>
      <c r="F195" s="103"/>
      <c r="G195" s="103"/>
    </row>
    <row r="196" spans="1:7" x14ac:dyDescent="0.25">
      <c r="A196" s="66" t="s">
        <v>1158</v>
      </c>
      <c r="B196" s="83" t="s">
        <v>578</v>
      </c>
      <c r="C196" s="492" t="s">
        <v>1211</v>
      </c>
      <c r="E196" s="103"/>
      <c r="F196" s="103"/>
      <c r="G196" s="103"/>
    </row>
    <row r="197" spans="1:7" x14ac:dyDescent="0.25">
      <c r="A197" s="66" t="s">
        <v>1159</v>
      </c>
      <c r="B197" s="83" t="s">
        <v>578</v>
      </c>
      <c r="C197" s="492" t="s">
        <v>1211</v>
      </c>
      <c r="E197" s="103"/>
      <c r="F197" s="103"/>
    </row>
    <row r="198" spans="1:7" x14ac:dyDescent="0.25">
      <c r="A198" s="66" t="s">
        <v>1160</v>
      </c>
      <c r="B198" s="83" t="s">
        <v>578</v>
      </c>
      <c r="C198" s="492" t="s">
        <v>1211</v>
      </c>
      <c r="E198" s="103"/>
      <c r="F198" s="103"/>
    </row>
    <row r="199" spans="1:7" x14ac:dyDescent="0.25">
      <c r="A199" s="66" t="s">
        <v>1161</v>
      </c>
      <c r="B199" s="83" t="s">
        <v>578</v>
      </c>
      <c r="C199" s="492" t="s">
        <v>1211</v>
      </c>
      <c r="E199" s="103"/>
      <c r="F199" s="103"/>
    </row>
    <row r="200" spans="1:7" x14ac:dyDescent="0.25">
      <c r="A200" s="66" t="s">
        <v>1162</v>
      </c>
      <c r="B200" s="83" t="s">
        <v>578</v>
      </c>
      <c r="C200" s="492" t="s">
        <v>1211</v>
      </c>
      <c r="E200" s="103"/>
      <c r="F200" s="103"/>
    </row>
    <row r="201" spans="1:7" x14ac:dyDescent="0.25">
      <c r="A201" s="66" t="s">
        <v>1163</v>
      </c>
      <c r="B201" s="83" t="s">
        <v>578</v>
      </c>
      <c r="C201" s="492" t="s">
        <v>1211</v>
      </c>
      <c r="E201" s="103"/>
      <c r="F201" s="103"/>
    </row>
    <row r="202" spans="1:7" x14ac:dyDescent="0.25">
      <c r="A202" s="66" t="s">
        <v>1164</v>
      </c>
      <c r="B202" s="83" t="s">
        <v>578</v>
      </c>
      <c r="C202" s="492" t="s">
        <v>1211</v>
      </c>
    </row>
    <row r="203" spans="1:7" x14ac:dyDescent="0.25">
      <c r="A203" s="66" t="s">
        <v>1165</v>
      </c>
      <c r="B203" s="83" t="s">
        <v>578</v>
      </c>
      <c r="C203" s="492" t="s">
        <v>1211</v>
      </c>
    </row>
    <row r="204" spans="1:7" x14ac:dyDescent="0.25">
      <c r="A204" s="66" t="s">
        <v>1166</v>
      </c>
      <c r="B204" s="83" t="s">
        <v>578</v>
      </c>
      <c r="C204" s="492" t="s">
        <v>1211</v>
      </c>
    </row>
    <row r="205" spans="1:7" x14ac:dyDescent="0.25">
      <c r="A205" s="66" t="s">
        <v>1167</v>
      </c>
      <c r="B205" s="83" t="s">
        <v>578</v>
      </c>
      <c r="C205" s="492" t="s">
        <v>1211</v>
      </c>
    </row>
    <row r="206" spans="1:7" x14ac:dyDescent="0.25">
      <c r="A206" s="66" t="s">
        <v>1168</v>
      </c>
      <c r="B206" s="83" t="s">
        <v>578</v>
      </c>
      <c r="C206" s="492" t="s">
        <v>1211</v>
      </c>
    </row>
    <row r="207" spans="1:7" outlineLevel="1" x14ac:dyDescent="0.25">
      <c r="A207" s="66" t="s">
        <v>1169</v>
      </c>
    </row>
    <row r="208" spans="1:7" outlineLevel="1" x14ac:dyDescent="0.25">
      <c r="A208" s="66" t="s">
        <v>1170</v>
      </c>
    </row>
    <row r="209" spans="1:1" outlineLevel="1" x14ac:dyDescent="0.25">
      <c r="A209" s="66" t="s">
        <v>1171</v>
      </c>
    </row>
    <row r="210" spans="1:1" outlineLevel="1" x14ac:dyDescent="0.25">
      <c r="A210" s="66" t="s">
        <v>1172</v>
      </c>
    </row>
    <row r="211" spans="1:1" outlineLevel="1" x14ac:dyDescent="0.25">
      <c r="A211" s="66" t="s">
        <v>1173</v>
      </c>
    </row>
  </sheetData>
  <sheetProtection algorithmName="SHA-512" hashValue="GwS0XL2jt1bDMWzHFy9q5N3+R9YNTLBgkIPSORBAufP9NRun82StwhAK+4jZ2iXn/AQPIaxEsmR20k7JVz4HDA==" saltValue="Dm/iyYLLD2RBo/MdyXoGqg==" spinCount="100000" sheet="1" formatColumns="0" formatRows="0" insertHyperlinks="0" sort="0" autoFilter="0" pivotTables="0"/>
  <protectedRanges>
    <protectedRange sqref="C168 C171:D178 B180:D188 B190:C211" name="Range5"/>
    <protectedRange sqref="C81:C89 B84:B89 B94:B99 C91:C99 B106:B109 C101:C109 C111 B113:B115 C113:C115" name="Range3"/>
    <protectedRange sqref="C3 B11:B16 C10:C16 B19:B24 C18:C24 C55:C57 B70:B79 C59:C79 C27:C53" name="Range2"/>
    <protectedRange sqref="C117 B120:D143 C146 C149:D156 B158:D166" name="Range4"/>
    <protectedRange sqref="B112:C112" name="Mortgage Assets II"/>
  </protectedRanges>
  <phoneticPr fontId="47" type="noConversion"/>
  <hyperlinks>
    <hyperlink ref="B6" location="'B3. HTT Shipping Assets'!B8" display="9. Shipping Assets" xr:uid="{00000000-0004-0000-0700-000000000000}"/>
    <hyperlink ref="B80" location="'2. Harmonised Glossary'!A9" display="Breakdown by Interest Rate" xr:uid="{00000000-0004-0000-0700-000001000000}"/>
    <hyperlink ref="B110" location="'C. HTT Harmonised Glossary'!B19" display="7. Non-Performing Loans (NPLs)" xr:uid="{00000000-0004-0000-0700-000002000000}"/>
    <hyperlink ref="B145" location="'2. Harmonised Glossary'!A288" display="Loan to Value (LTV) Information - Un-indexed" xr:uid="{00000000-0004-0000-0700-000003000000}"/>
    <hyperlink ref="B167" location="'2. Harmonised Glossary'!A11" display="Loan to Value (LTV) Information - Indexed" xr:uid="{00000000-0004-0000-0700-000004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9">
    <tabColor rgb="FFE36E00"/>
  </sheetPr>
  <dimension ref="A1:M403"/>
  <sheetViews>
    <sheetView zoomScale="80" zoomScaleNormal="80" workbookViewId="0">
      <selection activeCell="C35" sqref="C35"/>
    </sheetView>
  </sheetViews>
  <sheetFormatPr defaultColWidth="11.42578125" defaultRowHeight="15" outlineLevelRow="1" x14ac:dyDescent="0.25"/>
  <cols>
    <col min="1" max="1" width="16.28515625" customWidth="1"/>
    <col min="2" max="2" width="89.85546875" style="66" bestFit="1" customWidth="1"/>
    <col min="3" max="3" width="134.7109375" style="2" customWidth="1"/>
    <col min="4" max="13" width="11.42578125" style="2"/>
  </cols>
  <sheetData>
    <row r="1" spans="1:13" s="185" customFormat="1" ht="31.5" x14ac:dyDescent="0.25">
      <c r="A1" s="183" t="s">
        <v>1174</v>
      </c>
      <c r="B1" s="183"/>
      <c r="C1" s="368" t="s">
        <v>2764</v>
      </c>
      <c r="D1" s="23"/>
      <c r="E1" s="23"/>
      <c r="F1" s="23"/>
      <c r="G1" s="23"/>
      <c r="H1" s="23"/>
      <c r="I1" s="23"/>
      <c r="J1" s="23"/>
      <c r="K1" s="23"/>
      <c r="L1" s="23"/>
      <c r="M1" s="23"/>
    </row>
    <row r="2" spans="1:13" x14ac:dyDescent="0.25">
      <c r="B2" s="64"/>
      <c r="C2" s="64"/>
    </row>
    <row r="3" spans="1:13" x14ac:dyDescent="0.25">
      <c r="A3" s="117" t="s">
        <v>1175</v>
      </c>
      <c r="B3" s="118"/>
      <c r="C3" s="64"/>
    </row>
    <row r="4" spans="1:13" x14ac:dyDescent="0.25">
      <c r="C4" s="64"/>
    </row>
    <row r="5" spans="1:13" ht="37.5" x14ac:dyDescent="0.25">
      <c r="A5" s="77" t="s">
        <v>80</v>
      </c>
      <c r="B5" s="77" t="s">
        <v>1176</v>
      </c>
      <c r="C5" s="119" t="s">
        <v>1550</v>
      </c>
    </row>
    <row r="6" spans="1:13" ht="30" x14ac:dyDescent="0.25">
      <c r="A6" s="1" t="s">
        <v>1177</v>
      </c>
      <c r="B6" s="80" t="s">
        <v>2739</v>
      </c>
      <c r="C6" s="386" t="s">
        <v>2738</v>
      </c>
    </row>
    <row r="7" spans="1:13" ht="30" x14ac:dyDescent="0.25">
      <c r="A7" s="1" t="s">
        <v>1178</v>
      </c>
      <c r="B7" s="80" t="s">
        <v>2741</v>
      </c>
      <c r="C7" s="386" t="s">
        <v>2742</v>
      </c>
    </row>
    <row r="8" spans="1:13" ht="30" x14ac:dyDescent="0.25">
      <c r="A8" s="1" t="s">
        <v>1179</v>
      </c>
      <c r="B8" s="80" t="s">
        <v>2740</v>
      </c>
      <c r="C8" s="386" t="s">
        <v>2743</v>
      </c>
    </row>
    <row r="9" spans="1:13" ht="30" x14ac:dyDescent="0.25">
      <c r="A9" s="1" t="s">
        <v>1180</v>
      </c>
      <c r="B9" s="80" t="s">
        <v>1181</v>
      </c>
      <c r="C9" s="506" t="s">
        <v>2947</v>
      </c>
    </row>
    <row r="10" spans="1:13" ht="44.25" customHeight="1" x14ac:dyDescent="0.25">
      <c r="A10" s="1" t="s">
        <v>1182</v>
      </c>
      <c r="B10" s="80" t="s">
        <v>1396</v>
      </c>
      <c r="C10" s="506" t="s">
        <v>2948</v>
      </c>
    </row>
    <row r="11" spans="1:13" ht="54.75" customHeight="1" x14ac:dyDescent="0.25">
      <c r="A11" s="1" t="s">
        <v>1183</v>
      </c>
      <c r="B11" s="80" t="s">
        <v>1184</v>
      </c>
      <c r="C11" s="506" t="s">
        <v>2949</v>
      </c>
    </row>
    <row r="12" spans="1:13" ht="30" x14ac:dyDescent="0.25">
      <c r="A12" s="1" t="s">
        <v>1185</v>
      </c>
      <c r="B12" s="80" t="s">
        <v>2670</v>
      </c>
      <c r="C12" s="507" t="s">
        <v>2959</v>
      </c>
    </row>
    <row r="13" spans="1:13" ht="45" x14ac:dyDescent="0.25">
      <c r="A13" s="1" t="s">
        <v>1187</v>
      </c>
      <c r="B13" s="80" t="s">
        <v>1186</v>
      </c>
      <c r="C13" s="506" t="s">
        <v>2950</v>
      </c>
    </row>
    <row r="14" spans="1:13" ht="75" x14ac:dyDescent="0.25">
      <c r="A14" s="1" t="s">
        <v>1189</v>
      </c>
      <c r="B14" s="80" t="s">
        <v>1188</v>
      </c>
      <c r="C14" s="506" t="s">
        <v>2951</v>
      </c>
    </row>
    <row r="15" spans="1:13" ht="60" x14ac:dyDescent="0.25">
      <c r="A15" s="1" t="s">
        <v>1191</v>
      </c>
      <c r="B15" s="80" t="s">
        <v>1190</v>
      </c>
      <c r="C15" s="506" t="s">
        <v>2952</v>
      </c>
    </row>
    <row r="16" spans="1:13" x14ac:dyDescent="0.25">
      <c r="A16" s="1" t="s">
        <v>1193</v>
      </c>
      <c r="B16" s="80" t="s">
        <v>1192</v>
      </c>
      <c r="C16" s="506" t="s">
        <v>2953</v>
      </c>
    </row>
    <row r="17" spans="1:13" ht="30" customHeight="1" x14ac:dyDescent="0.25">
      <c r="A17" s="1" t="s">
        <v>1195</v>
      </c>
      <c r="B17" s="84" t="s">
        <v>1194</v>
      </c>
      <c r="C17" s="338"/>
    </row>
    <row r="18" spans="1:13" ht="30" x14ac:dyDescent="0.25">
      <c r="A18" s="1" t="s">
        <v>1197</v>
      </c>
      <c r="B18" s="84" t="s">
        <v>1196</v>
      </c>
      <c r="C18" s="506" t="s">
        <v>2954</v>
      </c>
    </row>
    <row r="19" spans="1:13" s="257" customFormat="1" x14ac:dyDescent="0.25">
      <c r="A19" s="216" t="s">
        <v>2669</v>
      </c>
      <c r="B19" s="84" t="s">
        <v>1198</v>
      </c>
      <c r="C19" s="506" t="s">
        <v>2955</v>
      </c>
      <c r="D19" s="2"/>
      <c r="E19" s="2"/>
      <c r="F19" s="2"/>
      <c r="G19" s="2"/>
      <c r="H19" s="2"/>
      <c r="I19" s="2"/>
      <c r="J19" s="2"/>
    </row>
    <row r="20" spans="1:13" s="257" customFormat="1" x14ac:dyDescent="0.25">
      <c r="A20" s="216" t="s">
        <v>2671</v>
      </c>
      <c r="B20" s="80" t="s">
        <v>2668</v>
      </c>
      <c r="C20" s="338" t="s">
        <v>2961</v>
      </c>
      <c r="D20" s="2"/>
      <c r="E20" s="2"/>
      <c r="F20" s="2"/>
      <c r="G20" s="2"/>
      <c r="H20" s="2"/>
      <c r="I20" s="2"/>
      <c r="J20" s="2"/>
    </row>
    <row r="21" spans="1:13" s="257" customFormat="1" x14ac:dyDescent="0.25">
      <c r="A21" s="107" t="s">
        <v>1199</v>
      </c>
      <c r="B21" s="81" t="s">
        <v>1200</v>
      </c>
      <c r="C21" s="389"/>
      <c r="D21" s="2"/>
      <c r="E21" s="2"/>
      <c r="F21" s="2"/>
      <c r="G21" s="2"/>
      <c r="H21" s="2"/>
      <c r="I21" s="2"/>
      <c r="J21" s="2"/>
    </row>
    <row r="22" spans="1:13" s="257" customFormat="1" x14ac:dyDescent="0.25">
      <c r="A22" s="107" t="s">
        <v>1201</v>
      </c>
      <c r="C22" s="389"/>
      <c r="D22" s="2"/>
      <c r="E22" s="2"/>
      <c r="F22" s="2"/>
      <c r="G22" s="2"/>
      <c r="H22" s="2"/>
      <c r="I22" s="2"/>
      <c r="J22" s="2"/>
    </row>
    <row r="23" spans="1:13" outlineLevel="1" x14ac:dyDescent="0.25">
      <c r="A23" s="107" t="s">
        <v>1202</v>
      </c>
      <c r="B23" s="274"/>
      <c r="C23" s="338"/>
    </row>
    <row r="24" spans="1:13" outlineLevel="1" x14ac:dyDescent="0.25">
      <c r="A24" s="107" t="s">
        <v>1203</v>
      </c>
      <c r="B24" s="112"/>
      <c r="C24" s="338"/>
    </row>
    <row r="25" spans="1:13" outlineLevel="1" x14ac:dyDescent="0.25">
      <c r="A25" s="107" t="s">
        <v>1204</v>
      </c>
      <c r="B25" s="112"/>
      <c r="C25" s="338"/>
    </row>
    <row r="26" spans="1:13" outlineLevel="1" x14ac:dyDescent="0.25">
      <c r="A26" s="107" t="s">
        <v>2331</v>
      </c>
      <c r="B26" s="112"/>
      <c r="C26" s="338"/>
    </row>
    <row r="27" spans="1:13" outlineLevel="1" x14ac:dyDescent="0.25">
      <c r="A27" s="107" t="s">
        <v>2332</v>
      </c>
      <c r="B27" s="112"/>
      <c r="C27" s="338"/>
    </row>
    <row r="28" spans="1:13" s="257" customFormat="1" ht="18.75" outlineLevel="1" x14ac:dyDescent="0.25">
      <c r="A28" s="326"/>
      <c r="B28" s="319" t="s">
        <v>2264</v>
      </c>
      <c r="C28" s="119" t="s">
        <v>1550</v>
      </c>
      <c r="D28" s="2"/>
      <c r="E28" s="2"/>
      <c r="F28" s="2"/>
      <c r="G28" s="2"/>
      <c r="H28" s="2"/>
      <c r="I28" s="2"/>
      <c r="J28" s="2"/>
      <c r="K28" s="2"/>
      <c r="L28" s="2"/>
      <c r="M28" s="2"/>
    </row>
    <row r="29" spans="1:13" s="257" customFormat="1" outlineLevel="1" x14ac:dyDescent="0.25">
      <c r="A29" s="107" t="s">
        <v>1206</v>
      </c>
      <c r="B29" s="80" t="s">
        <v>2262</v>
      </c>
      <c r="C29" s="338" t="s">
        <v>2968</v>
      </c>
      <c r="D29" s="2"/>
      <c r="E29" s="2"/>
      <c r="F29" s="2"/>
      <c r="G29" s="2"/>
      <c r="H29" s="2"/>
      <c r="I29" s="2"/>
      <c r="J29" s="2"/>
      <c r="K29" s="2"/>
      <c r="L29" s="2"/>
      <c r="M29" s="2"/>
    </row>
    <row r="30" spans="1:13" s="257" customFormat="1" outlineLevel="1" x14ac:dyDescent="0.25">
      <c r="A30" s="107" t="s">
        <v>1209</v>
      </c>
      <c r="B30" s="80" t="s">
        <v>2263</v>
      </c>
      <c r="C30" s="338" t="s">
        <v>1211</v>
      </c>
      <c r="D30" s="2"/>
      <c r="E30" s="2"/>
      <c r="F30" s="2"/>
      <c r="G30" s="2"/>
      <c r="H30" s="2"/>
      <c r="I30" s="2"/>
      <c r="J30" s="2"/>
      <c r="K30" s="2"/>
      <c r="L30" s="2"/>
      <c r="M30" s="2"/>
    </row>
    <row r="31" spans="1:13" s="257" customFormat="1" outlineLevel="1" x14ac:dyDescent="0.25">
      <c r="A31" s="107" t="s">
        <v>1212</v>
      </c>
      <c r="B31" s="80" t="s">
        <v>2261</v>
      </c>
      <c r="C31" s="338" t="s">
        <v>2969</v>
      </c>
      <c r="D31" s="2"/>
      <c r="E31" s="2"/>
      <c r="F31" s="2"/>
      <c r="G31" s="2"/>
      <c r="H31" s="2"/>
      <c r="I31" s="2"/>
      <c r="J31" s="2"/>
      <c r="K31" s="2"/>
      <c r="L31" s="2"/>
      <c r="M31" s="2"/>
    </row>
    <row r="32" spans="1:13" s="257" customFormat="1" outlineLevel="1" x14ac:dyDescent="0.25">
      <c r="A32" s="107" t="s">
        <v>1215</v>
      </c>
      <c r="B32" s="390"/>
      <c r="C32" s="338"/>
      <c r="D32" s="2"/>
      <c r="E32" s="2"/>
      <c r="F32" s="2"/>
      <c r="G32" s="2"/>
      <c r="H32" s="2"/>
      <c r="I32" s="2"/>
      <c r="J32" s="2"/>
      <c r="K32" s="2"/>
      <c r="L32" s="2"/>
      <c r="M32" s="2"/>
    </row>
    <row r="33" spans="1:13" s="257" customFormat="1" outlineLevel="1" x14ac:dyDescent="0.25">
      <c r="A33" s="107" t="s">
        <v>1216</v>
      </c>
      <c r="B33" s="390"/>
      <c r="C33" s="338"/>
      <c r="D33" s="2"/>
      <c r="E33" s="2"/>
      <c r="F33" s="2"/>
      <c r="G33" s="2"/>
      <c r="H33" s="2"/>
      <c r="I33" s="2"/>
      <c r="J33" s="2"/>
      <c r="K33" s="2"/>
      <c r="L33" s="2"/>
      <c r="M33" s="2"/>
    </row>
    <row r="34" spans="1:13" s="257" customFormat="1" outlineLevel="1" x14ac:dyDescent="0.25">
      <c r="A34" s="107" t="s">
        <v>1536</v>
      </c>
      <c r="B34" s="390"/>
      <c r="C34" s="338"/>
      <c r="D34" s="2"/>
      <c r="E34" s="2"/>
      <c r="F34" s="2"/>
      <c r="G34" s="2"/>
      <c r="H34" s="2"/>
      <c r="I34" s="2"/>
      <c r="J34" s="2"/>
      <c r="K34" s="2"/>
      <c r="L34" s="2"/>
      <c r="M34" s="2"/>
    </row>
    <row r="35" spans="1:13" s="257" customFormat="1" outlineLevel="1" x14ac:dyDescent="0.25">
      <c r="A35" s="107" t="s">
        <v>2275</v>
      </c>
      <c r="B35" s="390"/>
      <c r="C35" s="338"/>
      <c r="D35" s="2"/>
      <c r="E35" s="2"/>
      <c r="F35" s="2"/>
      <c r="G35" s="2"/>
      <c r="H35" s="2"/>
      <c r="I35" s="2"/>
      <c r="J35" s="2"/>
      <c r="K35" s="2"/>
      <c r="L35" s="2"/>
      <c r="M35" s="2"/>
    </row>
    <row r="36" spans="1:13" s="257" customFormat="1" outlineLevel="1" x14ac:dyDescent="0.25">
      <c r="A36" s="107" t="s">
        <v>2276</v>
      </c>
      <c r="B36" s="390"/>
      <c r="C36" s="338"/>
      <c r="D36" s="2"/>
      <c r="E36" s="2"/>
      <c r="F36" s="2"/>
      <c r="G36" s="2"/>
      <c r="H36" s="2"/>
      <c r="I36" s="2"/>
      <c r="J36" s="2"/>
      <c r="K36" s="2"/>
      <c r="L36" s="2"/>
      <c r="M36" s="2"/>
    </row>
    <row r="37" spans="1:13" s="257" customFormat="1" outlineLevel="1" x14ac:dyDescent="0.25">
      <c r="A37" s="107" t="s">
        <v>2277</v>
      </c>
      <c r="B37" s="390"/>
      <c r="C37" s="338"/>
      <c r="D37" s="2"/>
      <c r="E37" s="2"/>
      <c r="F37" s="2"/>
      <c r="G37" s="2"/>
      <c r="H37" s="2"/>
      <c r="I37" s="2"/>
      <c r="J37" s="2"/>
      <c r="K37" s="2"/>
      <c r="L37" s="2"/>
      <c r="M37" s="2"/>
    </row>
    <row r="38" spans="1:13" s="257" customFormat="1" outlineLevel="1" x14ac:dyDescent="0.25">
      <c r="A38" s="107" t="s">
        <v>2278</v>
      </c>
      <c r="B38" s="390"/>
      <c r="C38" s="338"/>
      <c r="D38" s="2"/>
      <c r="E38" s="2"/>
      <c r="F38" s="2"/>
      <c r="G38" s="2"/>
      <c r="H38" s="2"/>
      <c r="I38" s="2"/>
      <c r="J38" s="2"/>
      <c r="K38" s="2"/>
      <c r="L38" s="2"/>
      <c r="M38" s="2"/>
    </row>
    <row r="39" spans="1:13" s="257" customFormat="1" outlineLevel="1" x14ac:dyDescent="0.25">
      <c r="A39" s="107" t="s">
        <v>2279</v>
      </c>
      <c r="B39" s="390"/>
      <c r="C39" s="338"/>
      <c r="D39" s="2"/>
      <c r="E39" s="2"/>
      <c r="F39" s="2"/>
      <c r="G39" s="2"/>
      <c r="H39" s="2"/>
      <c r="I39" s="2"/>
      <c r="J39" s="2"/>
      <c r="K39" s="2"/>
      <c r="L39" s="2"/>
      <c r="M39" s="2"/>
    </row>
    <row r="40" spans="1:13" s="257" customFormat="1" outlineLevel="1" x14ac:dyDescent="0.25">
      <c r="A40" s="107" t="s">
        <v>2280</v>
      </c>
      <c r="B40" s="390"/>
      <c r="C40" s="338"/>
      <c r="D40" s="2"/>
      <c r="E40" s="2"/>
      <c r="F40" s="2"/>
      <c r="G40" s="2"/>
      <c r="H40" s="2"/>
      <c r="I40" s="2"/>
      <c r="J40" s="2"/>
      <c r="K40" s="2"/>
      <c r="L40" s="2"/>
      <c r="M40" s="2"/>
    </row>
    <row r="41" spans="1:13" s="257" customFormat="1" outlineLevel="1" x14ac:dyDescent="0.25">
      <c r="A41" s="107" t="s">
        <v>2281</v>
      </c>
      <c r="B41" s="390"/>
      <c r="C41" s="338"/>
      <c r="D41" s="2"/>
      <c r="E41" s="2"/>
      <c r="F41" s="2"/>
      <c r="G41" s="2"/>
      <c r="H41" s="2"/>
      <c r="I41" s="2"/>
      <c r="J41" s="2"/>
      <c r="K41" s="2"/>
      <c r="L41" s="2"/>
      <c r="M41" s="2"/>
    </row>
    <row r="42" spans="1:13" s="257" customFormat="1" outlineLevel="1" x14ac:dyDescent="0.25">
      <c r="A42" s="107" t="s">
        <v>2282</v>
      </c>
      <c r="B42" s="390"/>
      <c r="C42" s="338"/>
      <c r="D42" s="2"/>
      <c r="E42" s="2"/>
      <c r="F42" s="2"/>
      <c r="G42" s="2"/>
      <c r="H42" s="2"/>
      <c r="I42" s="2"/>
      <c r="J42" s="2"/>
      <c r="K42" s="2"/>
      <c r="L42" s="2"/>
      <c r="M42" s="2"/>
    </row>
    <row r="43" spans="1:13" s="257" customFormat="1" outlineLevel="1" x14ac:dyDescent="0.25">
      <c r="A43" s="107" t="s">
        <v>2283</v>
      </c>
      <c r="B43" s="390"/>
      <c r="C43" s="338"/>
      <c r="D43" s="2"/>
      <c r="E43" s="2"/>
      <c r="F43" s="2"/>
      <c r="G43" s="2"/>
      <c r="H43" s="2"/>
      <c r="I43" s="2"/>
      <c r="J43" s="2"/>
      <c r="K43" s="2"/>
      <c r="L43" s="2"/>
      <c r="M43" s="2"/>
    </row>
    <row r="44" spans="1:13" ht="18.75" x14ac:dyDescent="0.25">
      <c r="A44" s="77"/>
      <c r="B44" s="77" t="s">
        <v>2265</v>
      </c>
      <c r="C44" s="119" t="s">
        <v>1205</v>
      </c>
    </row>
    <row r="45" spans="1:13" x14ac:dyDescent="0.25">
      <c r="A45" s="1" t="s">
        <v>1217</v>
      </c>
      <c r="B45" s="84" t="s">
        <v>1207</v>
      </c>
      <c r="C45" s="66" t="s">
        <v>1208</v>
      </c>
    </row>
    <row r="46" spans="1:13" x14ac:dyDescent="0.25">
      <c r="A46" s="216" t="s">
        <v>2267</v>
      </c>
      <c r="B46" s="84" t="s">
        <v>1210</v>
      </c>
      <c r="C46" s="66" t="s">
        <v>1211</v>
      </c>
    </row>
    <row r="47" spans="1:13" x14ac:dyDescent="0.25">
      <c r="A47" s="216" t="s">
        <v>2268</v>
      </c>
      <c r="B47" s="84" t="s">
        <v>1213</v>
      </c>
      <c r="C47" s="66" t="s">
        <v>1214</v>
      </c>
    </row>
    <row r="48" spans="1:13" outlineLevel="1" x14ac:dyDescent="0.25">
      <c r="A48" s="1" t="s">
        <v>1219</v>
      </c>
      <c r="B48" s="332"/>
      <c r="C48" s="338"/>
    </row>
    <row r="49" spans="1:3" outlineLevel="1" x14ac:dyDescent="0.25">
      <c r="A49" s="216" t="s">
        <v>1220</v>
      </c>
      <c r="B49" s="332"/>
      <c r="C49" s="338"/>
    </row>
    <row r="50" spans="1:3" outlineLevel="1" x14ac:dyDescent="0.25">
      <c r="A50" s="216" t="s">
        <v>1221</v>
      </c>
      <c r="B50" s="391"/>
      <c r="C50" s="338"/>
    </row>
    <row r="51" spans="1:3" ht="18.75" x14ac:dyDescent="0.25">
      <c r="A51" s="77"/>
      <c r="B51" s="77" t="s">
        <v>2266</v>
      </c>
      <c r="C51" s="119" t="s">
        <v>1550</v>
      </c>
    </row>
    <row r="52" spans="1:3" x14ac:dyDescent="0.25">
      <c r="A52" s="1" t="s">
        <v>2269</v>
      </c>
      <c r="B52" s="80" t="s">
        <v>1218</v>
      </c>
      <c r="C52" s="66" t="s">
        <v>82</v>
      </c>
    </row>
    <row r="53" spans="1:3" x14ac:dyDescent="0.25">
      <c r="A53" s="1" t="s">
        <v>2270</v>
      </c>
      <c r="B53" s="332"/>
      <c r="C53" s="392"/>
    </row>
    <row r="54" spans="1:3" x14ac:dyDescent="0.25">
      <c r="A54" s="216" t="s">
        <v>2271</v>
      </c>
      <c r="B54" s="332"/>
      <c r="C54" s="392"/>
    </row>
    <row r="55" spans="1:3" x14ac:dyDescent="0.25">
      <c r="A55" s="216" t="s">
        <v>2272</v>
      </c>
      <c r="B55" s="332"/>
      <c r="C55" s="392"/>
    </row>
    <row r="56" spans="1:3" x14ac:dyDescent="0.25">
      <c r="A56" s="216" t="s">
        <v>2273</v>
      </c>
      <c r="B56" s="332"/>
      <c r="C56" s="392"/>
    </row>
    <row r="57" spans="1:3" x14ac:dyDescent="0.25">
      <c r="A57" s="216" t="s">
        <v>2274</v>
      </c>
      <c r="B57" s="332"/>
      <c r="C57" s="392"/>
    </row>
    <row r="58" spans="1:3" x14ac:dyDescent="0.25">
      <c r="B58" s="83"/>
    </row>
    <row r="59" spans="1:3" x14ac:dyDescent="0.25">
      <c r="B59" s="83"/>
    </row>
    <row r="60" spans="1:3" x14ac:dyDescent="0.25">
      <c r="B60" s="83"/>
    </row>
    <row r="61" spans="1:3" x14ac:dyDescent="0.25">
      <c r="B61" s="83"/>
    </row>
    <row r="62" spans="1:3" x14ac:dyDescent="0.25">
      <c r="B62" s="83"/>
    </row>
    <row r="63" spans="1:3" x14ac:dyDescent="0.25">
      <c r="B63" s="83"/>
    </row>
    <row r="64" spans="1:3" x14ac:dyDescent="0.25">
      <c r="B64" s="83"/>
    </row>
    <row r="65" spans="2:2" x14ac:dyDescent="0.25">
      <c r="B65" s="83"/>
    </row>
    <row r="66" spans="2:2" x14ac:dyDescent="0.25">
      <c r="B66" s="83"/>
    </row>
    <row r="67" spans="2:2" x14ac:dyDescent="0.25">
      <c r="B67" s="83"/>
    </row>
    <row r="68" spans="2:2" x14ac:dyDescent="0.25">
      <c r="B68" s="83"/>
    </row>
    <row r="69" spans="2:2" x14ac:dyDescent="0.25">
      <c r="B69" s="83"/>
    </row>
    <row r="70" spans="2:2" x14ac:dyDescent="0.25">
      <c r="B70" s="83"/>
    </row>
    <row r="71" spans="2:2" x14ac:dyDescent="0.25">
      <c r="B71" s="83"/>
    </row>
    <row r="72" spans="2:2" x14ac:dyDescent="0.25">
      <c r="B72" s="83"/>
    </row>
    <row r="73" spans="2:2" x14ac:dyDescent="0.25">
      <c r="B73" s="83"/>
    </row>
    <row r="74" spans="2:2" x14ac:dyDescent="0.25">
      <c r="B74" s="83"/>
    </row>
    <row r="75" spans="2:2" x14ac:dyDescent="0.25">
      <c r="B75" s="83"/>
    </row>
    <row r="76" spans="2:2" x14ac:dyDescent="0.25">
      <c r="B76" s="83"/>
    </row>
    <row r="77" spans="2:2" x14ac:dyDescent="0.25">
      <c r="B77" s="83"/>
    </row>
    <row r="78" spans="2:2" x14ac:dyDescent="0.25">
      <c r="B78" s="83"/>
    </row>
    <row r="79" spans="2:2" x14ac:dyDescent="0.25">
      <c r="B79" s="83"/>
    </row>
    <row r="80" spans="2:2" x14ac:dyDescent="0.25">
      <c r="B80" s="83"/>
    </row>
    <row r="81" spans="2:2" x14ac:dyDescent="0.25">
      <c r="B81" s="83"/>
    </row>
    <row r="82" spans="2:2" x14ac:dyDescent="0.25">
      <c r="B82" s="83"/>
    </row>
    <row r="83" spans="2:2" x14ac:dyDescent="0.25">
      <c r="B83" s="83"/>
    </row>
    <row r="84" spans="2:2" x14ac:dyDescent="0.25">
      <c r="B84" s="83"/>
    </row>
    <row r="85" spans="2:2" x14ac:dyDescent="0.25">
      <c r="B85" s="83"/>
    </row>
    <row r="86" spans="2:2" x14ac:dyDescent="0.25">
      <c r="B86" s="83"/>
    </row>
    <row r="87" spans="2:2" x14ac:dyDescent="0.25">
      <c r="B87" s="83"/>
    </row>
    <row r="88" spans="2:2" x14ac:dyDescent="0.25">
      <c r="B88" s="83"/>
    </row>
    <row r="89" spans="2:2" x14ac:dyDescent="0.25">
      <c r="B89" s="83"/>
    </row>
    <row r="90" spans="2:2" x14ac:dyDescent="0.25">
      <c r="B90" s="83"/>
    </row>
    <row r="91" spans="2:2" x14ac:dyDescent="0.25">
      <c r="B91" s="83"/>
    </row>
    <row r="92" spans="2:2" x14ac:dyDescent="0.25">
      <c r="B92" s="83"/>
    </row>
    <row r="93" spans="2:2" x14ac:dyDescent="0.25">
      <c r="B93" s="83"/>
    </row>
    <row r="94" spans="2:2" x14ac:dyDescent="0.25">
      <c r="B94" s="83"/>
    </row>
    <row r="95" spans="2:2" x14ac:dyDescent="0.25">
      <c r="B95" s="83"/>
    </row>
    <row r="96" spans="2:2" x14ac:dyDescent="0.25">
      <c r="B96" s="83"/>
    </row>
    <row r="97" spans="2:2" x14ac:dyDescent="0.25">
      <c r="B97" s="83"/>
    </row>
    <row r="98" spans="2:2" x14ac:dyDescent="0.25">
      <c r="B98" s="83"/>
    </row>
    <row r="99" spans="2:2" x14ac:dyDescent="0.25">
      <c r="B99" s="83"/>
    </row>
    <row r="100" spans="2:2" x14ac:dyDescent="0.25">
      <c r="B100" s="83"/>
    </row>
    <row r="101" spans="2:2" x14ac:dyDescent="0.25">
      <c r="B101" s="83"/>
    </row>
    <row r="102" spans="2:2" x14ac:dyDescent="0.25">
      <c r="B102" s="83"/>
    </row>
    <row r="103" spans="2:2" x14ac:dyDescent="0.25">
      <c r="B103" s="64"/>
    </row>
    <row r="104" spans="2:2" x14ac:dyDescent="0.25">
      <c r="B104" s="64"/>
    </row>
    <row r="105" spans="2:2" x14ac:dyDescent="0.25">
      <c r="B105" s="64"/>
    </row>
    <row r="106" spans="2:2" x14ac:dyDescent="0.25">
      <c r="B106" s="64"/>
    </row>
    <row r="107" spans="2:2" x14ac:dyDescent="0.25">
      <c r="B107" s="64"/>
    </row>
    <row r="108" spans="2:2" x14ac:dyDescent="0.25">
      <c r="B108" s="64"/>
    </row>
    <row r="109" spans="2:2" x14ac:dyDescent="0.25">
      <c r="B109" s="64"/>
    </row>
    <row r="110" spans="2:2" x14ac:dyDescent="0.25">
      <c r="B110" s="64"/>
    </row>
    <row r="111" spans="2:2" x14ac:dyDescent="0.25">
      <c r="B111" s="64"/>
    </row>
    <row r="112" spans="2:2" x14ac:dyDescent="0.25">
      <c r="B112" s="64"/>
    </row>
    <row r="113" spans="2:2" x14ac:dyDescent="0.25">
      <c r="B113" s="83"/>
    </row>
    <row r="114" spans="2:2" x14ac:dyDescent="0.25">
      <c r="B114" s="83"/>
    </row>
    <row r="115" spans="2:2" x14ac:dyDescent="0.25">
      <c r="B115" s="83"/>
    </row>
    <row r="116" spans="2:2" x14ac:dyDescent="0.25">
      <c r="B116" s="83"/>
    </row>
    <row r="117" spans="2:2" x14ac:dyDescent="0.25">
      <c r="B117" s="83"/>
    </row>
    <row r="118" spans="2:2" x14ac:dyDescent="0.25">
      <c r="B118" s="83"/>
    </row>
    <row r="119" spans="2:2" x14ac:dyDescent="0.25">
      <c r="B119" s="83"/>
    </row>
    <row r="120" spans="2:2" x14ac:dyDescent="0.25">
      <c r="B120" s="83"/>
    </row>
    <row r="121" spans="2:2" x14ac:dyDescent="0.25">
      <c r="B121" s="62"/>
    </row>
    <row r="122" spans="2:2" x14ac:dyDescent="0.25">
      <c r="B122" s="83"/>
    </row>
    <row r="123" spans="2:2" x14ac:dyDescent="0.25">
      <c r="B123" s="83"/>
    </row>
    <row r="124" spans="2:2" x14ac:dyDescent="0.25">
      <c r="B124" s="83"/>
    </row>
    <row r="125" spans="2:2" x14ac:dyDescent="0.25">
      <c r="B125" s="83"/>
    </row>
    <row r="126" spans="2:2" x14ac:dyDescent="0.25">
      <c r="B126" s="83"/>
    </row>
    <row r="127" spans="2:2" x14ac:dyDescent="0.25">
      <c r="B127" s="83"/>
    </row>
    <row r="128" spans="2:2" x14ac:dyDescent="0.25">
      <c r="B128" s="83"/>
    </row>
    <row r="129" spans="2:2" x14ac:dyDescent="0.25">
      <c r="B129" s="83"/>
    </row>
    <row r="130" spans="2:2" x14ac:dyDescent="0.25">
      <c r="B130" s="83"/>
    </row>
    <row r="131" spans="2:2" x14ac:dyDescent="0.25">
      <c r="B131" s="83"/>
    </row>
    <row r="132" spans="2:2" x14ac:dyDescent="0.25">
      <c r="B132" s="83"/>
    </row>
    <row r="133" spans="2:2" x14ac:dyDescent="0.25">
      <c r="B133" s="83"/>
    </row>
    <row r="134" spans="2:2" x14ac:dyDescent="0.25">
      <c r="B134" s="83"/>
    </row>
    <row r="135" spans="2:2" x14ac:dyDescent="0.25">
      <c r="B135" s="83"/>
    </row>
    <row r="136" spans="2:2" x14ac:dyDescent="0.25">
      <c r="B136" s="83"/>
    </row>
    <row r="137" spans="2:2" x14ac:dyDescent="0.25">
      <c r="B137" s="83"/>
    </row>
    <row r="138" spans="2:2" x14ac:dyDescent="0.25">
      <c r="B138" s="83"/>
    </row>
    <row r="140" spans="2:2" x14ac:dyDescent="0.25">
      <c r="B140" s="83"/>
    </row>
    <row r="141" spans="2:2" x14ac:dyDescent="0.25">
      <c r="B141" s="83"/>
    </row>
    <row r="142" spans="2:2" x14ac:dyDescent="0.25">
      <c r="B142" s="83"/>
    </row>
    <row r="147" spans="2:2" x14ac:dyDescent="0.25">
      <c r="B147" s="72"/>
    </row>
    <row r="148" spans="2:2" x14ac:dyDescent="0.25">
      <c r="B148" s="120"/>
    </row>
    <row r="154" spans="2:2" x14ac:dyDescent="0.25">
      <c r="B154" s="84"/>
    </row>
    <row r="155" spans="2:2" x14ac:dyDescent="0.25">
      <c r="B155" s="83"/>
    </row>
    <row r="157" spans="2:2" x14ac:dyDescent="0.25">
      <c r="B157" s="83"/>
    </row>
    <row r="158" spans="2:2" x14ac:dyDescent="0.25">
      <c r="B158" s="83"/>
    </row>
    <row r="159" spans="2:2" x14ac:dyDescent="0.25">
      <c r="B159" s="83"/>
    </row>
    <row r="160" spans="2:2" x14ac:dyDescent="0.25">
      <c r="B160" s="83"/>
    </row>
    <row r="161" spans="2:2" x14ac:dyDescent="0.25">
      <c r="B161" s="83"/>
    </row>
    <row r="162" spans="2:2" x14ac:dyDescent="0.25">
      <c r="B162" s="83"/>
    </row>
    <row r="163" spans="2:2" x14ac:dyDescent="0.25">
      <c r="B163" s="83"/>
    </row>
    <row r="164" spans="2:2" x14ac:dyDescent="0.25">
      <c r="B164" s="83"/>
    </row>
    <row r="165" spans="2:2" x14ac:dyDescent="0.25">
      <c r="B165" s="83"/>
    </row>
    <row r="166" spans="2:2" x14ac:dyDescent="0.25">
      <c r="B166" s="83"/>
    </row>
    <row r="167" spans="2:2" x14ac:dyDescent="0.25">
      <c r="B167" s="83"/>
    </row>
    <row r="168" spans="2:2" x14ac:dyDescent="0.25">
      <c r="B168" s="83"/>
    </row>
    <row r="265" spans="2:2" x14ac:dyDescent="0.25">
      <c r="B265" s="80"/>
    </row>
    <row r="266" spans="2:2" x14ac:dyDescent="0.25">
      <c r="B266" s="83"/>
    </row>
    <row r="267" spans="2:2" x14ac:dyDescent="0.25">
      <c r="B267" s="83"/>
    </row>
    <row r="270" spans="2:2" x14ac:dyDescent="0.25">
      <c r="B270" s="83"/>
    </row>
    <row r="286" spans="2:2" x14ac:dyDescent="0.25">
      <c r="B286" s="80"/>
    </row>
    <row r="316" spans="2:2" x14ac:dyDescent="0.25">
      <c r="B316" s="72"/>
    </row>
    <row r="317" spans="2:2" x14ac:dyDescent="0.25">
      <c r="B317" s="83"/>
    </row>
    <row r="319" spans="2:2" x14ac:dyDescent="0.25">
      <c r="B319" s="83"/>
    </row>
    <row r="320" spans="2:2" x14ac:dyDescent="0.25">
      <c r="B320" s="83"/>
    </row>
    <row r="321" spans="2:2" x14ac:dyDescent="0.25">
      <c r="B321" s="83"/>
    </row>
    <row r="322" spans="2:2" x14ac:dyDescent="0.25">
      <c r="B322" s="83"/>
    </row>
    <row r="323" spans="2:2" x14ac:dyDescent="0.25">
      <c r="B323" s="83"/>
    </row>
    <row r="324" spans="2:2" x14ac:dyDescent="0.25">
      <c r="B324" s="83"/>
    </row>
    <row r="325" spans="2:2" x14ac:dyDescent="0.25">
      <c r="B325" s="83"/>
    </row>
    <row r="326" spans="2:2" x14ac:dyDescent="0.25">
      <c r="B326" s="83"/>
    </row>
    <row r="327" spans="2:2" x14ac:dyDescent="0.25">
      <c r="B327" s="83"/>
    </row>
    <row r="328" spans="2:2" x14ac:dyDescent="0.25">
      <c r="B328" s="83"/>
    </row>
    <row r="329" spans="2:2" x14ac:dyDescent="0.25">
      <c r="B329" s="83"/>
    </row>
    <row r="330" spans="2:2" x14ac:dyDescent="0.25">
      <c r="B330" s="83"/>
    </row>
    <row r="342" spans="2:2" x14ac:dyDescent="0.25">
      <c r="B342" s="83"/>
    </row>
    <row r="343" spans="2:2" x14ac:dyDescent="0.25">
      <c r="B343" s="83"/>
    </row>
    <row r="344" spans="2:2" x14ac:dyDescent="0.25">
      <c r="B344" s="83"/>
    </row>
    <row r="345" spans="2:2" x14ac:dyDescent="0.25">
      <c r="B345" s="83"/>
    </row>
    <row r="346" spans="2:2" x14ac:dyDescent="0.25">
      <c r="B346" s="83"/>
    </row>
    <row r="347" spans="2:2" x14ac:dyDescent="0.25">
      <c r="B347" s="83"/>
    </row>
    <row r="348" spans="2:2" x14ac:dyDescent="0.25">
      <c r="B348" s="83"/>
    </row>
    <row r="349" spans="2:2" x14ac:dyDescent="0.25">
      <c r="B349" s="83"/>
    </row>
    <row r="350" spans="2:2" x14ac:dyDescent="0.25">
      <c r="B350" s="83"/>
    </row>
    <row r="352" spans="2:2" x14ac:dyDescent="0.25">
      <c r="B352" s="83"/>
    </row>
    <row r="353" spans="2:2" x14ac:dyDescent="0.25">
      <c r="B353" s="83"/>
    </row>
    <row r="354" spans="2:2" x14ac:dyDescent="0.25">
      <c r="B354" s="83"/>
    </row>
    <row r="355" spans="2:2" x14ac:dyDescent="0.25">
      <c r="B355" s="83"/>
    </row>
    <row r="356" spans="2:2" x14ac:dyDescent="0.25">
      <c r="B356" s="83"/>
    </row>
    <row r="358" spans="2:2" x14ac:dyDescent="0.25">
      <c r="B358" s="83"/>
    </row>
    <row r="361" spans="2:2" x14ac:dyDescent="0.25">
      <c r="B361" s="83"/>
    </row>
    <row r="364" spans="2:2" x14ac:dyDescent="0.25">
      <c r="B364" s="83"/>
    </row>
    <row r="365" spans="2:2" x14ac:dyDescent="0.25">
      <c r="B365" s="83"/>
    </row>
    <row r="366" spans="2:2" x14ac:dyDescent="0.25">
      <c r="B366" s="83"/>
    </row>
    <row r="367" spans="2:2" x14ac:dyDescent="0.25">
      <c r="B367" s="83"/>
    </row>
    <row r="368" spans="2:2" x14ac:dyDescent="0.25">
      <c r="B368" s="83"/>
    </row>
    <row r="369" spans="2:2" x14ac:dyDescent="0.25">
      <c r="B369" s="83"/>
    </row>
    <row r="370" spans="2:2" x14ac:dyDescent="0.25">
      <c r="B370" s="83"/>
    </row>
    <row r="371" spans="2:2" x14ac:dyDescent="0.25">
      <c r="B371" s="83"/>
    </row>
    <row r="372" spans="2:2" x14ac:dyDescent="0.25">
      <c r="B372" s="83"/>
    </row>
    <row r="373" spans="2:2" x14ac:dyDescent="0.25">
      <c r="B373" s="83"/>
    </row>
    <row r="374" spans="2:2" x14ac:dyDescent="0.25">
      <c r="B374" s="83"/>
    </row>
    <row r="375" spans="2:2" x14ac:dyDescent="0.25">
      <c r="B375" s="83"/>
    </row>
    <row r="376" spans="2:2" x14ac:dyDescent="0.25">
      <c r="B376" s="83"/>
    </row>
    <row r="377" spans="2:2" x14ac:dyDescent="0.25">
      <c r="B377" s="83"/>
    </row>
    <row r="378" spans="2:2" x14ac:dyDescent="0.25">
      <c r="B378" s="83"/>
    </row>
    <row r="379" spans="2:2" x14ac:dyDescent="0.25">
      <c r="B379" s="83"/>
    </row>
    <row r="380" spans="2:2" x14ac:dyDescent="0.25">
      <c r="B380" s="83"/>
    </row>
    <row r="381" spans="2:2" x14ac:dyDescent="0.25">
      <c r="B381" s="83"/>
    </row>
    <row r="382" spans="2:2" x14ac:dyDescent="0.25">
      <c r="B382" s="83"/>
    </row>
    <row r="386" spans="2:2" x14ac:dyDescent="0.25">
      <c r="B386" s="72"/>
    </row>
    <row r="403" spans="2:2" x14ac:dyDescent="0.25">
      <c r="B403" s="121"/>
    </row>
  </sheetData>
  <sheetProtection algorithmName="SHA-512" hashValue="eT1fRNy4V/gGqQsJkYehPfANN86w0yTZdEB3fej+eVBYckpKfPXUO4WZgnNMJ1rD/qB6bgrvq2dGIZmWh4HS3Q==" saltValue="xZ59vWww7GhzEMz9w9HduA==" spinCount="100000" sheet="1" formatCells="0" formatColumns="0" formatRows="0" insertHyperlinks="0" sort="0" autoFilter="0" pivotTables="0"/>
  <protectedRanges>
    <protectedRange sqref="B21 C52:C88 B52 B24:B27 C13:C20 B32:C43 C29:C31 A53:B88 C23:C27 C6:C11" name="Glossary"/>
  </protectedRanges>
  <phoneticPr fontId="47" type="noConversion"/>
  <hyperlinks>
    <hyperlink ref="C12" r:id="rId1" display="https://www.finanstilsynet.no/nyhetsarkiv/nyheter/2022/obligasjoner-med-fortrinnsrett--godkjennelse-av-omf-programmer/" xr:uid="{28199EAD-8FEF-427D-B57B-B60AFE8683E0}"/>
  </hyperlinks>
  <pageMargins left="0.70866141732283472" right="0.70866141732283472" top="0.74803149606299213" bottom="0.74803149606299213" header="0.31496062992125984" footer="0.31496062992125984"/>
  <pageSetup paperSize="9" scale="50" orientation="landscape" r:id="rId2"/>
  <headerFooter>
    <oddHeader>&amp;R&amp;G</oddHeader>
    <oddFooter>&amp;C&amp;1#&amp;"Calibri"&amp;10&amp;K000000Confidential</oddFooter>
  </headerFooter>
  <legacyDrawingHF r:id="rId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0">
    <tabColor rgb="FF243386"/>
  </sheetPr>
  <dimension ref="A1:N167"/>
  <sheetViews>
    <sheetView topLeftCell="A88" zoomScale="80" zoomScaleNormal="80" workbookViewId="0">
      <selection activeCell="K105" sqref="K105"/>
    </sheetView>
  </sheetViews>
  <sheetFormatPr defaultColWidth="9.140625" defaultRowHeight="15" x14ac:dyDescent="0.25"/>
  <cols>
    <col min="1" max="2" width="9.140625" style="396"/>
    <col min="3" max="3" width="28.140625" style="396" customWidth="1"/>
    <col min="4" max="4" width="11" style="396" customWidth="1"/>
    <col min="5" max="5" width="12.140625" style="396" customWidth="1"/>
    <col min="6" max="6" width="13.42578125" style="396" customWidth="1"/>
    <col min="7" max="7" width="13.140625" style="396" customWidth="1"/>
    <col min="8" max="8" width="11.85546875" style="396" customWidth="1"/>
    <col min="9" max="9" width="13" style="396" customWidth="1"/>
    <col min="10" max="10" width="12.85546875" style="396" customWidth="1"/>
    <col min="11" max="11" width="11.5703125" style="396" customWidth="1"/>
    <col min="12" max="12" width="13.140625" style="396" customWidth="1"/>
    <col min="13" max="16384" width="9.140625" style="396"/>
  </cols>
  <sheetData>
    <row r="1" spans="1:14" ht="28.5" customHeight="1" x14ac:dyDescent="0.25">
      <c r="B1" s="397"/>
    </row>
    <row r="2" spans="1:14" ht="61.5" customHeight="1" x14ac:dyDescent="0.25">
      <c r="A2" s="398"/>
      <c r="B2" s="399"/>
      <c r="C2" s="399"/>
      <c r="D2" s="399"/>
      <c r="E2" s="399"/>
      <c r="F2" s="399"/>
      <c r="G2" s="399"/>
      <c r="H2" s="399"/>
      <c r="I2" s="399"/>
      <c r="J2" s="399"/>
      <c r="K2" s="399"/>
      <c r="L2" s="399"/>
      <c r="M2" s="399"/>
      <c r="N2" s="399"/>
    </row>
    <row r="3" spans="1:14" ht="18.75" x14ac:dyDescent="0.3">
      <c r="B3" s="399"/>
      <c r="C3" s="400" t="s">
        <v>2780</v>
      </c>
      <c r="N3" s="399"/>
    </row>
    <row r="4" spans="1:14" ht="15" customHeight="1" x14ac:dyDescent="0.25">
      <c r="B4" s="399"/>
      <c r="C4" s="399"/>
      <c r="D4" s="399"/>
      <c r="E4" s="399"/>
      <c r="F4" s="399"/>
      <c r="G4" s="399"/>
      <c r="H4" s="399"/>
      <c r="I4" s="399"/>
      <c r="J4" s="399"/>
      <c r="K4" s="399"/>
      <c r="L4" s="399"/>
      <c r="M4" s="399"/>
      <c r="N4" s="399"/>
    </row>
    <row r="5" spans="1:14" x14ac:dyDescent="0.25">
      <c r="B5" s="399"/>
      <c r="C5" s="401" t="s">
        <v>2781</v>
      </c>
      <c r="D5" s="401" t="s">
        <v>2782</v>
      </c>
      <c r="E5" s="402"/>
      <c r="F5" s="403"/>
      <c r="G5" s="399"/>
      <c r="H5" s="399"/>
      <c r="I5" s="404" t="s">
        <v>2783</v>
      </c>
      <c r="J5" s="404"/>
      <c r="K5" s="404"/>
      <c r="L5" s="404"/>
      <c r="M5" s="399"/>
      <c r="N5" s="399"/>
    </row>
    <row r="6" spans="1:14" x14ac:dyDescent="0.25">
      <c r="B6" s="399"/>
      <c r="C6" s="405" t="s">
        <v>2784</v>
      </c>
      <c r="D6" s="405" t="s">
        <v>2785</v>
      </c>
      <c r="E6" s="399"/>
      <c r="F6" s="406"/>
      <c r="G6" s="399"/>
      <c r="H6" s="399"/>
      <c r="I6" s="529"/>
      <c r="J6" s="529"/>
      <c r="K6" s="399"/>
      <c r="L6" s="399"/>
      <c r="M6" s="399"/>
      <c r="N6" s="399"/>
    </row>
    <row r="7" spans="1:14" x14ac:dyDescent="0.25">
      <c r="B7" s="399"/>
      <c r="C7" s="407" t="s">
        <v>2786</v>
      </c>
      <c r="D7" s="407" t="s">
        <v>2787</v>
      </c>
      <c r="E7" s="408"/>
      <c r="F7" s="409"/>
      <c r="G7" s="399"/>
      <c r="H7" s="399"/>
      <c r="I7" s="530"/>
      <c r="J7" s="530"/>
      <c r="K7" s="399"/>
      <c r="L7" s="399"/>
      <c r="M7" s="399"/>
      <c r="N7" s="399"/>
    </row>
    <row r="8" spans="1:14" x14ac:dyDescent="0.25">
      <c r="B8" s="399"/>
      <c r="C8" s="399"/>
      <c r="D8" s="399"/>
      <c r="E8" s="399"/>
      <c r="F8" s="399"/>
      <c r="G8" s="399"/>
      <c r="H8" s="399"/>
      <c r="I8" s="399"/>
      <c r="J8" s="399"/>
      <c r="K8" s="399"/>
      <c r="L8" s="399"/>
      <c r="M8" s="399"/>
      <c r="N8" s="399"/>
    </row>
    <row r="9" spans="1:14" x14ac:dyDescent="0.25">
      <c r="B9" s="399"/>
      <c r="C9" s="410" t="s">
        <v>2788</v>
      </c>
      <c r="D9" s="410" t="s">
        <v>2789</v>
      </c>
      <c r="E9" s="410" t="s">
        <v>2790</v>
      </c>
      <c r="F9" s="410" t="s">
        <v>2791</v>
      </c>
      <c r="G9" s="399"/>
      <c r="H9" s="399"/>
      <c r="I9" s="404" t="s">
        <v>2792</v>
      </c>
      <c r="J9" s="411" t="str">
        <f>'A. HTT General'!C17</f>
        <v>[30/06/2023]</v>
      </c>
      <c r="K9" s="404"/>
      <c r="L9" s="399"/>
      <c r="M9" s="399"/>
      <c r="N9" s="399"/>
    </row>
    <row r="10" spans="1:14" x14ac:dyDescent="0.25">
      <c r="B10" s="399"/>
      <c r="C10" s="404" t="s">
        <v>2793</v>
      </c>
      <c r="D10" s="404"/>
      <c r="E10" s="404" t="s">
        <v>2794</v>
      </c>
      <c r="F10" s="404"/>
      <c r="G10" s="399"/>
      <c r="H10" s="399"/>
      <c r="I10" s="399"/>
      <c r="J10" s="399"/>
      <c r="K10" s="399"/>
      <c r="L10" s="399"/>
      <c r="M10" s="399"/>
      <c r="N10" s="399"/>
    </row>
    <row r="11" spans="1:14" x14ac:dyDescent="0.25">
      <c r="B11" s="399"/>
      <c r="C11" s="404" t="s">
        <v>2795</v>
      </c>
      <c r="D11" s="404"/>
      <c r="E11" s="404"/>
      <c r="F11" s="404"/>
      <c r="G11" s="399"/>
      <c r="H11" s="399"/>
      <c r="I11" s="399"/>
      <c r="J11" s="399"/>
      <c r="K11" s="399"/>
      <c r="L11" s="399"/>
      <c r="M11" s="399"/>
      <c r="N11" s="399"/>
    </row>
    <row r="12" spans="1:14" x14ac:dyDescent="0.25">
      <c r="B12" s="399"/>
      <c r="C12" s="404" t="s">
        <v>2796</v>
      </c>
      <c r="D12" s="404" t="s">
        <v>2797</v>
      </c>
      <c r="E12" s="404" t="s">
        <v>2798</v>
      </c>
      <c r="F12" s="404" t="s">
        <v>2797</v>
      </c>
      <c r="G12" s="399"/>
      <c r="H12" s="399"/>
      <c r="I12" s="399"/>
      <c r="J12" s="399"/>
      <c r="K12" s="399"/>
      <c r="L12" s="399"/>
      <c r="M12" s="399"/>
      <c r="N12" s="399"/>
    </row>
    <row r="13" spans="1:14" x14ac:dyDescent="0.25">
      <c r="B13" s="399"/>
      <c r="C13" s="399"/>
      <c r="D13" s="399"/>
      <c r="E13" s="399"/>
      <c r="F13" s="399"/>
      <c r="G13" s="399"/>
      <c r="H13" s="399"/>
      <c r="I13" s="399"/>
      <c r="J13" s="399"/>
      <c r="K13" s="399"/>
      <c r="L13" s="399"/>
      <c r="M13" s="399"/>
      <c r="N13" s="399"/>
    </row>
    <row r="14" spans="1:14" ht="18.75" x14ac:dyDescent="0.3">
      <c r="A14" s="398"/>
      <c r="B14" s="399"/>
      <c r="C14" s="400" t="s">
        <v>2799</v>
      </c>
      <c r="N14" s="399"/>
    </row>
    <row r="15" spans="1:14" x14ac:dyDescent="0.25">
      <c r="B15" s="399"/>
      <c r="C15" s="399"/>
      <c r="D15" s="399"/>
      <c r="E15" s="399"/>
      <c r="F15" s="399"/>
      <c r="G15" s="399"/>
      <c r="H15" s="399"/>
      <c r="I15" s="399"/>
      <c r="J15" s="399"/>
      <c r="K15" s="399"/>
      <c r="L15" s="399"/>
      <c r="M15" s="399"/>
      <c r="N15" s="399"/>
    </row>
    <row r="16" spans="1:14" ht="60" x14ac:dyDescent="0.25">
      <c r="B16" s="399"/>
      <c r="C16" s="410" t="s">
        <v>2800</v>
      </c>
      <c r="D16" s="412" t="s">
        <v>2801</v>
      </c>
      <c r="E16" s="412" t="s">
        <v>2802</v>
      </c>
      <c r="F16" s="399"/>
      <c r="G16" s="399"/>
      <c r="H16" s="399"/>
      <c r="I16" s="410" t="s">
        <v>2803</v>
      </c>
      <c r="J16" s="410"/>
      <c r="K16" s="413"/>
      <c r="L16" s="399"/>
      <c r="M16" s="399"/>
      <c r="N16" s="399"/>
    </row>
    <row r="17" spans="2:14" x14ac:dyDescent="0.25">
      <c r="B17" s="399"/>
      <c r="C17" s="404" t="s">
        <v>822</v>
      </c>
      <c r="D17" s="414">
        <f>'A. HTT General'!C58</f>
        <v>247585.77953054299</v>
      </c>
      <c r="E17" s="414">
        <v>0</v>
      </c>
      <c r="F17" s="399"/>
      <c r="G17" s="399"/>
      <c r="H17" s="399"/>
      <c r="I17" s="404" t="s">
        <v>1644</v>
      </c>
      <c r="J17" s="404"/>
      <c r="K17" s="415">
        <f>'B1. HTT Mortgage Assets'!F28+IF('B2. HTT Public Sector Assets'!C10="ND2",0,'B2. HTT Public Sector Assets'!C10)</f>
        <v>117877</v>
      </c>
      <c r="L17" s="399"/>
      <c r="M17" s="399"/>
      <c r="N17" s="399"/>
    </row>
    <row r="18" spans="2:14" x14ac:dyDescent="0.25">
      <c r="B18" s="399"/>
      <c r="C18" s="404" t="s">
        <v>2804</v>
      </c>
      <c r="D18" s="414">
        <v>0</v>
      </c>
      <c r="E18" s="414">
        <v>0</v>
      </c>
      <c r="F18" s="399"/>
      <c r="G18" s="399"/>
      <c r="H18" s="399"/>
      <c r="I18" s="404" t="s">
        <v>2805</v>
      </c>
      <c r="J18" s="404"/>
      <c r="K18" s="510">
        <v>109889</v>
      </c>
      <c r="L18" s="399"/>
      <c r="M18" s="399"/>
      <c r="N18" s="399"/>
    </row>
    <row r="19" spans="2:14" x14ac:dyDescent="0.25">
      <c r="B19" s="399"/>
      <c r="C19" s="404" t="s">
        <v>142</v>
      </c>
      <c r="D19" s="416">
        <v>0</v>
      </c>
      <c r="E19" s="416">
        <v>0</v>
      </c>
      <c r="F19" s="399"/>
      <c r="G19" s="399"/>
      <c r="H19" s="399"/>
      <c r="I19" s="404" t="s">
        <v>2806</v>
      </c>
      <c r="J19" s="404"/>
      <c r="K19" s="510">
        <v>121914</v>
      </c>
      <c r="L19" s="399"/>
      <c r="M19" s="399"/>
      <c r="N19" s="399"/>
    </row>
    <row r="20" spans="2:14" x14ac:dyDescent="0.25">
      <c r="B20" s="399"/>
      <c r="C20" s="417" t="s">
        <v>144</v>
      </c>
      <c r="D20" s="418">
        <f>SUM(D17:D19)</f>
        <v>247585.77953054299</v>
      </c>
      <c r="E20" s="418">
        <f>SUM(E17:E19)</f>
        <v>0</v>
      </c>
      <c r="F20" s="399"/>
      <c r="G20" s="399"/>
      <c r="H20" s="399"/>
      <c r="I20" s="404" t="s">
        <v>2807</v>
      </c>
      <c r="J20" s="404"/>
      <c r="K20" s="419">
        <f>D17/K17</f>
        <v>2.1003739451338514</v>
      </c>
      <c r="L20" s="399"/>
      <c r="M20" s="399"/>
      <c r="N20" s="399"/>
    </row>
    <row r="21" spans="2:14" x14ac:dyDescent="0.25">
      <c r="B21" s="399"/>
      <c r="C21" s="399"/>
      <c r="D21" s="399"/>
      <c r="E21" s="399"/>
      <c r="F21" s="399"/>
      <c r="G21" s="399"/>
      <c r="H21" s="399"/>
      <c r="I21" s="399"/>
      <c r="J21" s="399"/>
      <c r="K21" s="399"/>
      <c r="L21" s="399"/>
      <c r="M21" s="399"/>
      <c r="N21" s="399"/>
    </row>
    <row r="22" spans="2:14" ht="45" x14ac:dyDescent="0.25">
      <c r="B22" s="399"/>
      <c r="C22" s="412" t="s">
        <v>2808</v>
      </c>
      <c r="D22" s="420" t="s">
        <v>2809</v>
      </c>
      <c r="E22" s="420" t="s">
        <v>2810</v>
      </c>
      <c r="F22" s="420" t="s">
        <v>2811</v>
      </c>
      <c r="G22" s="399"/>
      <c r="H22" s="399"/>
      <c r="I22" s="410" t="s">
        <v>2812</v>
      </c>
      <c r="J22" s="413"/>
      <c r="K22" s="420" t="s">
        <v>2809</v>
      </c>
      <c r="L22" s="420" t="s">
        <v>2810</v>
      </c>
      <c r="M22" s="399"/>
      <c r="N22" s="399"/>
    </row>
    <row r="23" spans="2:14" x14ac:dyDescent="0.25">
      <c r="B23" s="399"/>
      <c r="C23" s="421" t="s">
        <v>2813</v>
      </c>
      <c r="D23" s="422">
        <f>'A. HTT General'!C59</f>
        <v>165553.21526857099</v>
      </c>
      <c r="E23" s="423">
        <f>IF($D$30=0,,(D23/$D$30))</f>
        <v>0.66867012953038885</v>
      </c>
      <c r="F23" s="510">
        <v>2054010.11499468</v>
      </c>
      <c r="G23" s="399"/>
      <c r="H23" s="399"/>
      <c r="I23" s="404" t="s">
        <v>2814</v>
      </c>
      <c r="J23" s="404"/>
      <c r="K23" s="422">
        <f>VLOOKUP(I23,'B1. HTT Mortgage Assets'!$B$99:$F$148,5,0)*SUM('B1. HTT Mortgage Assets'!$C$12:$C$13)
+IFERROR((VLOOKUP(I23,'B2. HTT Public Sector Assets'!$B$104:$C$128,2,0)*'B2. HTT Public Sector Assets'!$C$37),0)</f>
        <v>12608.289616277596</v>
      </c>
      <c r="L23" s="423">
        <f t="shared" ref="L23:L24" si="0">IF($K$34=0,,(K23/$K$34))</f>
        <v>5.0924934542624631E-2</v>
      </c>
      <c r="M23" s="399"/>
      <c r="N23" s="399"/>
    </row>
    <row r="24" spans="2:14" x14ac:dyDescent="0.25">
      <c r="B24" s="399"/>
      <c r="C24" s="421" t="s">
        <v>2815</v>
      </c>
      <c r="D24" s="422">
        <f>'A. HTT General'!C60</f>
        <v>74864.717314596404</v>
      </c>
      <c r="E24" s="423">
        <f t="shared" ref="E24:E30" si="1">IF($D$30=0,,(D24/$D$30))</f>
        <v>0.30237890664217498</v>
      </c>
      <c r="F24" s="510">
        <v>1715192.38715626</v>
      </c>
      <c r="G24" s="399"/>
      <c r="H24" s="399"/>
      <c r="I24" s="404" t="s">
        <v>2816</v>
      </c>
      <c r="J24" s="404"/>
      <c r="K24" s="422">
        <f>VLOOKUP(I24,'B1. HTT Mortgage Assets'!$B$99:$F$148,5,0)*SUM('B1. HTT Mortgage Assets'!$C$12:$C$13)
+IFERROR((VLOOKUP(I24,'B2. HTT Public Sector Assets'!$B$104:$C$128,2,0)*'B2. HTT Public Sector Assets'!$C$37),0)</f>
        <v>11073.899061218895</v>
      </c>
      <c r="L24" s="423">
        <f t="shared" si="0"/>
        <v>4.4727524667275094E-2</v>
      </c>
      <c r="M24" s="399"/>
      <c r="N24" s="399"/>
    </row>
    <row r="25" spans="2:14" x14ac:dyDescent="0.25">
      <c r="B25" s="399"/>
      <c r="C25" s="421" t="s">
        <v>2817</v>
      </c>
      <c r="D25" s="422">
        <f>'A. HTT General'!C61</f>
        <v>7167.8469473763598</v>
      </c>
      <c r="E25" s="423">
        <f t="shared" si="1"/>
        <v>2.8950963827436175E-2</v>
      </c>
      <c r="F25" s="510">
        <v>1034470.62308793</v>
      </c>
      <c r="G25" s="399"/>
      <c r="H25" s="399"/>
      <c r="I25" s="404" t="s">
        <v>2818</v>
      </c>
      <c r="J25" s="404"/>
      <c r="K25" s="422">
        <f>VLOOKUP(I25,'B1. HTT Mortgage Assets'!$B$99:$F$148,5,0)*SUM('B1. HTT Mortgage Assets'!$C$12:$C$13)
+IFERROR((VLOOKUP(I25,'B2. HTT Public Sector Assets'!$B$104:$C$128,2,0)*'B2. HTT Public Sector Assets'!$C$37),0)</f>
        <v>12134.99939926242</v>
      </c>
      <c r="L25" s="423">
        <f>IF($K$34=0,,(K25/$K$34))</f>
        <v>4.9013313374750615E-2</v>
      </c>
      <c r="M25" s="399"/>
      <c r="N25" s="399"/>
    </row>
    <row r="26" spans="2:14" x14ac:dyDescent="0.25">
      <c r="B26" s="399"/>
      <c r="C26" s="421" t="s">
        <v>2819</v>
      </c>
      <c r="D26" s="422"/>
      <c r="E26" s="423">
        <f t="shared" si="1"/>
        <v>0</v>
      </c>
      <c r="F26" s="422"/>
      <c r="G26" s="399"/>
      <c r="H26" s="399"/>
      <c r="I26" s="404" t="s">
        <v>2820</v>
      </c>
      <c r="J26" s="404"/>
      <c r="K26" s="422">
        <f>VLOOKUP(I26,'B1. HTT Mortgage Assets'!$B$99:$F$148,5,0)*SUM('B1. HTT Mortgage Assets'!$C$12:$C$13)
+IFERROR((VLOOKUP(I26,'B2. HTT Public Sector Assets'!$B$104:$C$128,2,0)*'B2. HTT Public Sector Assets'!$C$37),0)</f>
        <v>4989.0467908888813</v>
      </c>
      <c r="L26" s="423">
        <f t="shared" ref="L26:L33" si="2">IF($K$34=0,,(K26/$K$34))</f>
        <v>2.0150780874203706E-2</v>
      </c>
      <c r="M26" s="399"/>
      <c r="N26" s="399"/>
    </row>
    <row r="27" spans="2:14" x14ac:dyDescent="0.25">
      <c r="B27" s="399"/>
      <c r="C27" s="421" t="s">
        <v>2821</v>
      </c>
      <c r="D27" s="422"/>
      <c r="E27" s="423">
        <f t="shared" si="1"/>
        <v>0</v>
      </c>
      <c r="F27" s="422"/>
      <c r="G27" s="399"/>
      <c r="H27" s="399"/>
      <c r="I27" s="404" t="s">
        <v>2822</v>
      </c>
      <c r="J27" s="404"/>
      <c r="K27" s="422">
        <f>VLOOKUP(I27,'B1. HTT Mortgage Assets'!$B$99:$F$148,5,0)*SUM('B1. HTT Mortgage Assets'!$C$12:$C$13)
+IFERROR((VLOOKUP(I27,'B2. HTT Public Sector Assets'!$B$104:$C$128,2,0)*'B2. HTT Public Sector Assets'!$C$37),0)</f>
        <v>62159.116707960333</v>
      </c>
      <c r="L27" s="423">
        <f t="shared" si="2"/>
        <v>0.25106093260211731</v>
      </c>
      <c r="M27" s="399"/>
      <c r="N27" s="399"/>
    </row>
    <row r="28" spans="2:14" x14ac:dyDescent="0.25">
      <c r="B28" s="399"/>
      <c r="C28" s="421" t="s">
        <v>2823</v>
      </c>
      <c r="D28" s="422">
        <f>'B2. HTT Public Sector Assets'!C37</f>
        <v>0</v>
      </c>
      <c r="E28" s="423">
        <f t="shared" si="1"/>
        <v>0</v>
      </c>
      <c r="F28" s="422"/>
      <c r="G28" s="399"/>
      <c r="H28" s="399"/>
      <c r="I28" s="404" t="s">
        <v>2824</v>
      </c>
      <c r="J28" s="404"/>
      <c r="K28" s="422">
        <f>VLOOKUP(I28,'B1. HTT Mortgage Assets'!$B$99:$F$148,5,0)*SUM('B1. HTT Mortgage Assets'!$C$12:$C$13)
+IFERROR((VLOOKUP(I28,'B2. HTT Public Sector Assets'!$B$104:$C$128,2,0)*'B2. HTT Public Sector Assets'!$C$37),0)</f>
        <v>9728.0137350858349</v>
      </c>
      <c r="L28" s="423">
        <f t="shared" si="2"/>
        <v>3.9291488200701587E-2</v>
      </c>
      <c r="M28" s="399"/>
      <c r="N28" s="399"/>
    </row>
    <row r="29" spans="2:14" x14ac:dyDescent="0.25">
      <c r="B29" s="399"/>
      <c r="C29" s="421" t="s">
        <v>457</v>
      </c>
      <c r="D29" s="422"/>
      <c r="E29" s="423">
        <f t="shared" si="1"/>
        <v>0</v>
      </c>
      <c r="F29" s="422"/>
      <c r="G29" s="399"/>
      <c r="H29" s="399"/>
      <c r="I29" s="404" t="s">
        <v>2825</v>
      </c>
      <c r="J29" s="404"/>
      <c r="K29" s="422">
        <f>VLOOKUP(I29,'B1. HTT Mortgage Assets'!$B$99:$F$148,5,0)*SUM('B1. HTT Mortgage Assets'!$C$12:$C$13)
+IFERROR((VLOOKUP(I29,'B2. HTT Public Sector Assets'!$B$104:$C$128,2,0)*'B2. HTT Public Sector Assets'!$C$37),0)</f>
        <v>10208.265390973254</v>
      </c>
      <c r="L29" s="423">
        <f t="shared" si="2"/>
        <v>4.1231226649323487E-2</v>
      </c>
      <c r="M29" s="399"/>
      <c r="N29" s="399"/>
    </row>
    <row r="30" spans="2:14" x14ac:dyDescent="0.25">
      <c r="B30" s="399"/>
      <c r="C30" s="424" t="s">
        <v>2826</v>
      </c>
      <c r="D30" s="425">
        <f>SUM(D23:D29)</f>
        <v>247585.77953054375</v>
      </c>
      <c r="E30" s="426">
        <f t="shared" si="1"/>
        <v>1</v>
      </c>
      <c r="F30" s="399"/>
      <c r="G30" s="399"/>
      <c r="H30" s="399"/>
      <c r="I30" s="427" t="s">
        <v>2827</v>
      </c>
      <c r="J30" s="427"/>
      <c r="K30" s="422">
        <f>VLOOKUP(I30,'B1. HTT Mortgage Assets'!$B$99:$F$148,5,0)*SUM('B1. HTT Mortgage Assets'!$C$12:$C$13)
+IFERROR((VLOOKUP(I30,'B2. HTT Public Sector Assets'!$B$104:$C$128,2,0)*'B2. HTT Public Sector Assets'!$C$37),0)</f>
        <v>6208.9933436263627</v>
      </c>
      <c r="L30" s="423">
        <f t="shared" si="2"/>
        <v>2.5078150107811021E-2</v>
      </c>
      <c r="M30" s="399"/>
      <c r="N30" s="399"/>
    </row>
    <row r="31" spans="2:14" x14ac:dyDescent="0.25">
      <c r="B31" s="399"/>
      <c r="C31" s="399"/>
      <c r="D31" s="399"/>
      <c r="E31" s="399"/>
      <c r="F31" s="399"/>
      <c r="G31" s="399"/>
      <c r="H31" s="399"/>
      <c r="I31" s="404" t="s">
        <v>2828</v>
      </c>
      <c r="J31" s="428"/>
      <c r="K31" s="422">
        <f>VLOOKUP(I31,'B1. HTT Mortgage Assets'!$B$99:$F$148,5,0)*SUM('B1. HTT Mortgage Assets'!$C$12:$C$13)
+IFERROR((VLOOKUP(I31,'B2. HTT Public Sector Assets'!$B$104:$C$128,2,0)*'B2. HTT Public Sector Assets'!$C$37),0)</f>
        <v>14587.048771607479</v>
      </c>
      <c r="L31" s="423">
        <f t="shared" si="2"/>
        <v>5.8917151054743717E-2</v>
      </c>
      <c r="M31" s="399"/>
      <c r="N31" s="399"/>
    </row>
    <row r="32" spans="2:14" x14ac:dyDescent="0.25">
      <c r="B32" s="399"/>
      <c r="C32" s="399"/>
      <c r="D32" s="399"/>
      <c r="E32" s="399"/>
      <c r="F32" s="399"/>
      <c r="G32" s="399"/>
      <c r="H32" s="399"/>
      <c r="I32" s="404" t="s">
        <v>2829</v>
      </c>
      <c r="J32" s="429"/>
      <c r="K32" s="422">
        <f>VLOOKUP(I32,'B1. HTT Mortgage Assets'!$B$99:$F$148,5,0)*SUM('B1. HTT Mortgage Assets'!$C$12:$C$13)
+IFERROR((VLOOKUP(I32,'B2. HTT Public Sector Assets'!$B$104:$C$128,2,0)*'B2. HTT Public Sector Assets'!$C$37),0)</f>
        <v>25725.051278000217</v>
      </c>
      <c r="L32" s="423">
        <f t="shared" si="2"/>
        <v>0.10390358980543424</v>
      </c>
      <c r="M32" s="399"/>
      <c r="N32" s="399"/>
    </row>
    <row r="33" spans="2:14" x14ac:dyDescent="0.25">
      <c r="B33" s="399"/>
      <c r="C33" s="399"/>
      <c r="D33" s="399"/>
      <c r="E33" s="399"/>
      <c r="F33" s="399"/>
      <c r="G33" s="399"/>
      <c r="H33" s="399"/>
      <c r="I33" s="427" t="s">
        <v>2830</v>
      </c>
      <c r="J33" s="429"/>
      <c r="K33" s="422">
        <f>VLOOKUP(I33,'B1. HTT Mortgage Assets'!$B$99:$F$148,5,0)*SUM('B1. HTT Mortgage Assets'!$C$12:$C$13)
+IFERROR((VLOOKUP(I33,'B2. HTT Public Sector Assets'!$B$104:$C$128,2,0)*'B2. HTT Public Sector Assets'!$C$37),0)</f>
        <v>78163.055435641727</v>
      </c>
      <c r="L33" s="423">
        <f t="shared" si="2"/>
        <v>0.31570090812101453</v>
      </c>
      <c r="M33" s="399"/>
      <c r="N33" s="399"/>
    </row>
    <row r="34" spans="2:14" x14ac:dyDescent="0.25">
      <c r="B34" s="399"/>
      <c r="C34" s="399"/>
      <c r="D34" s="399"/>
      <c r="E34" s="399"/>
      <c r="F34" s="399"/>
      <c r="G34" s="399"/>
      <c r="H34" s="399"/>
      <c r="I34" s="430" t="s">
        <v>2826</v>
      </c>
      <c r="J34" s="428"/>
      <c r="K34" s="425">
        <f>SUM(K23:K33)</f>
        <v>247585.77953054302</v>
      </c>
      <c r="L34" s="426">
        <f>IF($K$34=0,,(K34/$K$34))</f>
        <v>1</v>
      </c>
      <c r="M34" s="399"/>
      <c r="N34" s="399"/>
    </row>
    <row r="35" spans="2:14" x14ac:dyDescent="0.25">
      <c r="B35" s="399"/>
      <c r="C35" s="399"/>
      <c r="D35" s="399"/>
      <c r="E35" s="399"/>
      <c r="F35" s="399"/>
      <c r="G35" s="399"/>
      <c r="H35" s="399"/>
      <c r="I35" s="399"/>
      <c r="J35" s="399"/>
      <c r="K35" s="399"/>
      <c r="L35" s="399"/>
      <c r="M35" s="399"/>
      <c r="N35" s="399"/>
    </row>
    <row r="36" spans="2:14" ht="45" x14ac:dyDescent="0.25">
      <c r="B36" s="399"/>
      <c r="C36" s="412" t="s">
        <v>2831</v>
      </c>
      <c r="D36" s="420" t="s">
        <v>2809</v>
      </c>
      <c r="E36" s="420" t="s">
        <v>2810</v>
      </c>
      <c r="F36" s="399"/>
      <c r="G36" s="399"/>
      <c r="H36" s="399"/>
      <c r="I36" s="410" t="s">
        <v>2832</v>
      </c>
      <c r="J36" s="410"/>
      <c r="K36" s="420" t="s">
        <v>2809</v>
      </c>
      <c r="L36" s="420" t="s">
        <v>2810</v>
      </c>
      <c r="M36" s="399"/>
      <c r="N36" s="399"/>
    </row>
    <row r="37" spans="2:14" x14ac:dyDescent="0.25">
      <c r="B37" s="399"/>
      <c r="C37" s="421" t="s">
        <v>2833</v>
      </c>
      <c r="D37" s="422">
        <f>('B1. HTT Mortgage Assets'!F151*SUM('B1. HTT Mortgage Assets'!$C$12:$C$13)
+IFERROR('B2. HTT Public Sector Assets'!C131*'B2. HTT Public Sector Assets'!$C$37,0))</f>
        <v>241818.80408618366</v>
      </c>
      <c r="E37" s="423">
        <f>IF($D$39=0,,(D37/$D$39))</f>
        <v>0.97670716203776153</v>
      </c>
      <c r="F37" s="399"/>
      <c r="G37" s="399"/>
      <c r="H37" s="399"/>
      <c r="I37" s="404" t="s">
        <v>2834</v>
      </c>
      <c r="J37" s="404"/>
      <c r="K37" s="422">
        <f>('B1. HTT Mortgage Assets'!F161*SUM('B1. HTT Mortgage Assets'!C12:C13)
+IFERROR('B2. HTT Public Sector Assets'!C139*'B2. HTT Public Sector Assets'!$C$37,0))</f>
        <v>151201.06539245526</v>
      </c>
      <c r="L37" s="423">
        <f>IF($K$39=0,,(K37/$K$39))</f>
        <v>0.61070173609790301</v>
      </c>
      <c r="M37" s="399"/>
      <c r="N37" s="399"/>
    </row>
    <row r="38" spans="2:14" x14ac:dyDescent="0.25">
      <c r="B38" s="399"/>
      <c r="C38" s="421" t="s">
        <v>2835</v>
      </c>
      <c r="D38" s="422">
        <f>('B1. HTT Mortgage Assets'!F150*SUM('B1. HTT Mortgage Assets'!$C$12:$C$13))
+IFERROR('B2. HTT Public Sector Assets'!C130*'B2. HTT Public Sector Assets'!$C$37,0)</f>
        <v>5766.9754443594438</v>
      </c>
      <c r="E38" s="423">
        <f>IF($D$39=0,,(D38/$D$39))</f>
        <v>2.3292837962238491E-2</v>
      </c>
      <c r="F38" s="399"/>
      <c r="G38" s="399"/>
      <c r="H38" s="399"/>
      <c r="I38" s="427" t="s">
        <v>2836</v>
      </c>
      <c r="J38" s="427"/>
      <c r="K38" s="422">
        <f>('B1. HTT Mortgage Assets'!F160*SUM('B1. HTT Mortgage Assets'!C12:C13)
+IFERROR('B2. HTT Public Sector Assets'!C138*'B2. HTT Public Sector Assets'!$C$37,0))</f>
        <v>96384.714138087729</v>
      </c>
      <c r="L38" s="423">
        <f>IF($K$39=0,,(K38/$K$39))</f>
        <v>0.38929826390209699</v>
      </c>
      <c r="M38" s="399"/>
      <c r="N38" s="399"/>
    </row>
    <row r="39" spans="2:14" x14ac:dyDescent="0.25">
      <c r="B39" s="399"/>
      <c r="C39" s="424" t="s">
        <v>2826</v>
      </c>
      <c r="D39" s="425">
        <f>SUM(D37:D38)</f>
        <v>247585.77953054311</v>
      </c>
      <c r="E39" s="426">
        <f>IF($D$39=0,,(D39/$D$39))</f>
        <v>1</v>
      </c>
      <c r="F39" s="399"/>
      <c r="G39" s="399"/>
      <c r="H39" s="399"/>
      <c r="I39" s="430" t="s">
        <v>2826</v>
      </c>
      <c r="J39" s="428"/>
      <c r="K39" s="425">
        <f>SUM(K37:K38)</f>
        <v>247585.77953054299</v>
      </c>
      <c r="L39" s="426">
        <f>IF($K$39=0,,(K39/$K$39))</f>
        <v>1</v>
      </c>
      <c r="M39" s="399"/>
      <c r="N39" s="399"/>
    </row>
    <row r="40" spans="2:14" x14ac:dyDescent="0.25">
      <c r="B40" s="399"/>
      <c r="C40" s="399"/>
      <c r="D40" s="399"/>
      <c r="E40" s="399"/>
      <c r="F40" s="399"/>
      <c r="G40" s="399"/>
      <c r="H40" s="399"/>
      <c r="I40" s="399"/>
      <c r="J40" s="399"/>
      <c r="K40" s="399"/>
      <c r="L40" s="399"/>
      <c r="M40" s="431"/>
      <c r="N40" s="399"/>
    </row>
    <row r="41" spans="2:14" x14ac:dyDescent="0.25">
      <c r="B41" s="399"/>
      <c r="C41" s="412" t="s">
        <v>2837</v>
      </c>
      <c r="D41" s="432">
        <f>'A. HTT General'!C66</f>
        <v>12.291015501106299</v>
      </c>
      <c r="E41" s="399"/>
      <c r="F41" s="399"/>
      <c r="G41" s="399"/>
      <c r="H41" s="399"/>
      <c r="I41" s="399"/>
      <c r="J41" s="399"/>
      <c r="K41" s="399"/>
      <c r="L41" s="399"/>
      <c r="M41" s="431"/>
      <c r="N41" s="399"/>
    </row>
    <row r="42" spans="2:14" x14ac:dyDescent="0.25">
      <c r="B42" s="399"/>
      <c r="C42" s="433"/>
      <c r="D42" s="399"/>
      <c r="E42" s="399"/>
      <c r="F42" s="399"/>
      <c r="G42" s="399"/>
      <c r="H42" s="399"/>
      <c r="I42" s="434"/>
      <c r="J42" s="399"/>
      <c r="K42" s="399"/>
      <c r="L42" s="399"/>
      <c r="M42" s="431"/>
      <c r="N42" s="399"/>
    </row>
    <row r="43" spans="2:14" x14ac:dyDescent="0.25">
      <c r="B43" s="399"/>
      <c r="C43" s="412" t="s">
        <v>2838</v>
      </c>
      <c r="D43" s="435" t="s">
        <v>691</v>
      </c>
      <c r="E43" s="420" t="s">
        <v>693</v>
      </c>
      <c r="F43" s="420" t="s">
        <v>695</v>
      </c>
      <c r="G43" s="420" t="s">
        <v>697</v>
      </c>
      <c r="H43" s="420" t="s">
        <v>699</v>
      </c>
      <c r="I43" s="420" t="s">
        <v>701</v>
      </c>
      <c r="J43" s="420" t="s">
        <v>703</v>
      </c>
      <c r="K43" s="420" t="s">
        <v>705</v>
      </c>
      <c r="L43" s="420"/>
      <c r="M43" s="420" t="s">
        <v>2826</v>
      </c>
      <c r="N43" s="399"/>
    </row>
    <row r="44" spans="2:14" x14ac:dyDescent="0.25">
      <c r="B44" s="399"/>
      <c r="C44" s="404" t="s">
        <v>2809</v>
      </c>
      <c r="D44" s="422">
        <f>'B1. HTT Mortgage Assets'!$C$241+IF('B1. HTT Mortgage Assets'!$C$467="ND2",0,'B1. HTT Mortgage Assets'!C$467)</f>
        <v>67693.013830974494</v>
      </c>
      <c r="E44" s="422">
        <f>'B1. HTT Mortgage Assets'!$C$242+IF('B1. HTT Mortgage Assets'!$C$468="ND2",0,'B1. HTT Mortgage Assets'!C$468)</f>
        <v>46099.030513119404</v>
      </c>
      <c r="F44" s="422">
        <f>'B1. HTT Mortgage Assets'!$C$243+IF('B1. HTT Mortgage Assets'!$C$469="ND2",0,'B1. HTT Mortgage Assets'!C$469)</f>
        <v>58259.433790589297</v>
      </c>
      <c r="G44" s="422">
        <f>'B1. HTT Mortgage Assets'!$C$244+IF('B1. HTT Mortgage Assets'!$C$470="ND2",0,'B1. HTT Mortgage Assets'!C$470)</f>
        <v>51305.872607862097</v>
      </c>
      <c r="H44" s="422">
        <f>'B1. HTT Mortgage Assets'!$C$245+IF('B1. HTT Mortgage Assets'!$C$471="ND2",0,'B1. HTT Mortgage Assets'!C$471)</f>
        <v>24228.428787999001</v>
      </c>
      <c r="I44" s="422">
        <f>'B1. HTT Mortgage Assets'!$C$246+IF('B1. HTT Mortgage Assets'!$C$472="ND2",0,'B1. HTT Mortgage Assets'!C$472)</f>
        <v>0</v>
      </c>
      <c r="J44" s="422">
        <f>'B1. HTT Mortgage Assets'!$C$247+IF('B1. HTT Mortgage Assets'!$C$473="ND2",0,'B1. HTT Mortgage Assets'!C$473)</f>
        <v>0</v>
      </c>
      <c r="K44" s="422">
        <f>'B1. HTT Mortgage Assets'!$C$248+IF('B1. HTT Mortgage Assets'!$C$474="ND2",0,'B1. HTT Mortgage Assets'!C$474)</f>
        <v>0</v>
      </c>
      <c r="L44" s="425"/>
      <c r="M44" s="425">
        <f>SUM(D44:L44)</f>
        <v>247585.77953054427</v>
      </c>
      <c r="N44" s="399"/>
    </row>
    <row r="45" spans="2:14" x14ac:dyDescent="0.25">
      <c r="B45" s="399"/>
      <c r="C45" s="404" t="s">
        <v>2810</v>
      </c>
      <c r="D45" s="423">
        <f t="shared" ref="D45:M45" si="3">IF($M$44=0,,(D44/$M$44))</f>
        <v>0.27341236624869769</v>
      </c>
      <c r="E45" s="423">
        <f t="shared" si="3"/>
        <v>0.18619417722830983</v>
      </c>
      <c r="F45" s="423">
        <f t="shared" si="3"/>
        <v>0.23531009697348923</v>
      </c>
      <c r="G45" s="423">
        <f t="shared" si="3"/>
        <v>0.20722463424654231</v>
      </c>
      <c r="H45" s="423">
        <f t="shared" si="3"/>
        <v>9.7858725302961011E-2</v>
      </c>
      <c r="I45" s="423">
        <f t="shared" si="3"/>
        <v>0</v>
      </c>
      <c r="J45" s="423">
        <f t="shared" si="3"/>
        <v>0</v>
      </c>
      <c r="K45" s="423">
        <f t="shared" si="3"/>
        <v>0</v>
      </c>
      <c r="L45" s="423">
        <f t="shared" si="3"/>
        <v>0</v>
      </c>
      <c r="M45" s="423">
        <f t="shared" si="3"/>
        <v>1</v>
      </c>
      <c r="N45" s="399"/>
    </row>
    <row r="46" spans="2:14" x14ac:dyDescent="0.25">
      <c r="B46" s="399"/>
      <c r="C46" s="399"/>
      <c r="D46" s="399"/>
      <c r="E46" s="399"/>
      <c r="F46" s="399"/>
      <c r="G46" s="399"/>
      <c r="H46" s="399"/>
      <c r="I46" s="399"/>
      <c r="J46" s="399"/>
      <c r="K46" s="399"/>
      <c r="L46" s="399"/>
      <c r="M46" s="431"/>
      <c r="N46" s="399"/>
    </row>
    <row r="47" spans="2:14" x14ac:dyDescent="0.25">
      <c r="B47" s="399"/>
      <c r="C47" s="412" t="s">
        <v>2839</v>
      </c>
      <c r="D47" s="435" t="s">
        <v>1528</v>
      </c>
      <c r="E47" s="420" t="s">
        <v>1529</v>
      </c>
      <c r="F47" s="420" t="s">
        <v>1530</v>
      </c>
      <c r="G47" s="420" t="s">
        <v>1531</v>
      </c>
      <c r="H47" s="420" t="s">
        <v>1532</v>
      </c>
      <c r="I47" s="420" t="s">
        <v>1533</v>
      </c>
      <c r="J47" s="420" t="s">
        <v>1534</v>
      </c>
      <c r="K47" s="420"/>
      <c r="L47" s="420"/>
      <c r="M47" s="420" t="s">
        <v>2826</v>
      </c>
      <c r="N47" s="399"/>
    </row>
    <row r="48" spans="2:14" x14ac:dyDescent="0.25">
      <c r="B48" s="399"/>
      <c r="C48" s="404" t="s">
        <v>2809</v>
      </c>
      <c r="D48" s="422">
        <f>'A. HTT General'!$C$70</f>
        <v>7568.9058077751442</v>
      </c>
      <c r="E48" s="422">
        <f>'A. HTT General'!$C$71</f>
        <v>7544.330974988361</v>
      </c>
      <c r="F48" s="422">
        <f>'A. HTT General'!$C$72</f>
        <v>8933.6765184387259</v>
      </c>
      <c r="G48" s="422">
        <f>'A. HTT General'!$C$73</f>
        <v>10135.389132146152</v>
      </c>
      <c r="H48" s="422">
        <f>'A. HTT General'!$C$74</f>
        <v>10234.712033699827</v>
      </c>
      <c r="I48" s="422">
        <f>'A. HTT General'!$C$75</f>
        <v>85243.839753925335</v>
      </c>
      <c r="J48" s="422">
        <f>'A. HTT General'!$C$76</f>
        <v>117924.92530956944</v>
      </c>
      <c r="K48" s="422"/>
      <c r="L48" s="422"/>
      <c r="M48" s="425">
        <f>SUM(D48:L48)</f>
        <v>247585.77953054299</v>
      </c>
      <c r="N48" s="399"/>
    </row>
    <row r="49" spans="2:14" x14ac:dyDescent="0.25">
      <c r="B49" s="399"/>
      <c r="C49" s="404" t="s">
        <v>2810</v>
      </c>
      <c r="D49" s="423">
        <f>IF($M$48=0,,(D48/$M$48))</f>
        <v>3.0570842243552276E-2</v>
      </c>
      <c r="E49" s="423">
        <f t="shared" ref="E49:J49" si="4">IF($M$48=0,,(E48/$M$48))</f>
        <v>3.0471584391048065E-2</v>
      </c>
      <c r="F49" s="423">
        <f t="shared" si="4"/>
        <v>3.6083156857305038E-2</v>
      </c>
      <c r="G49" s="423">
        <f t="shared" si="4"/>
        <v>4.0936879134836651E-2</v>
      </c>
      <c r="H49" s="423">
        <f t="shared" si="4"/>
        <v>4.133804475001053E-2</v>
      </c>
      <c r="I49" s="423">
        <f t="shared" si="4"/>
        <v>0.34430022562507223</v>
      </c>
      <c r="J49" s="423">
        <f t="shared" si="4"/>
        <v>0.47629926699817521</v>
      </c>
      <c r="K49" s="423"/>
      <c r="L49" s="423"/>
      <c r="M49" s="426">
        <f>IF($M$44=0,,(M48/$M$44))</f>
        <v>0.99999999999999478</v>
      </c>
      <c r="N49" s="399"/>
    </row>
    <row r="50" spans="2:14" x14ac:dyDescent="0.25">
      <c r="B50" s="399"/>
      <c r="C50" s="399"/>
      <c r="D50" s="436"/>
      <c r="E50" s="436"/>
      <c r="F50" s="436"/>
      <c r="G50" s="436"/>
      <c r="H50" s="436"/>
      <c r="I50" s="436"/>
      <c r="J50" s="436"/>
      <c r="K50" s="436"/>
      <c r="L50" s="436"/>
      <c r="M50" s="437"/>
      <c r="N50" s="399"/>
    </row>
    <row r="51" spans="2:14" x14ac:dyDescent="0.25">
      <c r="B51" s="399"/>
      <c r="C51" s="399"/>
      <c r="D51" s="436"/>
      <c r="E51" s="436"/>
      <c r="F51" s="436"/>
      <c r="G51" s="436"/>
      <c r="H51" s="436"/>
      <c r="I51" s="436"/>
      <c r="J51" s="436"/>
      <c r="K51" s="436"/>
      <c r="L51" s="436"/>
      <c r="M51" s="399"/>
      <c r="N51" s="399"/>
    </row>
    <row r="52" spans="2:14" x14ac:dyDescent="0.25">
      <c r="B52" s="399"/>
      <c r="C52" s="399"/>
      <c r="D52" s="436"/>
      <c r="E52" s="436"/>
      <c r="F52" s="436"/>
      <c r="G52" s="436"/>
      <c r="H52" s="436"/>
      <c r="I52" s="436"/>
      <c r="J52" s="436"/>
      <c r="K52" s="436"/>
      <c r="L52" s="436"/>
      <c r="M52" s="399"/>
      <c r="N52" s="399"/>
    </row>
    <row r="53" spans="2:14" x14ac:dyDescent="0.25">
      <c r="B53" s="399"/>
      <c r="C53" s="399"/>
      <c r="D53" s="436"/>
      <c r="E53" s="436"/>
      <c r="F53" s="436"/>
      <c r="G53" s="436"/>
      <c r="H53" s="436"/>
      <c r="I53" s="436"/>
      <c r="J53" s="436"/>
      <c r="K53" s="436"/>
      <c r="L53" s="436"/>
      <c r="M53" s="399"/>
      <c r="N53" s="399"/>
    </row>
    <row r="54" spans="2:14" x14ac:dyDescent="0.25">
      <c r="B54" s="399"/>
      <c r="C54" s="399"/>
      <c r="D54" s="399"/>
      <c r="E54" s="399"/>
      <c r="F54" s="399"/>
      <c r="G54" s="399"/>
      <c r="H54" s="399"/>
      <c r="I54" s="399"/>
      <c r="J54" s="399"/>
      <c r="K54" s="399"/>
      <c r="L54" s="399"/>
      <c r="M54" s="399"/>
      <c r="N54" s="399"/>
    </row>
    <row r="55" spans="2:14" x14ac:dyDescent="0.25">
      <c r="B55" s="399"/>
      <c r="C55" s="412" t="s">
        <v>2840</v>
      </c>
      <c r="D55" s="420" t="s">
        <v>2841</v>
      </c>
      <c r="E55" s="420" t="s">
        <v>2842</v>
      </c>
      <c r="F55" s="420" t="s">
        <v>2843</v>
      </c>
      <c r="G55" s="420" t="s">
        <v>2844</v>
      </c>
      <c r="H55" s="420" t="s">
        <v>2845</v>
      </c>
      <c r="I55" s="420" t="s">
        <v>2826</v>
      </c>
      <c r="J55" s="399"/>
      <c r="K55" s="399"/>
      <c r="L55" s="399"/>
      <c r="M55" s="399"/>
      <c r="N55" s="399"/>
    </row>
    <row r="56" spans="2:14" x14ac:dyDescent="0.25">
      <c r="B56" s="399"/>
      <c r="C56" s="404" t="s">
        <v>2809</v>
      </c>
      <c r="D56" s="422">
        <f>'B1. HTT Mortgage Assets'!$F$170*SUM('B1. HTT Mortgage Assets'!$C$12:$C$13)</f>
        <v>57865.171320198591</v>
      </c>
      <c r="E56" s="422">
        <f>'B1. HTT Mortgage Assets'!$F$171*SUM('B1. HTT Mortgage Assets'!$C$12:$C$13)</f>
        <v>47826.000733409193</v>
      </c>
      <c r="F56" s="422">
        <f>'B1. HTT Mortgage Assets'!$F$172*SUM('B1. HTT Mortgage Assets'!$C$12:$C$13)</f>
        <v>45244.453645389331</v>
      </c>
      <c r="G56" s="422">
        <f>'B1. HTT Mortgage Assets'!$F$173*SUM('B1. HTT Mortgage Assets'!$C$12:$C$13)</f>
        <v>49215.24760112723</v>
      </c>
      <c r="H56" s="422">
        <f>'B1. HTT Mortgage Assets'!$F$174*SUM('B1. HTT Mortgage Assets'!$C$12:$C$13)</f>
        <v>47434.906230418412</v>
      </c>
      <c r="I56" s="425">
        <f>SUM(D56:H56)</f>
        <v>247585.77953054276</v>
      </c>
      <c r="J56" s="434"/>
      <c r="K56" s="399"/>
      <c r="L56" s="399"/>
      <c r="M56" s="399"/>
      <c r="N56" s="399"/>
    </row>
    <row r="57" spans="2:14" x14ac:dyDescent="0.25">
      <c r="B57" s="399"/>
      <c r="C57" s="404" t="s">
        <v>2810</v>
      </c>
      <c r="D57" s="423">
        <f>IF($I$56=0,,(D56/$I$56))</f>
        <v>0.23371766920506923</v>
      </c>
      <c r="E57" s="423">
        <f t="shared" ref="E57:I57" si="5">IF($I$56=0,,(E56/$I$56))</f>
        <v>0.1931694171777312</v>
      </c>
      <c r="F57" s="423">
        <f t="shared" si="5"/>
        <v>0.18274253768200718</v>
      </c>
      <c r="G57" s="423">
        <f t="shared" si="5"/>
        <v>0.19878059109229221</v>
      </c>
      <c r="H57" s="423">
        <f t="shared" si="5"/>
        <v>0.19158978484290021</v>
      </c>
      <c r="I57" s="426">
        <f t="shared" si="5"/>
        <v>1</v>
      </c>
      <c r="J57" s="399"/>
      <c r="K57" s="399"/>
      <c r="L57" s="399"/>
      <c r="M57" s="399"/>
      <c r="N57" s="399"/>
    </row>
    <row r="58" spans="2:14" x14ac:dyDescent="0.25">
      <c r="B58" s="399"/>
      <c r="C58" s="399"/>
      <c r="D58" s="399"/>
      <c r="E58" s="399"/>
      <c r="F58" s="399"/>
      <c r="G58" s="399"/>
      <c r="H58" s="399"/>
      <c r="I58" s="399"/>
      <c r="J58" s="399"/>
      <c r="K58" s="399"/>
      <c r="L58" s="399"/>
      <c r="M58" s="399"/>
      <c r="N58" s="399"/>
    </row>
    <row r="59" spans="2:14" x14ac:dyDescent="0.25">
      <c r="B59" s="399"/>
      <c r="C59" s="410" t="s">
        <v>2846</v>
      </c>
      <c r="D59" s="413"/>
      <c r="E59" s="413"/>
      <c r="F59" s="413"/>
      <c r="G59" s="413"/>
      <c r="H59" s="413"/>
      <c r="I59" s="399"/>
      <c r="J59" s="399"/>
      <c r="K59" s="399"/>
      <c r="L59" s="399"/>
      <c r="M59" s="399"/>
      <c r="N59" s="399"/>
    </row>
    <row r="60" spans="2:14" x14ac:dyDescent="0.25">
      <c r="B60" s="399"/>
      <c r="C60" s="410" t="s">
        <v>2847</v>
      </c>
      <c r="D60" s="438" t="s">
        <v>2848</v>
      </c>
      <c r="E60" s="438" t="s">
        <v>2849</v>
      </c>
      <c r="F60" s="438" t="s">
        <v>2850</v>
      </c>
      <c r="G60" s="438" t="s">
        <v>2851</v>
      </c>
      <c r="H60" s="438" t="s">
        <v>2826</v>
      </c>
      <c r="I60" s="399"/>
      <c r="J60" s="399"/>
      <c r="K60" s="399"/>
      <c r="L60" s="399"/>
      <c r="M60" s="399"/>
      <c r="N60" s="399"/>
    </row>
    <row r="61" spans="2:14" x14ac:dyDescent="0.25">
      <c r="B61" s="399"/>
      <c r="C61" s="404" t="s">
        <v>2809</v>
      </c>
      <c r="D61" s="422">
        <f>'E. Optional ECB-ECAIs data'!C82*'B1. HTT Mortgage Assets'!$C$12
+IFERROR('B1. HTT Mortgage Assets'!$C$13*'E. Optional ECB-ECAIs data'!D82,0)
+IFERROR('E. Optional ECB-ECAIs data'!E82*'B2. HTT Public Sector Assets'!$C$37,0)</f>
        <v>4073.5081081583239</v>
      </c>
      <c r="E61" s="422">
        <f>'E. Optional ECB-ECAIs data'!C83*'B1. HTT Mortgage Assets'!$C$12
+IFERROR('B1. HTT Mortgage Assets'!$C$13*'E. Optional ECB-ECAIs data'!D83,0)
+IFERROR('E. Optional ECB-ECAIs data'!E83*'B2. HTT Public Sector Assets'!$C$37,0)</f>
        <v>420.24597128465984</v>
      </c>
      <c r="F61" s="422">
        <v>0</v>
      </c>
      <c r="G61" s="422">
        <v>0</v>
      </c>
      <c r="H61" s="425">
        <f>SUM(D61:F61)</f>
        <v>4493.7540794429842</v>
      </c>
      <c r="I61" s="399"/>
      <c r="J61" s="399"/>
      <c r="K61" s="399"/>
      <c r="L61" s="399"/>
      <c r="M61" s="399"/>
      <c r="N61" s="399"/>
    </row>
    <row r="62" spans="2:14" x14ac:dyDescent="0.25">
      <c r="B62" s="399"/>
      <c r="C62" s="404" t="s">
        <v>2852</v>
      </c>
      <c r="D62" s="439">
        <f>IF($M$48=0,,(D61/$M$48))</f>
        <v>1.6452916301906598E-2</v>
      </c>
      <c r="E62" s="439">
        <f>IF($M$48=0,,(E61/$M$48))</f>
        <v>1.6973752373076699E-3</v>
      </c>
      <c r="F62" s="439">
        <f>IF($L$44=0,,(F61/$L$44))</f>
        <v>0</v>
      </c>
      <c r="G62" s="439">
        <f>IF($L$44=0,,(G61/$L$44))</f>
        <v>0</v>
      </c>
      <c r="H62" s="440">
        <f>IF($M$48=0,,(H61/$M$48))</f>
        <v>1.8150291539214269E-2</v>
      </c>
      <c r="I62" s="399"/>
      <c r="J62" s="399"/>
      <c r="K62" s="399"/>
      <c r="L62" s="399"/>
      <c r="M62" s="399"/>
      <c r="N62" s="399"/>
    </row>
    <row r="63" spans="2:14" x14ac:dyDescent="0.25">
      <c r="B63" s="399"/>
      <c r="C63" s="399"/>
      <c r="D63" s="399"/>
      <c r="E63" s="399"/>
      <c r="F63" s="399"/>
      <c r="G63" s="399"/>
      <c r="H63" s="399"/>
      <c r="I63" s="399"/>
      <c r="J63" s="399"/>
      <c r="K63" s="399"/>
      <c r="L63" s="399"/>
      <c r="M63" s="399"/>
      <c r="N63" s="399"/>
    </row>
    <row r="64" spans="2:14" x14ac:dyDescent="0.25">
      <c r="B64" s="399"/>
      <c r="C64" s="412" t="s">
        <v>2853</v>
      </c>
      <c r="D64" s="423">
        <v>0</v>
      </c>
      <c r="E64" s="441"/>
      <c r="F64" s="441"/>
      <c r="G64" s="442"/>
      <c r="H64" s="399"/>
      <c r="I64" s="399"/>
      <c r="J64" s="399"/>
      <c r="K64" s="399"/>
      <c r="L64" s="399"/>
      <c r="M64" s="399"/>
      <c r="N64" s="399"/>
    </row>
    <row r="65" spans="1:14" x14ac:dyDescent="0.25">
      <c r="B65" s="399"/>
      <c r="C65" s="399"/>
      <c r="D65" s="399"/>
      <c r="E65" s="399"/>
      <c r="F65" s="399"/>
      <c r="G65" s="399"/>
      <c r="H65" s="399"/>
      <c r="I65" s="399"/>
      <c r="J65" s="399"/>
      <c r="K65" s="399"/>
      <c r="L65" s="399"/>
      <c r="M65" s="399"/>
      <c r="N65" s="399"/>
    </row>
    <row r="66" spans="1:14" x14ac:dyDescent="0.25">
      <c r="B66" s="399"/>
      <c r="C66" s="410" t="s">
        <v>2854</v>
      </c>
      <c r="D66" s="413"/>
      <c r="E66" s="399"/>
      <c r="F66" s="399"/>
      <c r="G66" s="399"/>
      <c r="H66" s="399"/>
      <c r="I66" s="399"/>
      <c r="J66" s="399"/>
      <c r="K66" s="399"/>
      <c r="L66" s="399"/>
      <c r="M66" s="399"/>
      <c r="N66" s="399"/>
    </row>
    <row r="67" spans="1:14" x14ac:dyDescent="0.25">
      <c r="A67" s="398"/>
      <c r="B67" s="399"/>
      <c r="C67" s="404" t="s">
        <v>2855</v>
      </c>
      <c r="D67" s="423">
        <f>('A. HTT General'!C38/'A. HTT General'!C39)-1</f>
        <v>0.48680522411779226</v>
      </c>
      <c r="E67" s="399"/>
      <c r="F67" s="399"/>
      <c r="G67" s="399"/>
      <c r="H67" s="399"/>
      <c r="I67" s="399"/>
      <c r="J67" s="399"/>
      <c r="K67" s="399"/>
      <c r="L67" s="399"/>
      <c r="M67" s="443"/>
      <c r="N67" s="399"/>
    </row>
    <row r="68" spans="1:14" x14ac:dyDescent="0.25">
      <c r="B68" s="399"/>
      <c r="C68" s="404" t="s">
        <v>2856</v>
      </c>
      <c r="D68" s="444">
        <f>'B1. HTT Mortgage Assets'!C238/100</f>
        <v>0.495227756552653</v>
      </c>
      <c r="E68" s="399"/>
      <c r="F68" s="399"/>
      <c r="G68" s="399"/>
      <c r="H68" s="399"/>
      <c r="I68" s="399"/>
      <c r="J68" s="399"/>
      <c r="K68" s="399"/>
      <c r="L68" s="399"/>
      <c r="M68" s="399"/>
      <c r="N68" s="399"/>
    </row>
    <row r="69" spans="1:14" x14ac:dyDescent="0.25">
      <c r="B69" s="399"/>
      <c r="C69" s="399"/>
      <c r="D69" s="399"/>
      <c r="E69" s="399"/>
      <c r="F69" s="399"/>
      <c r="G69" s="399"/>
      <c r="H69" s="399"/>
      <c r="I69" s="399"/>
      <c r="J69" s="399"/>
      <c r="K69" s="399"/>
      <c r="L69" s="399"/>
      <c r="M69" s="399"/>
      <c r="N69" s="399"/>
    </row>
    <row r="70" spans="1:14" ht="18.75" x14ac:dyDescent="0.3">
      <c r="B70" s="399"/>
      <c r="C70" s="400" t="s">
        <v>824</v>
      </c>
      <c r="D70" s="445"/>
      <c r="E70" s="445"/>
      <c r="F70" s="445"/>
      <c r="G70" s="445"/>
      <c r="H70" s="445"/>
      <c r="I70" s="445"/>
      <c r="J70" s="445"/>
      <c r="K70" s="445"/>
      <c r="L70" s="445"/>
      <c r="M70" s="399"/>
      <c r="N70" s="399"/>
    </row>
    <row r="71" spans="1:14" x14ac:dyDescent="0.25">
      <c r="B71" s="399"/>
      <c r="C71" s="399"/>
      <c r="D71" s="399"/>
      <c r="E71" s="399"/>
      <c r="F71" s="399"/>
      <c r="G71" s="399"/>
      <c r="H71" s="399"/>
      <c r="I71" s="399"/>
      <c r="J71" s="399"/>
      <c r="K71" s="399"/>
      <c r="L71" s="399"/>
      <c r="M71" s="399"/>
      <c r="N71" s="399"/>
    </row>
    <row r="72" spans="1:14" x14ac:dyDescent="0.25">
      <c r="B72" s="399"/>
      <c r="C72" s="410" t="s">
        <v>2857</v>
      </c>
      <c r="D72" s="413"/>
      <c r="E72" s="446"/>
      <c r="F72" s="446"/>
      <c r="G72" s="413"/>
      <c r="H72" s="413"/>
      <c r="I72" s="413"/>
      <c r="J72" s="413"/>
      <c r="K72" s="413"/>
      <c r="L72" s="413"/>
      <c r="M72" s="399"/>
      <c r="N72" s="399"/>
    </row>
    <row r="73" spans="1:14" ht="30" x14ac:dyDescent="0.25">
      <c r="B73" s="399"/>
      <c r="C73" s="412" t="s">
        <v>2858</v>
      </c>
      <c r="D73" s="420" t="s">
        <v>2876</v>
      </c>
      <c r="E73" s="420" t="s">
        <v>2860</v>
      </c>
      <c r="F73" s="420" t="s">
        <v>2859</v>
      </c>
      <c r="G73" s="420" t="s">
        <v>2861</v>
      </c>
      <c r="H73" s="447" t="s">
        <v>2862</v>
      </c>
      <c r="I73" s="420" t="s">
        <v>2831</v>
      </c>
      <c r="J73" s="420" t="s">
        <v>2863</v>
      </c>
      <c r="K73" s="420" t="s">
        <v>2864</v>
      </c>
      <c r="L73" s="420" t="s">
        <v>2865</v>
      </c>
      <c r="M73" s="399"/>
      <c r="N73" s="399"/>
    </row>
    <row r="74" spans="1:14" x14ac:dyDescent="0.25">
      <c r="B74" s="399"/>
      <c r="C74" s="360" t="s">
        <v>2868</v>
      </c>
      <c r="D74" s="448">
        <v>35864</v>
      </c>
      <c r="E74" s="360" t="s">
        <v>213</v>
      </c>
      <c r="F74" s="508">
        <v>35864</v>
      </c>
      <c r="G74" s="449">
        <v>43522</v>
      </c>
      <c r="H74" s="360">
        <v>0.34</v>
      </c>
      <c r="I74" s="360" t="s">
        <v>2866</v>
      </c>
      <c r="J74" s="360" t="s">
        <v>2867</v>
      </c>
      <c r="K74" s="449">
        <v>45462</v>
      </c>
      <c r="L74" s="449">
        <v>45827</v>
      </c>
      <c r="M74" s="399"/>
      <c r="N74" s="399"/>
    </row>
    <row r="75" spans="1:14" x14ac:dyDescent="0.25">
      <c r="B75" s="399"/>
      <c r="C75" s="360" t="s">
        <v>2869</v>
      </c>
      <c r="D75" s="448">
        <v>6000</v>
      </c>
      <c r="E75" s="360" t="s">
        <v>213</v>
      </c>
      <c r="F75" s="508">
        <v>6000</v>
      </c>
      <c r="G75" s="449">
        <v>43607</v>
      </c>
      <c r="H75" s="360">
        <v>2.17</v>
      </c>
      <c r="I75" s="360" t="s">
        <v>2835</v>
      </c>
      <c r="J75" s="360" t="s">
        <v>2867</v>
      </c>
      <c r="K75" s="449">
        <v>46164</v>
      </c>
      <c r="L75" s="449">
        <v>46529</v>
      </c>
      <c r="M75" s="399"/>
      <c r="N75" s="399"/>
    </row>
    <row r="76" spans="1:14" x14ac:dyDescent="0.25">
      <c r="B76" s="399"/>
      <c r="C76" s="360" t="s">
        <v>2870</v>
      </c>
      <c r="D76" s="448">
        <v>20000</v>
      </c>
      <c r="E76" s="360" t="s">
        <v>213</v>
      </c>
      <c r="F76" s="508">
        <v>20000</v>
      </c>
      <c r="G76" s="449">
        <v>43852</v>
      </c>
      <c r="H76" s="360">
        <v>0.26</v>
      </c>
      <c r="I76" s="360" t="s">
        <v>2866</v>
      </c>
      <c r="J76" s="360" t="s">
        <v>2867</v>
      </c>
      <c r="K76" s="449">
        <v>45735</v>
      </c>
      <c r="L76" s="449">
        <v>46100</v>
      </c>
      <c r="M76" s="399"/>
      <c r="N76" s="399"/>
    </row>
    <row r="77" spans="1:14" x14ac:dyDescent="0.25">
      <c r="B77" s="399"/>
      <c r="C77" s="360" t="s">
        <v>2871</v>
      </c>
      <c r="D77" s="448">
        <v>20000</v>
      </c>
      <c r="E77" s="360" t="s">
        <v>213</v>
      </c>
      <c r="F77" s="508">
        <v>20000</v>
      </c>
      <c r="G77" s="449">
        <v>44090</v>
      </c>
      <c r="H77" s="360">
        <v>1.5</v>
      </c>
      <c r="I77" s="360" t="s">
        <v>2866</v>
      </c>
      <c r="J77" s="360" t="s">
        <v>2867</v>
      </c>
      <c r="K77" s="449">
        <v>45916</v>
      </c>
      <c r="L77" s="449">
        <v>46281</v>
      </c>
      <c r="M77" s="399"/>
      <c r="N77" s="399"/>
    </row>
    <row r="78" spans="1:14" x14ac:dyDescent="0.25">
      <c r="B78" s="399"/>
      <c r="C78" s="360" t="s">
        <v>2872</v>
      </c>
      <c r="D78" s="448">
        <v>25000</v>
      </c>
      <c r="E78" s="360" t="s">
        <v>213</v>
      </c>
      <c r="F78" s="508">
        <v>25000</v>
      </c>
      <c r="G78" s="449">
        <v>44307</v>
      </c>
      <c r="H78" s="360">
        <v>1.5</v>
      </c>
      <c r="I78" s="360" t="s">
        <v>2866</v>
      </c>
      <c r="J78" s="360" t="s">
        <v>2867</v>
      </c>
      <c r="K78" s="449">
        <v>46099</v>
      </c>
      <c r="L78" s="449">
        <v>46464</v>
      </c>
      <c r="M78" s="399"/>
      <c r="N78" s="399"/>
    </row>
    <row r="79" spans="1:14" x14ac:dyDescent="0.25">
      <c r="B79" s="399"/>
      <c r="C79" s="360" t="s">
        <v>2873</v>
      </c>
      <c r="D79" s="448">
        <v>7000</v>
      </c>
      <c r="E79" s="360" t="s">
        <v>213</v>
      </c>
      <c r="F79" s="508">
        <v>7000</v>
      </c>
      <c r="G79" s="449">
        <v>44517</v>
      </c>
      <c r="H79" s="360">
        <v>0.75</v>
      </c>
      <c r="I79" s="360" t="s">
        <v>2866</v>
      </c>
      <c r="J79" s="360" t="s">
        <v>2867</v>
      </c>
      <c r="K79" s="449">
        <v>46282</v>
      </c>
      <c r="L79" s="449">
        <v>46647</v>
      </c>
      <c r="M79" s="399"/>
      <c r="N79" s="399"/>
    </row>
    <row r="80" spans="1:14" x14ac:dyDescent="0.25">
      <c r="B80" s="399"/>
      <c r="C80" s="360" t="s">
        <v>2874</v>
      </c>
      <c r="D80" s="448">
        <v>23800</v>
      </c>
      <c r="E80" s="360" t="s">
        <v>213</v>
      </c>
      <c r="F80" s="508">
        <v>23800</v>
      </c>
      <c r="G80" s="449">
        <v>44684</v>
      </c>
      <c r="H80" s="360">
        <v>0.33</v>
      </c>
      <c r="I80" s="360" t="s">
        <v>2866</v>
      </c>
      <c r="J80" s="360" t="s">
        <v>2867</v>
      </c>
      <c r="K80" s="449">
        <v>46463</v>
      </c>
      <c r="L80" s="449">
        <v>46829</v>
      </c>
      <c r="M80" s="399"/>
      <c r="N80" s="399"/>
    </row>
    <row r="81" spans="2:14" x14ac:dyDescent="0.25">
      <c r="B81" s="399"/>
      <c r="C81" s="360" t="s">
        <v>2963</v>
      </c>
      <c r="D81" s="448">
        <v>16300</v>
      </c>
      <c r="E81" s="360" t="s">
        <v>213</v>
      </c>
      <c r="F81" s="508">
        <v>16300</v>
      </c>
      <c r="G81" s="449">
        <v>44959</v>
      </c>
      <c r="H81" s="360">
        <v>0.48</v>
      </c>
      <c r="I81" s="360" t="s">
        <v>2866</v>
      </c>
      <c r="J81" s="360" t="s">
        <v>2867</v>
      </c>
      <c r="K81" s="449">
        <v>46785</v>
      </c>
      <c r="L81" s="449">
        <v>47151</v>
      </c>
      <c r="M81" s="399"/>
      <c r="N81" s="399"/>
    </row>
    <row r="82" spans="2:14" x14ac:dyDescent="0.25">
      <c r="B82" s="399"/>
      <c r="C82" s="421" t="s">
        <v>2826</v>
      </c>
      <c r="D82" s="422">
        <f>SUM(D74:D81)</f>
        <v>153964</v>
      </c>
      <c r="E82" s="450"/>
      <c r="F82" s="422">
        <f>SUM(F74:F81)</f>
        <v>153964</v>
      </c>
      <c r="G82" s="451"/>
      <c r="H82" s="451"/>
      <c r="I82" s="452"/>
      <c r="J82" s="451"/>
      <c r="K82" s="451"/>
      <c r="L82" s="451"/>
      <c r="M82" s="399"/>
      <c r="N82" s="399"/>
    </row>
    <row r="83" spans="2:14" x14ac:dyDescent="0.25">
      <c r="B83" s="399"/>
      <c r="C83" s="453"/>
      <c r="D83" s="454"/>
      <c r="E83" s="454"/>
      <c r="F83" s="454"/>
      <c r="G83" s="454"/>
      <c r="H83" s="454"/>
      <c r="I83" s="454"/>
      <c r="J83" s="454"/>
      <c r="K83" s="399"/>
      <c r="L83" s="399"/>
      <c r="M83" s="399"/>
      <c r="N83" s="399"/>
    </row>
    <row r="84" spans="2:14" x14ac:dyDescent="0.25">
      <c r="B84" s="399"/>
      <c r="C84" s="412" t="s">
        <v>2875</v>
      </c>
      <c r="D84" s="446"/>
      <c r="E84" s="446"/>
      <c r="F84" s="446"/>
      <c r="G84" s="446"/>
      <c r="H84" s="446"/>
      <c r="I84" s="446"/>
      <c r="J84" s="446"/>
      <c r="K84" s="413"/>
      <c r="L84" s="413"/>
      <c r="M84" s="399"/>
      <c r="N84" s="399"/>
    </row>
    <row r="85" spans="2:14" ht="30" x14ac:dyDescent="0.25">
      <c r="B85" s="399"/>
      <c r="C85" s="412" t="s">
        <v>2858</v>
      </c>
      <c r="D85" s="420" t="s">
        <v>2876</v>
      </c>
      <c r="E85" s="420" t="s">
        <v>2860</v>
      </c>
      <c r="F85" s="420" t="s">
        <v>2859</v>
      </c>
      <c r="G85" s="420" t="s">
        <v>2861</v>
      </c>
      <c r="H85" s="447" t="s">
        <v>2862</v>
      </c>
      <c r="I85" s="420" t="s">
        <v>2831</v>
      </c>
      <c r="J85" s="420" t="s">
        <v>2863</v>
      </c>
      <c r="K85" s="420" t="s">
        <v>2864</v>
      </c>
      <c r="L85" s="420" t="s">
        <v>2865</v>
      </c>
      <c r="M85" s="399"/>
      <c r="N85" s="399"/>
    </row>
    <row r="86" spans="2:14" x14ac:dyDescent="0.25">
      <c r="B86" s="399"/>
      <c r="C86" s="421"/>
      <c r="D86" s="422"/>
      <c r="E86" s="404"/>
      <c r="F86" s="404"/>
      <c r="G86" s="404"/>
      <c r="H86" s="404"/>
      <c r="I86" s="455"/>
      <c r="J86" s="404"/>
      <c r="K86" s="404"/>
      <c r="L86" s="404"/>
      <c r="M86" s="399"/>
      <c r="N86" s="399"/>
    </row>
    <row r="87" spans="2:14" x14ac:dyDescent="0.25">
      <c r="B87" s="399"/>
      <c r="C87" s="421"/>
      <c r="D87" s="422"/>
      <c r="E87" s="404"/>
      <c r="F87" s="404"/>
      <c r="G87" s="404"/>
      <c r="H87" s="404"/>
      <c r="I87" s="455"/>
      <c r="J87" s="404"/>
      <c r="K87" s="404"/>
      <c r="L87" s="404"/>
      <c r="M87" s="399"/>
      <c r="N87" s="399"/>
    </row>
    <row r="88" spans="2:14" x14ac:dyDescent="0.25">
      <c r="B88" s="399"/>
      <c r="C88" s="421"/>
      <c r="D88" s="422"/>
      <c r="E88" s="404"/>
      <c r="F88" s="404"/>
      <c r="G88" s="404"/>
      <c r="H88" s="404"/>
      <c r="I88" s="455"/>
      <c r="J88" s="404"/>
      <c r="K88" s="404"/>
      <c r="L88" s="404"/>
      <c r="M88" s="399"/>
      <c r="N88" s="399"/>
    </row>
    <row r="89" spans="2:14" x14ac:dyDescent="0.25">
      <c r="B89" s="399"/>
      <c r="C89" s="404" t="s">
        <v>2826</v>
      </c>
      <c r="D89" s="450"/>
      <c r="E89" s="451"/>
      <c r="F89" s="404"/>
      <c r="G89" s="451"/>
      <c r="H89" s="451"/>
      <c r="I89" s="452"/>
      <c r="J89" s="451"/>
      <c r="K89" s="451"/>
      <c r="L89" s="451"/>
      <c r="M89" s="399"/>
      <c r="N89" s="399"/>
    </row>
    <row r="90" spans="2:14" x14ac:dyDescent="0.25">
      <c r="B90" s="399"/>
      <c r="C90" s="399"/>
      <c r="D90" s="399"/>
      <c r="E90" s="399"/>
      <c r="F90" s="399"/>
      <c r="G90" s="399"/>
      <c r="H90" s="399"/>
      <c r="I90" s="456"/>
      <c r="J90" s="399"/>
      <c r="K90" s="399"/>
      <c r="L90" s="399"/>
      <c r="M90" s="399"/>
      <c r="N90" s="399"/>
    </row>
    <row r="91" spans="2:14" x14ac:dyDescent="0.25">
      <c r="B91" s="399"/>
      <c r="C91" s="412" t="s">
        <v>2877</v>
      </c>
      <c r="D91" s="446"/>
      <c r="E91" s="446"/>
      <c r="F91" s="446"/>
      <c r="G91" s="446"/>
      <c r="H91" s="446"/>
      <c r="I91" s="446"/>
      <c r="J91" s="446"/>
      <c r="K91" s="413"/>
      <c r="L91" s="413"/>
      <c r="M91" s="399"/>
      <c r="N91" s="399"/>
    </row>
    <row r="92" spans="2:14" ht="30" x14ac:dyDescent="0.25">
      <c r="B92" s="399"/>
      <c r="C92" s="412" t="s">
        <v>2858</v>
      </c>
      <c r="D92" s="420" t="s">
        <v>2876</v>
      </c>
      <c r="E92" s="420" t="s">
        <v>2860</v>
      </c>
      <c r="F92" s="420" t="s">
        <v>2859</v>
      </c>
      <c r="G92" s="420" t="s">
        <v>2861</v>
      </c>
      <c r="H92" s="447" t="s">
        <v>2862</v>
      </c>
      <c r="I92" s="420" t="s">
        <v>2831</v>
      </c>
      <c r="J92" s="420" t="s">
        <v>2863</v>
      </c>
      <c r="K92" s="420" t="s">
        <v>2864</v>
      </c>
      <c r="L92" s="420" t="s">
        <v>2865</v>
      </c>
      <c r="M92" s="399"/>
      <c r="N92" s="399"/>
    </row>
    <row r="93" spans="2:14" x14ac:dyDescent="0.25">
      <c r="B93" s="399"/>
      <c r="C93" s="360" t="s">
        <v>2878</v>
      </c>
      <c r="D93" s="448">
        <v>550</v>
      </c>
      <c r="E93" s="360" t="s">
        <v>213</v>
      </c>
      <c r="F93" s="448">
        <v>550</v>
      </c>
      <c r="G93" s="449">
        <v>40534</v>
      </c>
      <c r="H93" s="360">
        <v>4.8</v>
      </c>
      <c r="I93" s="360" t="s">
        <v>2835</v>
      </c>
      <c r="J93" s="360" t="s">
        <v>2867</v>
      </c>
      <c r="K93" s="449">
        <v>45826</v>
      </c>
      <c r="L93" s="449">
        <v>46191</v>
      </c>
      <c r="M93" s="399"/>
      <c r="N93" s="399"/>
    </row>
    <row r="94" spans="2:14" ht="14.25" customHeight="1" x14ac:dyDescent="0.25">
      <c r="B94" s="399"/>
      <c r="C94" s="360" t="s">
        <v>2956</v>
      </c>
      <c r="D94" s="448">
        <v>100</v>
      </c>
      <c r="E94" s="360" t="s">
        <v>213</v>
      </c>
      <c r="F94" s="448">
        <v>100</v>
      </c>
      <c r="G94" s="449">
        <v>41402</v>
      </c>
      <c r="H94" s="360">
        <v>3.6</v>
      </c>
      <c r="I94" s="360" t="s">
        <v>2835</v>
      </c>
      <c r="J94" s="360" t="s">
        <v>2965</v>
      </c>
      <c r="K94" s="449">
        <v>45785</v>
      </c>
      <c r="L94" s="449">
        <v>46150</v>
      </c>
      <c r="M94" s="399"/>
      <c r="N94" s="399"/>
    </row>
    <row r="95" spans="2:14" x14ac:dyDescent="0.25">
      <c r="B95" s="399"/>
      <c r="C95" s="360" t="s">
        <v>2879</v>
      </c>
      <c r="D95" s="448">
        <v>500</v>
      </c>
      <c r="E95" s="360" t="s">
        <v>213</v>
      </c>
      <c r="F95" s="448">
        <v>500</v>
      </c>
      <c r="G95" s="449">
        <v>42542</v>
      </c>
      <c r="H95" s="360">
        <v>2.2000000000000002</v>
      </c>
      <c r="I95" s="360" t="s">
        <v>2835</v>
      </c>
      <c r="J95" s="360" t="s">
        <v>2867</v>
      </c>
      <c r="K95" s="449">
        <v>48017</v>
      </c>
      <c r="L95" s="449">
        <v>48383</v>
      </c>
      <c r="M95" s="399"/>
      <c r="N95" s="399"/>
    </row>
    <row r="96" spans="2:14" x14ac:dyDescent="0.25">
      <c r="B96" s="399"/>
      <c r="C96" s="360" t="s">
        <v>2882</v>
      </c>
      <c r="D96" s="448">
        <v>100</v>
      </c>
      <c r="E96" s="360" t="s">
        <v>209</v>
      </c>
      <c r="F96" s="448">
        <v>938</v>
      </c>
      <c r="G96" s="449">
        <v>42570</v>
      </c>
      <c r="H96" s="360">
        <v>0.74</v>
      </c>
      <c r="I96" s="360" t="s">
        <v>2835</v>
      </c>
      <c r="J96" s="360" t="s">
        <v>2867</v>
      </c>
      <c r="K96" s="449">
        <v>48044</v>
      </c>
      <c r="L96" s="449">
        <v>48410</v>
      </c>
      <c r="M96" s="399"/>
      <c r="N96" s="399"/>
    </row>
    <row r="97" spans="2:14" x14ac:dyDescent="0.25">
      <c r="B97" s="399"/>
      <c r="C97" s="360" t="s">
        <v>2880</v>
      </c>
      <c r="D97" s="448">
        <v>300</v>
      </c>
      <c r="E97" s="360" t="s">
        <v>213</v>
      </c>
      <c r="F97" s="448">
        <v>300</v>
      </c>
      <c r="G97" s="449">
        <v>43080</v>
      </c>
      <c r="H97" s="185">
        <v>2.2000000000000002</v>
      </c>
      <c r="I97" s="360" t="s">
        <v>2835</v>
      </c>
      <c r="J97" s="360" t="s">
        <v>2867</v>
      </c>
      <c r="K97" s="449">
        <v>52399</v>
      </c>
      <c r="L97" s="449">
        <v>52765</v>
      </c>
      <c r="M97" s="453"/>
      <c r="N97" s="399"/>
    </row>
    <row r="98" spans="2:14" x14ac:dyDescent="0.25">
      <c r="B98" s="399"/>
      <c r="C98" s="360" t="s">
        <v>2881</v>
      </c>
      <c r="D98" s="448">
        <v>300</v>
      </c>
      <c r="E98" s="360" t="s">
        <v>213</v>
      </c>
      <c r="F98" s="448">
        <v>300</v>
      </c>
      <c r="G98" s="449">
        <v>43224</v>
      </c>
      <c r="H98" s="185">
        <v>2.6</v>
      </c>
      <c r="I98" s="360" t="s">
        <v>2835</v>
      </c>
      <c r="J98" s="360" t="s">
        <v>2867</v>
      </c>
      <c r="K98" s="449">
        <v>54182</v>
      </c>
      <c r="L98" s="449">
        <v>54547</v>
      </c>
      <c r="M98" s="399"/>
      <c r="N98" s="399"/>
    </row>
    <row r="99" spans="2:14" x14ac:dyDescent="0.25">
      <c r="B99" s="399"/>
      <c r="C99" s="360" t="s">
        <v>2883</v>
      </c>
      <c r="D99" s="448">
        <v>3500</v>
      </c>
      <c r="E99" s="360" t="s">
        <v>213</v>
      </c>
      <c r="F99" s="448">
        <v>3500</v>
      </c>
      <c r="G99" s="449">
        <v>44607</v>
      </c>
      <c r="H99" s="185">
        <v>2.4500000000000002</v>
      </c>
      <c r="I99" s="360" t="s">
        <v>2835</v>
      </c>
      <c r="J99" s="360" t="s">
        <v>2867</v>
      </c>
      <c r="K99" s="449">
        <v>47529</v>
      </c>
      <c r="L99" s="449">
        <v>47894</v>
      </c>
      <c r="M99" s="399"/>
      <c r="N99" s="399"/>
    </row>
    <row r="100" spans="2:14" x14ac:dyDescent="0.25">
      <c r="B100" s="399"/>
      <c r="C100" s="360" t="s">
        <v>2957</v>
      </c>
      <c r="D100" s="448">
        <v>4200</v>
      </c>
      <c r="E100" s="360" t="s">
        <v>213</v>
      </c>
      <c r="F100" s="448">
        <v>4200</v>
      </c>
      <c r="G100" s="449">
        <v>44846</v>
      </c>
      <c r="H100" s="185">
        <v>4</v>
      </c>
      <c r="I100" s="360" t="s">
        <v>2835</v>
      </c>
      <c r="J100" s="360" t="s">
        <v>2867</v>
      </c>
      <c r="K100" s="449">
        <v>47403</v>
      </c>
      <c r="L100" s="449">
        <v>47768</v>
      </c>
      <c r="M100" s="399"/>
      <c r="N100" s="399"/>
    </row>
    <row r="101" spans="2:14" x14ac:dyDescent="0.25">
      <c r="B101" s="399"/>
      <c r="C101" s="360" t="s">
        <v>2958</v>
      </c>
      <c r="D101" s="448">
        <v>750</v>
      </c>
      <c r="E101" s="360" t="s">
        <v>213</v>
      </c>
      <c r="F101" s="448">
        <v>750</v>
      </c>
      <c r="G101" s="449">
        <v>44862</v>
      </c>
      <c r="H101" s="185">
        <v>4</v>
      </c>
      <c r="I101" s="360" t="s">
        <v>2835</v>
      </c>
      <c r="J101" s="360" t="s">
        <v>2867</v>
      </c>
      <c r="K101" s="449">
        <v>50341</v>
      </c>
      <c r="L101" s="449">
        <v>50706</v>
      </c>
      <c r="M101" s="399"/>
      <c r="N101" s="399"/>
    </row>
    <row r="102" spans="2:14" x14ac:dyDescent="0.25">
      <c r="B102" s="399"/>
      <c r="C102" s="360" t="s">
        <v>2964</v>
      </c>
      <c r="D102" s="448">
        <v>1420</v>
      </c>
      <c r="E102" s="360" t="s">
        <v>213</v>
      </c>
      <c r="F102" s="448">
        <v>1420</v>
      </c>
      <c r="G102" s="449">
        <v>44971</v>
      </c>
      <c r="H102" s="185">
        <v>3.39</v>
      </c>
      <c r="I102" s="360" t="s">
        <v>2835</v>
      </c>
      <c r="J102" s="360" t="s">
        <v>2867</v>
      </c>
      <c r="K102" s="449">
        <v>49354</v>
      </c>
      <c r="L102" s="449">
        <v>49719</v>
      </c>
      <c r="M102" s="399"/>
      <c r="N102" s="399"/>
    </row>
    <row r="103" spans="2:14" x14ac:dyDescent="0.25">
      <c r="B103" s="399"/>
      <c r="C103" s="404" t="s">
        <v>2826</v>
      </c>
      <c r="D103" s="450"/>
      <c r="E103" s="451"/>
      <c r="F103" s="422">
        <f>SUM(F93:F102)</f>
        <v>12558</v>
      </c>
      <c r="G103" s="451"/>
      <c r="H103" s="451"/>
      <c r="I103" s="452"/>
      <c r="J103" s="451"/>
      <c r="K103" s="451"/>
      <c r="L103" s="451"/>
      <c r="M103" s="399"/>
      <c r="N103" s="399"/>
    </row>
    <row r="104" spans="2:14" x14ac:dyDescent="0.25">
      <c r="B104" s="399"/>
      <c r="C104" s="399"/>
      <c r="D104" s="434"/>
      <c r="E104" s="399"/>
      <c r="F104" s="399"/>
      <c r="G104" s="399"/>
      <c r="H104" s="457"/>
      <c r="I104" s="399"/>
      <c r="J104" s="399"/>
      <c r="K104" s="399"/>
      <c r="L104" s="458"/>
      <c r="M104" s="399"/>
      <c r="N104" s="399"/>
    </row>
    <row r="105" spans="2:14" ht="30" x14ac:dyDescent="0.25">
      <c r="B105" s="399"/>
      <c r="C105" s="412"/>
      <c r="D105" s="420" t="s">
        <v>2859</v>
      </c>
      <c r="E105" s="399"/>
      <c r="F105" s="399"/>
      <c r="G105" s="399"/>
      <c r="H105" s="457"/>
      <c r="I105" s="399"/>
      <c r="J105" s="399"/>
      <c r="K105" s="399"/>
      <c r="L105" s="458"/>
      <c r="M105" s="399"/>
      <c r="N105" s="399"/>
    </row>
    <row r="106" spans="2:14" x14ac:dyDescent="0.25">
      <c r="B106" s="399"/>
      <c r="C106" s="422" t="s">
        <v>2884</v>
      </c>
      <c r="D106" s="422">
        <f>'A. HTT General'!C39</f>
        <v>166522</v>
      </c>
      <c r="E106" s="399"/>
      <c r="F106" s="399"/>
      <c r="G106" s="399"/>
      <c r="H106" s="457"/>
      <c r="I106" s="399"/>
      <c r="J106" s="399"/>
      <c r="K106" s="399"/>
      <c r="L106" s="458"/>
      <c r="M106" s="399"/>
      <c r="N106" s="399"/>
    </row>
    <row r="107" spans="2:14" x14ac:dyDescent="0.25">
      <c r="B107" s="399"/>
      <c r="C107" s="422" t="s">
        <v>2885</v>
      </c>
      <c r="D107" s="414">
        <v>0</v>
      </c>
      <c r="E107" s="399"/>
      <c r="F107" s="399"/>
      <c r="G107" s="399"/>
      <c r="H107" s="457"/>
      <c r="I107" s="399"/>
      <c r="J107" s="399"/>
      <c r="K107" s="399"/>
      <c r="L107" s="458"/>
      <c r="M107" s="399"/>
      <c r="N107" s="399"/>
    </row>
    <row r="108" spans="2:14" x14ac:dyDescent="0.25">
      <c r="B108" s="399"/>
      <c r="C108" s="399"/>
      <c r="D108" s="399"/>
      <c r="E108" s="399"/>
      <c r="F108" s="399"/>
      <c r="G108" s="399"/>
      <c r="H108" s="399"/>
      <c r="I108" s="399"/>
      <c r="J108" s="399"/>
      <c r="K108" s="399"/>
      <c r="L108" s="399"/>
      <c r="M108" s="399"/>
      <c r="N108" s="399"/>
    </row>
    <row r="109" spans="2:14" x14ac:dyDescent="0.25">
      <c r="B109" s="399"/>
      <c r="C109" s="459"/>
      <c r="D109" s="459"/>
      <c r="E109" s="459"/>
      <c r="F109" s="459"/>
      <c r="G109" s="459"/>
      <c r="H109" s="459"/>
      <c r="I109" s="459"/>
      <c r="J109" s="459"/>
      <c r="K109" s="459"/>
      <c r="L109" s="459"/>
      <c r="M109" s="399"/>
      <c r="N109" s="399"/>
    </row>
    <row r="110" spans="2:14" x14ac:dyDescent="0.25">
      <c r="B110" s="399"/>
      <c r="C110" s="410" t="s">
        <v>2886</v>
      </c>
      <c r="D110" s="412"/>
      <c r="E110" s="412"/>
      <c r="F110" s="412"/>
      <c r="G110" s="412"/>
      <c r="H110" s="412"/>
      <c r="I110" s="412"/>
      <c r="J110" s="412"/>
      <c r="K110" s="412"/>
      <c r="L110" s="412"/>
      <c r="M110" s="399"/>
      <c r="N110" s="399"/>
    </row>
    <row r="111" spans="2:14" x14ac:dyDescent="0.25">
      <c r="B111" s="399"/>
      <c r="C111" s="460">
        <v>1</v>
      </c>
      <c r="D111" s="531" t="s">
        <v>2887</v>
      </c>
      <c r="E111" s="532"/>
      <c r="F111" s="532"/>
      <c r="G111" s="532"/>
      <c r="H111" s="532"/>
      <c r="I111" s="532"/>
      <c r="J111" s="532"/>
      <c r="K111" s="532"/>
      <c r="L111" s="533"/>
      <c r="M111" s="399"/>
      <c r="N111" s="399"/>
    </row>
    <row r="112" spans="2:14" x14ac:dyDescent="0.25">
      <c r="B112" s="399"/>
      <c r="C112" s="461"/>
      <c r="D112" s="531"/>
      <c r="E112" s="532"/>
      <c r="F112" s="532"/>
      <c r="G112" s="532"/>
      <c r="H112" s="532"/>
      <c r="I112" s="532"/>
      <c r="J112" s="532"/>
      <c r="K112" s="532"/>
      <c r="L112" s="533"/>
      <c r="M112" s="399"/>
      <c r="N112" s="399"/>
    </row>
    <row r="113" spans="2:14" x14ac:dyDescent="0.25">
      <c r="B113" s="399"/>
      <c r="C113" s="461"/>
      <c r="D113" s="531"/>
      <c r="E113" s="532"/>
      <c r="F113" s="532"/>
      <c r="G113" s="532"/>
      <c r="H113" s="532"/>
      <c r="I113" s="532"/>
      <c r="J113" s="532"/>
      <c r="K113" s="532"/>
      <c r="L113" s="533"/>
      <c r="M113" s="399"/>
      <c r="N113" s="399"/>
    </row>
    <row r="114" spans="2:14" ht="51.95" customHeight="1" x14ac:dyDescent="0.25">
      <c r="B114" s="399"/>
      <c r="C114" s="399"/>
      <c r="D114" s="399"/>
      <c r="E114" s="399"/>
      <c r="F114" s="399"/>
      <c r="G114" s="399"/>
      <c r="H114" s="399"/>
      <c r="I114" s="399"/>
      <c r="J114" s="399"/>
      <c r="K114" s="399"/>
      <c r="L114" s="399"/>
      <c r="M114" s="399"/>
      <c r="N114" s="399"/>
    </row>
    <row r="115" spans="2:14" x14ac:dyDescent="0.25">
      <c r="B115" s="399"/>
      <c r="C115" s="412" t="s">
        <v>2839</v>
      </c>
      <c r="D115" s="438" t="s">
        <v>1528</v>
      </c>
      <c r="E115" s="438" t="s">
        <v>1529</v>
      </c>
      <c r="F115" s="438" t="s">
        <v>1530</v>
      </c>
      <c r="G115" s="438" t="s">
        <v>1531</v>
      </c>
      <c r="H115" s="438" t="s">
        <v>1532</v>
      </c>
      <c r="I115" s="438" t="s">
        <v>1533</v>
      </c>
      <c r="J115" s="438" t="s">
        <v>1534</v>
      </c>
      <c r="K115" s="438"/>
      <c r="L115" s="438" t="s">
        <v>2826</v>
      </c>
      <c r="M115" s="399"/>
      <c r="N115" s="399"/>
    </row>
    <row r="116" spans="2:14" x14ac:dyDescent="0.25">
      <c r="B116" s="399"/>
      <c r="C116" s="404" t="s">
        <v>144</v>
      </c>
      <c r="D116" s="422">
        <f>'A. HTT General'!$C$93</f>
        <v>35864</v>
      </c>
      <c r="E116" s="422">
        <f>'A. HTT General'!$C$94</f>
        <v>20650</v>
      </c>
      <c r="F116" s="422">
        <f>'A. HTT General'!$C$95</f>
        <v>51000</v>
      </c>
      <c r="G116" s="422">
        <f>'A. HTT General'!$C$96</f>
        <v>30800</v>
      </c>
      <c r="H116" s="422">
        <f>'A. HTT General'!$C$97</f>
        <v>16300</v>
      </c>
      <c r="I116" s="422">
        <f>'A. HTT General'!$C$98</f>
        <v>9138</v>
      </c>
      <c r="J116" s="422">
        <f>'A. HTT General'!$C$99</f>
        <v>2770</v>
      </c>
      <c r="K116" s="422"/>
      <c r="L116" s="425">
        <f>SUM(D116:K116)</f>
        <v>166522</v>
      </c>
      <c r="M116" s="399"/>
      <c r="N116" s="399"/>
    </row>
    <row r="117" spans="2:14" x14ac:dyDescent="0.25">
      <c r="B117" s="399"/>
      <c r="C117" s="404" t="s">
        <v>2888</v>
      </c>
      <c r="D117" s="423">
        <f>IF($L$116=0,,(D116/$L$116))</f>
        <v>0.21537094197763659</v>
      </c>
      <c r="E117" s="423">
        <f t="shared" ref="E117:J117" si="6">IF($L$116=0,,(E116/$L$116))</f>
        <v>0.12400763863033112</v>
      </c>
      <c r="F117" s="423">
        <f t="shared" si="6"/>
        <v>0.30626583874803331</v>
      </c>
      <c r="G117" s="423">
        <f t="shared" si="6"/>
        <v>0.18496054575371423</v>
      </c>
      <c r="H117" s="423">
        <f t="shared" si="6"/>
        <v>9.7884964148881232E-2</v>
      </c>
      <c r="I117" s="423">
        <f t="shared" si="6"/>
        <v>5.48756320486182E-2</v>
      </c>
      <c r="J117" s="423">
        <f t="shared" si="6"/>
        <v>1.6634438692785337E-2</v>
      </c>
      <c r="K117" s="423"/>
      <c r="L117" s="423">
        <f>IF($D$106=0,,(L116/$D$106))</f>
        <v>1</v>
      </c>
      <c r="M117" s="399"/>
      <c r="N117" s="399"/>
    </row>
    <row r="118" spans="2:14" x14ac:dyDescent="0.25">
      <c r="B118" s="399"/>
      <c r="C118" s="399"/>
      <c r="D118" s="399"/>
      <c r="E118" s="399"/>
      <c r="F118" s="399"/>
      <c r="G118" s="399"/>
      <c r="H118" s="399"/>
      <c r="I118" s="399"/>
      <c r="J118" s="399"/>
      <c r="K118" s="399"/>
      <c r="L118" s="399"/>
      <c r="M118" s="399"/>
      <c r="N118" s="399"/>
    </row>
    <row r="119" spans="2:14" x14ac:dyDescent="0.25">
      <c r="B119" s="399"/>
      <c r="C119" s="399"/>
      <c r="D119" s="399"/>
      <c r="E119" s="399"/>
      <c r="F119" s="399"/>
      <c r="G119" s="399"/>
      <c r="H119" s="399"/>
      <c r="I119" s="399"/>
      <c r="J119" s="399"/>
      <c r="K119" s="399"/>
      <c r="L119" s="399"/>
      <c r="M119" s="399"/>
      <c r="N119" s="399"/>
    </row>
    <row r="120" spans="2:14" ht="18.75" x14ac:dyDescent="0.3">
      <c r="B120" s="399"/>
      <c r="C120" s="400" t="s">
        <v>2889</v>
      </c>
      <c r="D120" s="445"/>
      <c r="E120" s="445"/>
      <c r="F120" s="445"/>
      <c r="G120" s="445"/>
      <c r="H120" s="445"/>
      <c r="I120" s="445"/>
      <c r="J120" s="445"/>
      <c r="K120" s="445"/>
      <c r="L120" s="445"/>
      <c r="M120" s="399"/>
      <c r="N120" s="399"/>
    </row>
    <row r="121" spans="2:14" x14ac:dyDescent="0.25">
      <c r="B121" s="399"/>
      <c r="C121" s="399"/>
      <c r="D121" s="436"/>
      <c r="E121" s="399"/>
      <c r="F121" s="399"/>
      <c r="G121" s="399"/>
      <c r="H121" s="399"/>
      <c r="I121" s="399"/>
      <c r="J121" s="399"/>
      <c r="K121" s="399"/>
      <c r="L121" s="399"/>
      <c r="M121" s="399"/>
      <c r="N121" s="399"/>
    </row>
    <row r="122" spans="2:14" ht="30" x14ac:dyDescent="0.25">
      <c r="B122" s="399"/>
      <c r="C122" s="462" t="s">
        <v>2890</v>
      </c>
      <c r="D122" s="463" t="s">
        <v>2891</v>
      </c>
      <c r="E122" s="420" t="s">
        <v>2892</v>
      </c>
      <c r="F122" s="399"/>
      <c r="G122" s="399"/>
      <c r="H122" s="399"/>
      <c r="I122" s="399"/>
      <c r="J122" s="399"/>
      <c r="K122" s="399"/>
      <c r="L122" s="399"/>
      <c r="M122" s="399"/>
      <c r="N122" s="399"/>
    </row>
    <row r="123" spans="2:14" x14ac:dyDescent="0.25">
      <c r="B123" s="399"/>
      <c r="C123" s="464" t="s">
        <v>228</v>
      </c>
      <c r="D123" s="465">
        <f>'A. HTT General'!C126</f>
        <v>0</v>
      </c>
      <c r="E123" s="465">
        <f>'A. HTT General'!C152</f>
        <v>0</v>
      </c>
      <c r="F123" s="399"/>
      <c r="G123" s="399"/>
      <c r="H123" s="399"/>
      <c r="I123" s="399"/>
      <c r="J123" s="399"/>
      <c r="K123" s="399"/>
      <c r="L123" s="399"/>
      <c r="M123" s="399"/>
      <c r="N123" s="399"/>
    </row>
    <row r="124" spans="2:14" x14ac:dyDescent="0.25">
      <c r="B124" s="399"/>
      <c r="C124" s="464" t="s">
        <v>209</v>
      </c>
      <c r="D124" s="465">
        <f>'A. HTT General'!C112</f>
        <v>0</v>
      </c>
      <c r="E124" s="465">
        <f>'A. HTT General'!C138</f>
        <v>938</v>
      </c>
      <c r="F124" s="399"/>
      <c r="G124" s="399"/>
      <c r="H124" s="399"/>
      <c r="I124" s="399"/>
      <c r="J124" s="399"/>
      <c r="K124" s="399"/>
      <c r="L124" s="399"/>
      <c r="M124" s="399"/>
      <c r="N124" s="399"/>
    </row>
    <row r="125" spans="2:14" x14ac:dyDescent="0.25">
      <c r="B125" s="399"/>
      <c r="C125" s="464" t="s">
        <v>1542</v>
      </c>
      <c r="D125" s="466">
        <f>'A. HTT General'!C128</f>
        <v>0</v>
      </c>
      <c r="E125" s="466">
        <f>'A. HTT General'!C154</f>
        <v>0</v>
      </c>
      <c r="F125" s="399"/>
      <c r="G125" s="399"/>
      <c r="H125" s="399"/>
      <c r="I125" s="399"/>
      <c r="J125" s="399"/>
      <c r="K125" s="399"/>
      <c r="L125" s="399"/>
      <c r="M125" s="399"/>
      <c r="N125" s="399"/>
    </row>
    <row r="126" spans="2:14" x14ac:dyDescent="0.25">
      <c r="B126" s="399"/>
      <c r="C126" s="399" t="s">
        <v>213</v>
      </c>
      <c r="D126" s="465">
        <f>SUM('A. HTT General'!C53:C54)</f>
        <v>247585.77953054299</v>
      </c>
      <c r="E126" s="465">
        <f>'A. HTT General'!C150</f>
        <v>165584</v>
      </c>
      <c r="F126" s="399"/>
      <c r="G126" s="399"/>
      <c r="H126" s="399"/>
      <c r="I126" s="399"/>
      <c r="J126" s="399"/>
      <c r="K126" s="399"/>
      <c r="L126" s="399"/>
      <c r="M126" s="399"/>
      <c r="N126" s="399"/>
    </row>
    <row r="127" spans="2:14" x14ac:dyDescent="0.25">
      <c r="B127" s="399"/>
      <c r="C127" s="467" t="s">
        <v>142</v>
      </c>
      <c r="D127" s="468">
        <f>SUM('A. HTT General'!C113:C123,'A. HTT General'!C125,'A. HTT General'!C127,'A. HTT General'!C129)</f>
        <v>0</v>
      </c>
      <c r="E127" s="468">
        <f>SUM('A. HTT General'!C139:C149,'A. HTT General'!C151,'A. HTT General'!C153,'A. HTT General'!C153)</f>
        <v>0</v>
      </c>
      <c r="F127" s="399"/>
      <c r="G127" s="399"/>
      <c r="H127" s="399"/>
      <c r="I127" s="399"/>
      <c r="J127" s="399"/>
      <c r="K127" s="399"/>
      <c r="L127" s="399"/>
      <c r="M127" s="399"/>
      <c r="N127" s="399"/>
    </row>
    <row r="128" spans="2:14" x14ac:dyDescent="0.25">
      <c r="B128" s="399"/>
      <c r="C128" s="469" t="s">
        <v>2826</v>
      </c>
      <c r="D128" s="470">
        <f>SUM(D124:D127)</f>
        <v>247585.77953054299</v>
      </c>
      <c r="E128" s="470">
        <f>SUM(E123:E127)</f>
        <v>166522</v>
      </c>
      <c r="F128" s="399"/>
      <c r="G128" s="399"/>
      <c r="H128" s="399"/>
      <c r="I128" s="399"/>
      <c r="J128" s="399"/>
      <c r="K128" s="399"/>
      <c r="L128" s="399"/>
      <c r="M128" s="399"/>
      <c r="N128" s="399"/>
    </row>
    <row r="129" spans="2:14" x14ac:dyDescent="0.25">
      <c r="B129" s="399"/>
      <c r="C129" s="399"/>
      <c r="D129" s="436"/>
      <c r="E129" s="399"/>
      <c r="F129" s="399"/>
      <c r="G129" s="399"/>
      <c r="H129" s="399"/>
      <c r="I129" s="399"/>
      <c r="J129" s="399"/>
      <c r="K129" s="399"/>
      <c r="L129" s="399"/>
      <c r="M129" s="399"/>
      <c r="N129" s="399"/>
    </row>
    <row r="130" spans="2:14" x14ac:dyDescent="0.25">
      <c r="B130" s="399"/>
      <c r="C130" s="399"/>
      <c r="D130" s="436"/>
      <c r="E130" s="399"/>
      <c r="F130" s="399"/>
      <c r="G130" s="399"/>
      <c r="H130" s="399"/>
      <c r="I130" s="399"/>
      <c r="J130" s="399"/>
      <c r="K130" s="399"/>
      <c r="L130" s="399"/>
      <c r="M130" s="399"/>
      <c r="N130" s="399"/>
    </row>
    <row r="131" spans="2:14" x14ac:dyDescent="0.25">
      <c r="B131" s="399"/>
      <c r="C131" s="399"/>
      <c r="D131" s="436"/>
      <c r="E131" s="399"/>
      <c r="F131" s="399"/>
      <c r="G131" s="399"/>
      <c r="H131" s="399"/>
      <c r="I131" s="399"/>
      <c r="J131" s="399"/>
      <c r="K131" s="399"/>
      <c r="L131" s="399"/>
      <c r="M131" s="399"/>
      <c r="N131" s="399"/>
    </row>
    <row r="132" spans="2:14" x14ac:dyDescent="0.25">
      <c r="B132" s="399"/>
      <c r="C132" s="399"/>
      <c r="D132" s="436"/>
      <c r="E132" s="399"/>
      <c r="F132" s="399"/>
      <c r="G132" s="399"/>
      <c r="H132" s="399"/>
      <c r="I132" s="399"/>
      <c r="J132" s="399"/>
      <c r="K132" s="399"/>
      <c r="L132" s="399"/>
      <c r="M132" s="399"/>
      <c r="N132" s="399"/>
    </row>
    <row r="133" spans="2:14" ht="30" x14ac:dyDescent="0.25">
      <c r="B133" s="399"/>
      <c r="C133" s="462" t="s">
        <v>2893</v>
      </c>
      <c r="D133" s="463" t="s">
        <v>2891</v>
      </c>
      <c r="E133" s="420" t="s">
        <v>2892</v>
      </c>
      <c r="F133" s="399"/>
      <c r="G133" s="399"/>
      <c r="H133" s="399"/>
      <c r="I133" s="399"/>
      <c r="J133" s="399"/>
      <c r="K133" s="399"/>
      <c r="L133" s="399"/>
      <c r="M133" s="399"/>
      <c r="N133" s="399"/>
    </row>
    <row r="134" spans="2:14" x14ac:dyDescent="0.25">
      <c r="B134" s="399"/>
      <c r="C134" s="464" t="s">
        <v>2833</v>
      </c>
      <c r="D134" s="465">
        <f>('B1. HTT Mortgage Assets'!C151*'B1. HTT Mortgage Assets'!$C$15+IF('B2. HTT Public Sector Assets'!$C$131="ND2",0,'B2. HTT Public Sector Assets'!$C$131)*'B2. HTT Public Sector Assets'!$C$37)-D136</f>
        <v>241818.80408618366</v>
      </c>
      <c r="E134" s="415">
        <f>'A. HTT General'!C165</f>
        <v>147964</v>
      </c>
      <c r="F134" s="399"/>
      <c r="G134" s="399"/>
      <c r="H134" s="399"/>
      <c r="I134" s="399"/>
      <c r="J134" s="399"/>
      <c r="K134" s="399"/>
      <c r="L134" s="399"/>
      <c r="M134" s="399"/>
      <c r="N134" s="399"/>
    </row>
    <row r="135" spans="2:14" x14ac:dyDescent="0.25">
      <c r="B135" s="399"/>
      <c r="C135" s="464" t="s">
        <v>2835</v>
      </c>
      <c r="D135" s="465">
        <f>'B1. HTT Mortgage Assets'!C150*'B1. HTT Mortgage Assets'!$C$15+IF('B2. HTT Public Sector Assets'!$C$130="ND2",0,'B2. HTT Public Sector Assets'!$C$130)*'B2. HTT Public Sector Assets'!$C$37</f>
        <v>5766.9754443594438</v>
      </c>
      <c r="E135" s="415">
        <f>'A. HTT General'!C164</f>
        <v>18558</v>
      </c>
      <c r="F135" s="399"/>
      <c r="G135" s="399"/>
      <c r="H135" s="399"/>
      <c r="I135" s="399"/>
      <c r="J135" s="399"/>
      <c r="K135" s="399"/>
      <c r="L135" s="399"/>
      <c r="M135" s="399"/>
      <c r="N135" s="399"/>
    </row>
    <row r="136" spans="2:14" x14ac:dyDescent="0.25">
      <c r="B136" s="399"/>
      <c r="C136" s="471" t="s">
        <v>2894</v>
      </c>
      <c r="D136" s="509">
        <v>0</v>
      </c>
      <c r="E136" s="472">
        <v>0</v>
      </c>
      <c r="F136" s="399"/>
      <c r="G136" s="399"/>
      <c r="H136" s="399"/>
      <c r="I136" s="399"/>
      <c r="J136" s="399"/>
      <c r="K136" s="399"/>
      <c r="L136" s="399"/>
      <c r="M136" s="399"/>
      <c r="N136" s="399"/>
    </row>
    <row r="137" spans="2:14" x14ac:dyDescent="0.25">
      <c r="B137" s="399"/>
      <c r="C137" s="473" t="s">
        <v>2826</v>
      </c>
      <c r="D137" s="474">
        <f>SUM(D134:D136)</f>
        <v>247585.77953054311</v>
      </c>
      <c r="E137" s="475">
        <f t="shared" ref="E137" si="7">SUM(E134:E136)</f>
        <v>166522</v>
      </c>
      <c r="F137" s="399"/>
      <c r="G137" s="399"/>
      <c r="H137" s="399"/>
      <c r="I137" s="399"/>
      <c r="J137" s="399"/>
      <c r="K137" s="399"/>
      <c r="L137" s="399"/>
      <c r="M137" s="399"/>
      <c r="N137" s="399"/>
    </row>
    <row r="138" spans="2:14" x14ac:dyDescent="0.25">
      <c r="B138" s="399"/>
      <c r="C138" s="399"/>
      <c r="D138" s="399"/>
      <c r="E138" s="399"/>
      <c r="F138" s="399"/>
      <c r="G138" s="399"/>
      <c r="H138" s="399"/>
      <c r="I138" s="399"/>
      <c r="J138" s="399"/>
      <c r="K138" s="399"/>
      <c r="L138" s="399"/>
      <c r="M138" s="399"/>
      <c r="N138" s="399"/>
    </row>
    <row r="139" spans="2:14" x14ac:dyDescent="0.25">
      <c r="B139" s="399"/>
      <c r="C139" s="399"/>
      <c r="D139" s="399"/>
      <c r="E139" s="399"/>
      <c r="F139" s="399"/>
      <c r="G139" s="399"/>
      <c r="H139" s="399"/>
      <c r="I139" s="399"/>
      <c r="J139" s="399"/>
      <c r="K139" s="399"/>
      <c r="L139" s="399"/>
      <c r="M139" s="399"/>
      <c r="N139" s="399"/>
    </row>
    <row r="140" spans="2:14" x14ac:dyDescent="0.25">
      <c r="B140" s="399"/>
      <c r="C140" s="399"/>
      <c r="D140" s="399"/>
      <c r="E140" s="399"/>
      <c r="F140" s="399"/>
      <c r="G140" s="399"/>
      <c r="H140" s="399"/>
      <c r="I140" s="399"/>
      <c r="J140" s="399"/>
      <c r="K140" s="399"/>
      <c r="L140" s="399"/>
      <c r="M140" s="399"/>
      <c r="N140" s="399"/>
    </row>
    <row r="141" spans="2:14" x14ac:dyDescent="0.25">
      <c r="B141" s="399"/>
      <c r="C141" s="399"/>
      <c r="D141" s="399"/>
      <c r="E141" s="399"/>
      <c r="F141" s="399"/>
      <c r="G141" s="399"/>
      <c r="H141" s="399"/>
      <c r="I141" s="399"/>
      <c r="J141" s="399"/>
      <c r="K141" s="399"/>
      <c r="L141" s="399"/>
      <c r="M141" s="399"/>
      <c r="N141" s="399"/>
    </row>
    <row r="142" spans="2:14" ht="28.5" x14ac:dyDescent="0.45">
      <c r="B142" s="476"/>
      <c r="C142" s="477" t="s">
        <v>2895</v>
      </c>
      <c r="D142" s="399"/>
      <c r="E142" s="399"/>
      <c r="F142" s="399"/>
      <c r="G142" s="399"/>
      <c r="H142" s="399"/>
      <c r="I142" s="399"/>
      <c r="J142" s="399"/>
      <c r="K142" s="399"/>
      <c r="L142" s="399"/>
      <c r="M142" s="399"/>
      <c r="N142" s="399"/>
    </row>
    <row r="143" spans="2:14" ht="18" x14ac:dyDescent="0.25">
      <c r="B143" s="476"/>
      <c r="C143" s="478" t="s">
        <v>2896</v>
      </c>
      <c r="D143" s="479"/>
      <c r="E143" s="476"/>
      <c r="F143" s="476"/>
      <c r="G143" s="476"/>
      <c r="H143" s="476"/>
      <c r="I143" s="476"/>
      <c r="J143" s="476"/>
      <c r="K143" s="476"/>
      <c r="L143" s="476"/>
      <c r="M143" s="476"/>
      <c r="N143" s="476"/>
    </row>
    <row r="144" spans="2:14" ht="36.6" customHeight="1" x14ac:dyDescent="0.25">
      <c r="B144" s="476"/>
      <c r="C144" s="480" t="s">
        <v>2897</v>
      </c>
      <c r="D144" s="528" t="s">
        <v>2898</v>
      </c>
      <c r="E144" s="528"/>
      <c r="F144" s="528"/>
      <c r="G144" s="528"/>
      <c r="H144" s="528"/>
      <c r="I144" s="528"/>
      <c r="J144" s="528"/>
      <c r="K144" s="528"/>
      <c r="L144" s="528"/>
      <c r="M144" s="528"/>
      <c r="N144" s="481"/>
    </row>
    <row r="145" spans="2:14" ht="15.75" x14ac:dyDescent="0.25">
      <c r="B145" s="476"/>
      <c r="C145" s="482" t="s">
        <v>2808</v>
      </c>
      <c r="D145" s="525" t="s">
        <v>2899</v>
      </c>
      <c r="E145" s="525"/>
      <c r="F145" s="525"/>
      <c r="G145" s="525"/>
      <c r="H145" s="525"/>
      <c r="I145" s="525"/>
      <c r="J145" s="525"/>
      <c r="K145" s="525"/>
      <c r="L145" s="525"/>
      <c r="M145" s="525"/>
      <c r="N145" s="525"/>
    </row>
    <row r="146" spans="2:14" ht="15.75" x14ac:dyDescent="0.25">
      <c r="B146" s="476"/>
      <c r="C146" s="482" t="s">
        <v>2831</v>
      </c>
      <c r="D146" s="525" t="s">
        <v>2900</v>
      </c>
      <c r="E146" s="525"/>
      <c r="F146" s="525"/>
      <c r="G146" s="525"/>
      <c r="H146" s="525"/>
      <c r="I146" s="525"/>
      <c r="J146" s="525"/>
      <c r="K146" s="525"/>
      <c r="L146" s="525"/>
      <c r="M146" s="525"/>
      <c r="N146" s="481"/>
    </row>
    <row r="147" spans="2:14" ht="27.95" customHeight="1" x14ac:dyDescent="0.25">
      <c r="B147" s="476"/>
      <c r="C147" s="482" t="s">
        <v>2832</v>
      </c>
      <c r="D147" s="525" t="s">
        <v>2901</v>
      </c>
      <c r="E147" s="525"/>
      <c r="F147" s="525"/>
      <c r="G147" s="525"/>
      <c r="H147" s="525"/>
      <c r="I147" s="525"/>
      <c r="J147" s="525"/>
      <c r="K147" s="525"/>
      <c r="L147" s="525"/>
      <c r="M147" s="525"/>
      <c r="N147" s="481"/>
    </row>
    <row r="148" spans="2:14" ht="29.45" customHeight="1" x14ac:dyDescent="0.25">
      <c r="B148" s="476"/>
      <c r="C148" s="483" t="s">
        <v>2902</v>
      </c>
      <c r="D148" s="534" t="s">
        <v>2903</v>
      </c>
      <c r="E148" s="534"/>
      <c r="F148" s="534"/>
      <c r="G148" s="534"/>
      <c r="H148" s="534"/>
      <c r="I148" s="534"/>
      <c r="J148" s="534"/>
      <c r="K148" s="534"/>
      <c r="L148" s="534"/>
      <c r="M148" s="534"/>
      <c r="N148" s="481"/>
    </row>
    <row r="149" spans="2:14" ht="49.5" customHeight="1" x14ac:dyDescent="0.25">
      <c r="B149" s="476"/>
      <c r="C149" s="482" t="s">
        <v>2904</v>
      </c>
      <c r="D149" s="525" t="s">
        <v>2905</v>
      </c>
      <c r="E149" s="525"/>
      <c r="F149" s="525"/>
      <c r="G149" s="525"/>
      <c r="H149" s="525"/>
      <c r="I149" s="525"/>
      <c r="J149" s="525"/>
      <c r="K149" s="525"/>
      <c r="L149" s="525"/>
      <c r="M149" s="525"/>
      <c r="N149" s="481"/>
    </row>
    <row r="150" spans="2:14" ht="40.5" customHeight="1" x14ac:dyDescent="0.25">
      <c r="B150" s="476"/>
      <c r="C150" s="484" t="s">
        <v>2839</v>
      </c>
      <c r="D150" s="525" t="s">
        <v>2906</v>
      </c>
      <c r="E150" s="525"/>
      <c r="F150" s="525"/>
      <c r="G150" s="525"/>
      <c r="H150" s="525"/>
      <c r="I150" s="525"/>
      <c r="J150" s="525"/>
      <c r="K150" s="525"/>
      <c r="L150" s="525"/>
      <c r="M150" s="525"/>
      <c r="N150" s="481"/>
    </row>
    <row r="151" spans="2:14" ht="24" customHeight="1" x14ac:dyDescent="0.25">
      <c r="B151" s="476"/>
      <c r="C151" s="484" t="s">
        <v>2907</v>
      </c>
      <c r="D151" s="525" t="s">
        <v>2908</v>
      </c>
      <c r="E151" s="525"/>
      <c r="F151" s="525"/>
      <c r="G151" s="525"/>
      <c r="H151" s="525"/>
      <c r="I151" s="525"/>
      <c r="J151" s="525"/>
      <c r="K151" s="525"/>
      <c r="L151" s="525"/>
      <c r="M151" s="525"/>
      <c r="N151" s="481"/>
    </row>
    <row r="152" spans="2:14" ht="30" customHeight="1" x14ac:dyDescent="0.25">
      <c r="B152" s="476"/>
      <c r="C152" s="482" t="s">
        <v>2909</v>
      </c>
      <c r="D152" s="525" t="s">
        <v>2910</v>
      </c>
      <c r="E152" s="525"/>
      <c r="F152" s="525"/>
      <c r="G152" s="525"/>
      <c r="H152" s="525"/>
      <c r="I152" s="525"/>
      <c r="J152" s="525"/>
      <c r="K152" s="525"/>
      <c r="L152" s="525"/>
      <c r="M152" s="525"/>
      <c r="N152" s="481"/>
    </row>
    <row r="153" spans="2:14" ht="14.45" customHeight="1" x14ac:dyDescent="0.25">
      <c r="B153" s="476"/>
      <c r="C153" s="482" t="s">
        <v>1198</v>
      </c>
      <c r="D153" s="525" t="s">
        <v>2911</v>
      </c>
      <c r="E153" s="525"/>
      <c r="F153" s="525"/>
      <c r="G153" s="525"/>
      <c r="H153" s="525"/>
      <c r="I153" s="525"/>
      <c r="J153" s="525"/>
      <c r="K153" s="525"/>
      <c r="L153" s="525"/>
      <c r="M153" s="525"/>
      <c r="N153" s="481"/>
    </row>
    <row r="154" spans="2:14" ht="15.75" x14ac:dyDescent="0.25">
      <c r="B154" s="476"/>
      <c r="C154" s="482" t="s">
        <v>2853</v>
      </c>
      <c r="D154" s="526" t="s">
        <v>2912</v>
      </c>
      <c r="E154" s="526"/>
      <c r="F154" s="526"/>
      <c r="G154" s="526"/>
      <c r="H154" s="526"/>
      <c r="I154" s="526"/>
      <c r="J154" s="526"/>
      <c r="K154" s="526"/>
      <c r="L154" s="526"/>
      <c r="M154" s="526"/>
      <c r="N154" s="481"/>
    </row>
    <row r="155" spans="2:14" ht="15.75" x14ac:dyDescent="0.25">
      <c r="B155" s="476"/>
      <c r="C155" s="482" t="s">
        <v>2855</v>
      </c>
      <c r="D155" s="527" t="s">
        <v>2913</v>
      </c>
      <c r="E155" s="527"/>
      <c r="F155" s="527"/>
      <c r="G155" s="527"/>
      <c r="H155" s="527"/>
      <c r="I155" s="527"/>
      <c r="J155" s="527"/>
      <c r="K155" s="527"/>
      <c r="L155" s="527"/>
      <c r="M155" s="527"/>
      <c r="N155" s="481"/>
    </row>
    <row r="156" spans="2:14" ht="15.75" x14ac:dyDescent="0.25">
      <c r="B156" s="476"/>
      <c r="C156" s="482" t="s">
        <v>2914</v>
      </c>
      <c r="D156" s="526" t="s">
        <v>2787</v>
      </c>
      <c r="E156" s="526"/>
      <c r="F156" s="526"/>
      <c r="G156" s="526"/>
      <c r="H156" s="526"/>
      <c r="I156" s="526"/>
      <c r="J156" s="526"/>
      <c r="K156" s="526"/>
      <c r="L156" s="526"/>
      <c r="M156" s="526"/>
      <c r="N156" s="481"/>
    </row>
    <row r="157" spans="2:14" x14ac:dyDescent="0.25">
      <c r="B157" s="476"/>
      <c r="C157" s="485"/>
      <c r="D157" s="486"/>
      <c r="E157" s="481"/>
      <c r="F157" s="481"/>
      <c r="G157" s="481"/>
      <c r="H157" s="481"/>
      <c r="I157" s="481"/>
      <c r="J157" s="481"/>
      <c r="K157" s="481"/>
      <c r="L157" s="481"/>
      <c r="M157" s="481"/>
      <c r="N157" s="481"/>
    </row>
    <row r="158" spans="2:14" ht="18" x14ac:dyDescent="0.25">
      <c r="B158" s="476"/>
      <c r="C158" s="487" t="s">
        <v>2915</v>
      </c>
      <c r="D158" s="486"/>
      <c r="E158" s="481"/>
      <c r="F158" s="481"/>
      <c r="G158" s="481"/>
      <c r="H158" s="481"/>
      <c r="I158" s="481"/>
      <c r="J158" s="481"/>
      <c r="K158" s="481"/>
      <c r="L158" s="481"/>
      <c r="M158" s="481"/>
      <c r="N158" s="481"/>
    </row>
    <row r="159" spans="2:14" x14ac:dyDescent="0.25">
      <c r="B159" s="476"/>
      <c r="C159" s="488" t="s">
        <v>2897</v>
      </c>
      <c r="D159" s="528" t="s">
        <v>2898</v>
      </c>
      <c r="E159" s="528"/>
      <c r="F159" s="528"/>
      <c r="G159" s="528"/>
      <c r="H159" s="528"/>
      <c r="I159" s="528"/>
      <c r="J159" s="528"/>
      <c r="K159" s="528"/>
      <c r="L159" s="528"/>
      <c r="M159" s="528"/>
      <c r="N159" s="481"/>
    </row>
    <row r="160" spans="2:14" ht="15.75" x14ac:dyDescent="0.25">
      <c r="B160" s="476"/>
      <c r="C160" s="489" t="s">
        <v>2859</v>
      </c>
      <c r="D160" s="524" t="s">
        <v>2916</v>
      </c>
      <c r="E160" s="524"/>
      <c r="F160" s="524"/>
      <c r="G160" s="524"/>
      <c r="H160" s="524"/>
      <c r="I160" s="524"/>
      <c r="J160" s="524"/>
      <c r="K160" s="524"/>
      <c r="L160" s="524"/>
      <c r="M160" s="524"/>
      <c r="N160" s="481"/>
    </row>
    <row r="161" spans="2:14" ht="15.75" x14ac:dyDescent="0.25">
      <c r="B161" s="476"/>
      <c r="C161" s="489" t="s">
        <v>2917</v>
      </c>
      <c r="D161" s="524" t="s">
        <v>2918</v>
      </c>
      <c r="E161" s="524"/>
      <c r="F161" s="524"/>
      <c r="G161" s="524"/>
      <c r="H161" s="524"/>
      <c r="I161" s="524"/>
      <c r="J161" s="524"/>
      <c r="K161" s="524"/>
      <c r="L161" s="524"/>
      <c r="M161" s="524"/>
      <c r="N161" s="481"/>
    </row>
    <row r="162" spans="2:14" ht="15.75" x14ac:dyDescent="0.25">
      <c r="B162" s="476"/>
      <c r="C162" s="489" t="s">
        <v>2864</v>
      </c>
      <c r="D162" s="524" t="s">
        <v>2919</v>
      </c>
      <c r="E162" s="524"/>
      <c r="F162" s="524"/>
      <c r="G162" s="524"/>
      <c r="H162" s="524"/>
      <c r="I162" s="524"/>
      <c r="J162" s="524"/>
      <c r="K162" s="524"/>
      <c r="L162" s="524"/>
      <c r="M162" s="524"/>
      <c r="N162" s="481"/>
    </row>
    <row r="163" spans="2:14" ht="15.75" x14ac:dyDescent="0.25">
      <c r="B163" s="476"/>
      <c r="C163" s="489" t="s">
        <v>2831</v>
      </c>
      <c r="D163" s="524" t="s">
        <v>2920</v>
      </c>
      <c r="E163" s="524"/>
      <c r="F163" s="524"/>
      <c r="G163" s="524"/>
      <c r="H163" s="524"/>
      <c r="I163" s="524"/>
      <c r="J163" s="524"/>
      <c r="K163" s="524"/>
      <c r="L163" s="524"/>
      <c r="M163" s="524"/>
      <c r="N163" s="481"/>
    </row>
    <row r="164" spans="2:14" ht="15.75" x14ac:dyDescent="0.25">
      <c r="B164" s="476"/>
      <c r="C164" s="489" t="s">
        <v>2863</v>
      </c>
      <c r="D164" s="524" t="s">
        <v>2921</v>
      </c>
      <c r="E164" s="524"/>
      <c r="F164" s="524"/>
      <c r="G164" s="524"/>
      <c r="H164" s="524"/>
      <c r="I164" s="524"/>
      <c r="J164" s="524"/>
      <c r="K164" s="524"/>
      <c r="L164" s="524"/>
      <c r="M164" s="524"/>
      <c r="N164" s="481"/>
    </row>
    <row r="165" spans="2:14" ht="15.75" x14ac:dyDescent="0.25">
      <c r="B165" s="476"/>
      <c r="C165" s="484" t="s">
        <v>2839</v>
      </c>
      <c r="D165" s="524" t="s">
        <v>2922</v>
      </c>
      <c r="E165" s="524"/>
      <c r="F165" s="524"/>
      <c r="G165" s="524"/>
      <c r="H165" s="524"/>
      <c r="I165" s="524"/>
      <c r="J165" s="524"/>
      <c r="K165" s="524"/>
      <c r="L165" s="524"/>
      <c r="M165" s="524"/>
      <c r="N165" s="481"/>
    </row>
    <row r="166" spans="2:14" x14ac:dyDescent="0.25">
      <c r="B166" s="476"/>
      <c r="N166" s="481"/>
    </row>
    <row r="167" spans="2:14" x14ac:dyDescent="0.25">
      <c r="B167" s="476"/>
      <c r="N167" s="481"/>
    </row>
  </sheetData>
  <mergeCells count="24">
    <mergeCell ref="D151:M151"/>
    <mergeCell ref="I6:J7"/>
    <mergeCell ref="D111:L111"/>
    <mergeCell ref="D112:L112"/>
    <mergeCell ref="D113:L113"/>
    <mergeCell ref="D144:M144"/>
    <mergeCell ref="D145:N145"/>
    <mergeCell ref="D146:M146"/>
    <mergeCell ref="D147:M147"/>
    <mergeCell ref="D148:M148"/>
    <mergeCell ref="D149:M149"/>
    <mergeCell ref="D150:M150"/>
    <mergeCell ref="D165:M165"/>
    <mergeCell ref="D152:M152"/>
    <mergeCell ref="D153:M153"/>
    <mergeCell ref="D154:M154"/>
    <mergeCell ref="D155:M155"/>
    <mergeCell ref="D156:M156"/>
    <mergeCell ref="D159:M159"/>
    <mergeCell ref="D160:M160"/>
    <mergeCell ref="D161:M161"/>
    <mergeCell ref="D162:M162"/>
    <mergeCell ref="D163:M163"/>
    <mergeCell ref="D164:M164"/>
  </mergeCells>
  <pageMargins left="0.7" right="0.7" top="0.75" bottom="0.75" header="0.3" footer="0.3"/>
  <pageSetup paperSize="9" orientation="portrait" r:id="rId1"/>
  <headerFooter>
    <oddFooter>&amp;C&amp;1#&amp;"Calibri"&amp;10&amp;K000000Confidential</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1">
    <tabColor rgb="FF243386"/>
  </sheetPr>
  <dimension ref="A1:N112"/>
  <sheetViews>
    <sheetView topLeftCell="A58" zoomScale="80" zoomScaleNormal="80" workbookViewId="0">
      <selection activeCell="D99" sqref="D99"/>
    </sheetView>
  </sheetViews>
  <sheetFormatPr defaultColWidth="8.85546875" defaultRowHeight="15" outlineLevelRow="1" x14ac:dyDescent="0.25"/>
  <cols>
    <col min="1" max="1" width="13.28515625" style="66" customWidth="1"/>
    <col min="2" max="2" width="60.5703125" style="66" bestFit="1" customWidth="1"/>
    <col min="3" max="7" width="41" style="66" customWidth="1"/>
    <col min="8" max="8" width="7.28515625" style="66" customWidth="1"/>
    <col min="9" max="9" width="92" style="66" customWidth="1"/>
    <col min="10" max="11" width="47.7109375" style="66" customWidth="1"/>
    <col min="12" max="12" width="7.28515625" style="66" customWidth="1"/>
    <col min="13" max="13" width="25.7109375" style="66" customWidth="1"/>
    <col min="14" max="14" width="25.7109375" style="64" customWidth="1"/>
    <col min="15" max="16384" width="8.85546875" style="96"/>
  </cols>
  <sheetData>
    <row r="1" spans="1:13" ht="45" customHeight="1" x14ac:dyDescent="0.25">
      <c r="A1" s="535" t="s">
        <v>1506</v>
      </c>
      <c r="B1" s="535"/>
    </row>
    <row r="2" spans="1:13" ht="31.5" x14ac:dyDescent="0.25">
      <c r="A2" s="183" t="s">
        <v>1505</v>
      </c>
      <c r="B2" s="183"/>
      <c r="C2" s="64"/>
      <c r="D2" s="64"/>
      <c r="E2" s="64"/>
      <c r="F2" s="368" t="s">
        <v>2764</v>
      </c>
      <c r="G2" s="99"/>
      <c r="H2" s="64"/>
      <c r="I2" s="63"/>
      <c r="J2" s="64"/>
      <c r="K2" s="64"/>
      <c r="L2" s="64"/>
      <c r="M2" s="64"/>
    </row>
    <row r="3" spans="1:13" ht="15.75" thickBot="1" x14ac:dyDescent="0.3">
      <c r="A3" s="64"/>
      <c r="B3" s="65"/>
      <c r="C3" s="65"/>
      <c r="D3" s="64"/>
      <c r="E3" s="64"/>
      <c r="F3" s="64"/>
      <c r="G3" s="64"/>
      <c r="H3" s="64"/>
      <c r="L3" s="64"/>
      <c r="M3" s="64"/>
    </row>
    <row r="4" spans="1:13" ht="19.5" thickBot="1" x14ac:dyDescent="0.3">
      <c r="A4" s="67"/>
      <c r="B4" s="68" t="s">
        <v>71</v>
      </c>
      <c r="C4" s="69" t="s">
        <v>213</v>
      </c>
      <c r="D4" s="67"/>
      <c r="E4" s="67"/>
      <c r="F4" s="64"/>
      <c r="G4" s="64"/>
      <c r="H4" s="64"/>
      <c r="I4" s="77" t="s">
        <v>1498</v>
      </c>
      <c r="J4" s="119" t="s">
        <v>1205</v>
      </c>
      <c r="L4" s="64"/>
      <c r="M4" s="64"/>
    </row>
    <row r="5" spans="1:13" ht="15.75" thickBot="1" x14ac:dyDescent="0.3">
      <c r="H5" s="64"/>
      <c r="I5" s="137" t="s">
        <v>1207</v>
      </c>
      <c r="J5" s="66" t="s">
        <v>1208</v>
      </c>
      <c r="L5" s="64"/>
      <c r="M5" s="64"/>
    </row>
    <row r="6" spans="1:13" ht="18.75" x14ac:dyDescent="0.25">
      <c r="A6" s="70"/>
      <c r="B6" s="71" t="s">
        <v>1407</v>
      </c>
      <c r="C6" s="70"/>
      <c r="E6" s="72"/>
      <c r="F6" s="72"/>
      <c r="G6" s="72"/>
      <c r="H6" s="64"/>
      <c r="I6" s="137" t="s">
        <v>1210</v>
      </c>
      <c r="J6" s="66" t="s">
        <v>1211</v>
      </c>
      <c r="L6" s="64"/>
      <c r="M6" s="64"/>
    </row>
    <row r="7" spans="1:13" x14ac:dyDescent="0.25">
      <c r="B7" s="74" t="s">
        <v>1504</v>
      </c>
      <c r="H7" s="64"/>
      <c r="I7" s="137" t="s">
        <v>1213</v>
      </c>
      <c r="J7" s="66" t="s">
        <v>1214</v>
      </c>
      <c r="L7" s="64"/>
      <c r="M7" s="64"/>
    </row>
    <row r="8" spans="1:13" x14ac:dyDescent="0.25">
      <c r="B8" s="74" t="s">
        <v>1420</v>
      </c>
      <c r="H8" s="64"/>
      <c r="I8" s="137" t="s">
        <v>1496</v>
      </c>
      <c r="J8" s="66" t="s">
        <v>1497</v>
      </c>
      <c r="L8" s="64"/>
      <c r="M8" s="64"/>
    </row>
    <row r="9" spans="1:13" ht="15.75" thickBot="1" x14ac:dyDescent="0.3">
      <c r="B9" s="75" t="s">
        <v>1442</v>
      </c>
      <c r="H9" s="64"/>
      <c r="L9" s="64"/>
      <c r="M9" s="64"/>
    </row>
    <row r="10" spans="1:13" x14ac:dyDescent="0.25">
      <c r="B10" s="76"/>
      <c r="H10" s="64"/>
      <c r="I10" s="138" t="s">
        <v>1500</v>
      </c>
      <c r="L10" s="64"/>
      <c r="M10" s="64"/>
    </row>
    <row r="11" spans="1:13" x14ac:dyDescent="0.25">
      <c r="B11" s="76"/>
      <c r="H11" s="64"/>
      <c r="I11" s="138" t="s">
        <v>1502</v>
      </c>
      <c r="L11" s="64"/>
      <c r="M11" s="64"/>
    </row>
    <row r="12" spans="1:13" ht="37.5" x14ac:dyDescent="0.25">
      <c r="A12" s="77" t="s">
        <v>80</v>
      </c>
      <c r="B12" s="77" t="s">
        <v>1488</v>
      </c>
      <c r="C12" s="78"/>
      <c r="D12" s="78"/>
      <c r="E12" s="78"/>
      <c r="F12" s="78"/>
      <c r="G12" s="78"/>
      <c r="H12" s="64"/>
      <c r="L12" s="64"/>
      <c r="M12" s="64"/>
    </row>
    <row r="13" spans="1:13" ht="15" customHeight="1" x14ac:dyDescent="0.25">
      <c r="A13" s="85"/>
      <c r="B13" s="86" t="s">
        <v>1419</v>
      </c>
      <c r="C13" s="85" t="s">
        <v>1487</v>
      </c>
      <c r="D13" s="85" t="s">
        <v>1499</v>
      </c>
      <c r="E13" s="87"/>
      <c r="F13" s="88"/>
      <c r="G13" s="88"/>
      <c r="H13" s="64"/>
      <c r="L13" s="64"/>
      <c r="M13" s="64"/>
    </row>
    <row r="14" spans="1:13" x14ac:dyDescent="0.25">
      <c r="A14" s="66" t="s">
        <v>1408</v>
      </c>
      <c r="B14" s="83" t="s">
        <v>1397</v>
      </c>
      <c r="C14" s="503" t="s">
        <v>2785</v>
      </c>
      <c r="D14" s="503" t="s">
        <v>2945</v>
      </c>
      <c r="E14" s="72"/>
      <c r="F14" s="72"/>
      <c r="G14" s="72"/>
      <c r="H14" s="64"/>
      <c r="L14" s="64"/>
      <c r="M14" s="64"/>
    </row>
    <row r="15" spans="1:13" x14ac:dyDescent="0.25">
      <c r="A15" s="66" t="s">
        <v>1409</v>
      </c>
      <c r="B15" s="83" t="s">
        <v>403</v>
      </c>
      <c r="C15" s="490" t="s">
        <v>1211</v>
      </c>
      <c r="D15" s="490" t="s">
        <v>1211</v>
      </c>
      <c r="E15" s="72"/>
      <c r="F15" s="72"/>
      <c r="G15" s="72"/>
      <c r="H15" s="64"/>
      <c r="L15" s="64"/>
      <c r="M15" s="64"/>
    </row>
    <row r="16" spans="1:13" x14ac:dyDescent="0.25">
      <c r="A16" s="66" t="s">
        <v>1410</v>
      </c>
      <c r="B16" s="83" t="s">
        <v>1398</v>
      </c>
      <c r="C16" s="490" t="s">
        <v>1211</v>
      </c>
      <c r="D16" s="490" t="s">
        <v>1211</v>
      </c>
      <c r="E16" s="72"/>
      <c r="F16" s="72"/>
      <c r="G16" s="72"/>
      <c r="H16" s="64"/>
      <c r="L16" s="64"/>
      <c r="M16" s="64"/>
    </row>
    <row r="17" spans="1:13" x14ac:dyDescent="0.25">
      <c r="A17" s="66" t="s">
        <v>1411</v>
      </c>
      <c r="B17" s="260" t="s">
        <v>1399</v>
      </c>
      <c r="C17" s="490" t="s">
        <v>1211</v>
      </c>
      <c r="D17" s="490" t="s">
        <v>1211</v>
      </c>
      <c r="E17" s="72"/>
      <c r="F17" s="72"/>
      <c r="G17" s="72"/>
      <c r="H17" s="64"/>
      <c r="L17" s="64"/>
      <c r="M17" s="64"/>
    </row>
    <row r="18" spans="1:13" x14ac:dyDescent="0.25">
      <c r="A18" s="66" t="s">
        <v>1412</v>
      </c>
      <c r="B18" s="83" t="s">
        <v>1400</v>
      </c>
      <c r="C18" s="490" t="s">
        <v>1211</v>
      </c>
      <c r="D18" s="490" t="s">
        <v>1211</v>
      </c>
      <c r="E18" s="72"/>
      <c r="F18" s="72"/>
      <c r="G18" s="72"/>
      <c r="H18" s="64"/>
      <c r="L18" s="64"/>
      <c r="M18" s="64"/>
    </row>
    <row r="19" spans="1:13" x14ac:dyDescent="0.25">
      <c r="A19" s="66" t="s">
        <v>1413</v>
      </c>
      <c r="B19" s="83" t="s">
        <v>1401</v>
      </c>
      <c r="C19" s="490" t="s">
        <v>1211</v>
      </c>
      <c r="D19" s="490" t="s">
        <v>1211</v>
      </c>
      <c r="E19" s="72"/>
      <c r="F19" s="72"/>
      <c r="G19" s="72"/>
      <c r="H19" s="64"/>
      <c r="L19" s="64"/>
      <c r="M19" s="64"/>
    </row>
    <row r="20" spans="1:13" x14ac:dyDescent="0.25">
      <c r="A20" s="66" t="s">
        <v>1414</v>
      </c>
      <c r="B20" s="83" t="s">
        <v>1402</v>
      </c>
      <c r="C20" s="490" t="s">
        <v>2946</v>
      </c>
      <c r="D20" s="490" t="s">
        <v>2945</v>
      </c>
      <c r="E20" s="72"/>
      <c r="F20" s="72"/>
      <c r="G20" s="72"/>
      <c r="H20" s="64"/>
      <c r="L20" s="64"/>
      <c r="M20" s="64"/>
    </row>
    <row r="21" spans="1:13" x14ac:dyDescent="0.25">
      <c r="A21" s="66" t="s">
        <v>1415</v>
      </c>
      <c r="B21" s="83" t="s">
        <v>1403</v>
      </c>
      <c r="C21" s="490" t="s">
        <v>1211</v>
      </c>
      <c r="D21" s="490" t="s">
        <v>1211</v>
      </c>
      <c r="E21" s="72"/>
      <c r="F21" s="72"/>
      <c r="G21" s="72"/>
      <c r="H21" s="64"/>
      <c r="L21" s="64"/>
      <c r="M21" s="64"/>
    </row>
    <row r="22" spans="1:13" x14ac:dyDescent="0.25">
      <c r="A22" s="66" t="s">
        <v>1416</v>
      </c>
      <c r="B22" s="83" t="s">
        <v>1404</v>
      </c>
      <c r="C22" s="490" t="s">
        <v>1211</v>
      </c>
      <c r="D22" s="490" t="s">
        <v>1211</v>
      </c>
      <c r="E22" s="72"/>
      <c r="F22" s="72"/>
      <c r="G22" s="72"/>
      <c r="H22" s="64"/>
      <c r="L22" s="64"/>
      <c r="M22" s="64"/>
    </row>
    <row r="23" spans="1:13" x14ac:dyDescent="0.25">
      <c r="A23" s="66" t="s">
        <v>1417</v>
      </c>
      <c r="B23" s="83" t="s">
        <v>1483</v>
      </c>
      <c r="C23" s="490" t="s">
        <v>1211</v>
      </c>
      <c r="D23" s="490" t="s">
        <v>1211</v>
      </c>
      <c r="E23" s="72"/>
      <c r="F23" s="72"/>
      <c r="G23" s="72"/>
      <c r="H23" s="64"/>
      <c r="L23" s="64"/>
      <c r="M23" s="64"/>
    </row>
    <row r="24" spans="1:13" x14ac:dyDescent="0.25">
      <c r="A24" s="66" t="s">
        <v>1485</v>
      </c>
      <c r="B24" s="83" t="s">
        <v>1484</v>
      </c>
      <c r="C24" s="490" t="s">
        <v>1211</v>
      </c>
      <c r="D24" s="490" t="s">
        <v>1211</v>
      </c>
      <c r="E24" s="72"/>
      <c r="F24" s="72"/>
      <c r="G24" s="72"/>
      <c r="H24" s="64"/>
      <c r="L24" s="64"/>
      <c r="M24" s="64"/>
    </row>
    <row r="25" spans="1:13" outlineLevel="1" x14ac:dyDescent="0.25">
      <c r="A25" s="66" t="s">
        <v>1418</v>
      </c>
      <c r="B25" s="81" t="s">
        <v>2611</v>
      </c>
      <c r="C25" s="490" t="s">
        <v>1211</v>
      </c>
      <c r="D25" s="490" t="s">
        <v>1211</v>
      </c>
      <c r="E25" s="72"/>
      <c r="F25" s="72"/>
      <c r="G25" s="72"/>
      <c r="H25" s="64"/>
      <c r="L25" s="64"/>
      <c r="M25" s="64"/>
    </row>
    <row r="26" spans="1:13" outlineLevel="1" x14ac:dyDescent="0.25">
      <c r="A26" s="66" t="s">
        <v>1421</v>
      </c>
      <c r="B26" s="336"/>
      <c r="C26" s="338"/>
      <c r="D26" s="338"/>
      <c r="E26" s="72"/>
      <c r="F26" s="72"/>
      <c r="G26" s="72"/>
      <c r="H26" s="64"/>
      <c r="L26" s="64"/>
      <c r="M26" s="64"/>
    </row>
    <row r="27" spans="1:13" outlineLevel="1" x14ac:dyDescent="0.25">
      <c r="A27" s="66" t="s">
        <v>1422</v>
      </c>
      <c r="B27" s="336"/>
      <c r="C27" s="338"/>
      <c r="D27" s="338"/>
      <c r="E27" s="72"/>
      <c r="F27" s="72"/>
      <c r="G27" s="72"/>
      <c r="H27" s="64"/>
      <c r="L27" s="64"/>
      <c r="M27" s="64"/>
    </row>
    <row r="28" spans="1:13" outlineLevel="1" x14ac:dyDescent="0.25">
      <c r="A28" s="66" t="s">
        <v>1423</v>
      </c>
      <c r="B28" s="336"/>
      <c r="C28" s="338"/>
      <c r="D28" s="338"/>
      <c r="E28" s="72"/>
      <c r="F28" s="72"/>
      <c r="G28" s="72"/>
      <c r="H28" s="64"/>
      <c r="L28" s="64"/>
      <c r="M28" s="64"/>
    </row>
    <row r="29" spans="1:13" outlineLevel="1" x14ac:dyDescent="0.25">
      <c r="A29" s="66" t="s">
        <v>1424</v>
      </c>
      <c r="B29" s="336"/>
      <c r="C29" s="338"/>
      <c r="D29" s="338"/>
      <c r="E29" s="72"/>
      <c r="F29" s="72"/>
      <c r="G29" s="72"/>
      <c r="H29" s="64"/>
      <c r="L29" s="64"/>
      <c r="M29" s="64"/>
    </row>
    <row r="30" spans="1:13" outlineLevel="1" x14ac:dyDescent="0.25">
      <c r="A30" s="66" t="s">
        <v>1425</v>
      </c>
      <c r="B30" s="336"/>
      <c r="C30" s="338"/>
      <c r="D30" s="338"/>
      <c r="E30" s="72"/>
      <c r="F30" s="72"/>
      <c r="G30" s="72"/>
      <c r="H30" s="64"/>
      <c r="L30" s="64"/>
      <c r="M30" s="64"/>
    </row>
    <row r="31" spans="1:13" outlineLevel="1" x14ac:dyDescent="0.25">
      <c r="A31" s="66" t="s">
        <v>1426</v>
      </c>
      <c r="B31" s="336"/>
      <c r="C31" s="338"/>
      <c r="D31" s="338"/>
      <c r="E31" s="72"/>
      <c r="F31" s="72"/>
      <c r="G31" s="72"/>
      <c r="H31" s="64"/>
      <c r="L31" s="64"/>
      <c r="M31" s="64"/>
    </row>
    <row r="32" spans="1:13" outlineLevel="1" x14ac:dyDescent="0.25">
      <c r="A32" s="66" t="s">
        <v>1427</v>
      </c>
      <c r="B32" s="336"/>
      <c r="C32" s="338"/>
      <c r="D32" s="338"/>
      <c r="E32" s="72"/>
      <c r="F32" s="72"/>
      <c r="G32" s="72"/>
      <c r="H32" s="64"/>
      <c r="L32" s="64"/>
      <c r="M32" s="64"/>
    </row>
    <row r="33" spans="1:13" ht="18.75" x14ac:dyDescent="0.25">
      <c r="A33" s="78"/>
      <c r="B33" s="77" t="s">
        <v>1420</v>
      </c>
      <c r="C33" s="78"/>
      <c r="D33" s="78"/>
      <c r="E33" s="78"/>
      <c r="F33" s="78"/>
      <c r="G33" s="78"/>
      <c r="H33" s="64"/>
      <c r="L33" s="64"/>
      <c r="M33" s="64"/>
    </row>
    <row r="34" spans="1:13" ht="15" customHeight="1" x14ac:dyDescent="0.25">
      <c r="A34" s="85"/>
      <c r="B34" s="86" t="s">
        <v>1405</v>
      </c>
      <c r="C34" s="85" t="s">
        <v>1495</v>
      </c>
      <c r="D34" s="85" t="s">
        <v>1499</v>
      </c>
      <c r="E34" s="85" t="s">
        <v>1406</v>
      </c>
      <c r="F34" s="88"/>
      <c r="G34" s="88"/>
      <c r="H34" s="64"/>
      <c r="L34" s="64"/>
      <c r="M34" s="64"/>
    </row>
    <row r="35" spans="1:13" x14ac:dyDescent="0.25">
      <c r="A35" s="66" t="s">
        <v>1443</v>
      </c>
      <c r="B35" s="504" t="s">
        <v>1497</v>
      </c>
      <c r="C35" s="504" t="s">
        <v>1497</v>
      </c>
      <c r="D35" s="504" t="s">
        <v>1497</v>
      </c>
      <c r="E35" s="504" t="s">
        <v>1497</v>
      </c>
      <c r="F35" s="136"/>
      <c r="G35" s="136"/>
      <c r="H35" s="64"/>
      <c r="L35" s="64"/>
      <c r="M35" s="64"/>
    </row>
    <row r="36" spans="1:13" x14ac:dyDescent="0.25">
      <c r="A36" s="66" t="s">
        <v>1444</v>
      </c>
      <c r="B36" s="83"/>
      <c r="H36" s="64"/>
      <c r="L36" s="64"/>
      <c r="M36" s="64"/>
    </row>
    <row r="37" spans="1:13" x14ac:dyDescent="0.25">
      <c r="A37" s="66" t="s">
        <v>1445</v>
      </c>
      <c r="B37" s="83"/>
      <c r="H37" s="64"/>
      <c r="L37" s="64"/>
      <c r="M37" s="64"/>
    </row>
    <row r="38" spans="1:13" x14ac:dyDescent="0.25">
      <c r="A38" s="66" t="s">
        <v>1446</v>
      </c>
      <c r="B38" s="83"/>
      <c r="H38" s="64"/>
      <c r="L38" s="64"/>
      <c r="M38" s="64"/>
    </row>
    <row r="39" spans="1:13" x14ac:dyDescent="0.25">
      <c r="A39" s="66" t="s">
        <v>1447</v>
      </c>
      <c r="B39" s="83"/>
      <c r="H39" s="64"/>
      <c r="L39" s="64"/>
      <c r="M39" s="64"/>
    </row>
    <row r="40" spans="1:13" x14ac:dyDescent="0.25">
      <c r="A40" s="66" t="s">
        <v>1448</v>
      </c>
      <c r="B40" s="83"/>
      <c r="H40" s="64"/>
      <c r="L40" s="64"/>
      <c r="M40" s="64"/>
    </row>
    <row r="41" spans="1:13" x14ac:dyDescent="0.25">
      <c r="A41" s="66" t="s">
        <v>1449</v>
      </c>
      <c r="B41" s="83"/>
      <c r="H41" s="64"/>
      <c r="L41" s="64"/>
      <c r="M41" s="64"/>
    </row>
    <row r="42" spans="1:13" x14ac:dyDescent="0.25">
      <c r="A42" s="66" t="s">
        <v>1450</v>
      </c>
      <c r="B42" s="83"/>
      <c r="H42" s="64"/>
      <c r="L42" s="64"/>
      <c r="M42" s="64"/>
    </row>
    <row r="43" spans="1:13" x14ac:dyDescent="0.25">
      <c r="A43" s="66" t="s">
        <v>1451</v>
      </c>
      <c r="B43" s="83"/>
      <c r="H43" s="64"/>
      <c r="L43" s="64"/>
      <c r="M43" s="64"/>
    </row>
    <row r="44" spans="1:13" x14ac:dyDescent="0.25">
      <c r="A44" s="66" t="s">
        <v>1452</v>
      </c>
      <c r="B44" s="83"/>
      <c r="H44" s="64"/>
      <c r="L44" s="64"/>
      <c r="M44" s="64"/>
    </row>
    <row r="45" spans="1:13" x14ac:dyDescent="0.25">
      <c r="A45" s="66" t="s">
        <v>1453</v>
      </c>
      <c r="B45" s="83"/>
      <c r="H45" s="64"/>
      <c r="L45" s="64"/>
      <c r="M45" s="64"/>
    </row>
    <row r="46" spans="1:13" x14ac:dyDescent="0.25">
      <c r="A46" s="66" t="s">
        <v>1454</v>
      </c>
      <c r="B46" s="83"/>
      <c r="H46" s="64"/>
      <c r="L46" s="64"/>
      <c r="M46" s="64"/>
    </row>
    <row r="47" spans="1:13" x14ac:dyDescent="0.25">
      <c r="A47" s="66" t="s">
        <v>1455</v>
      </c>
      <c r="B47" s="83"/>
      <c r="H47" s="64"/>
      <c r="L47" s="64"/>
      <c r="M47" s="64"/>
    </row>
    <row r="48" spans="1:13" x14ac:dyDescent="0.25">
      <c r="A48" s="66" t="s">
        <v>1456</v>
      </c>
      <c r="B48" s="83"/>
      <c r="H48" s="64"/>
      <c r="L48" s="64"/>
      <c r="M48" s="64"/>
    </row>
    <row r="49" spans="1:13" x14ac:dyDescent="0.25">
      <c r="A49" s="66" t="s">
        <v>1457</v>
      </c>
      <c r="B49" s="83"/>
      <c r="H49" s="64"/>
      <c r="L49" s="64"/>
      <c r="M49" s="64"/>
    </row>
    <row r="50" spans="1:13" x14ac:dyDescent="0.25">
      <c r="A50" s="66" t="s">
        <v>1458</v>
      </c>
      <c r="B50" s="83"/>
      <c r="H50" s="64"/>
      <c r="L50" s="64"/>
      <c r="M50" s="64"/>
    </row>
    <row r="51" spans="1:13" x14ac:dyDescent="0.25">
      <c r="A51" s="66" t="s">
        <v>1459</v>
      </c>
      <c r="B51" s="83"/>
      <c r="H51" s="64"/>
      <c r="L51" s="64"/>
      <c r="M51" s="64"/>
    </row>
    <row r="52" spans="1:13" x14ac:dyDescent="0.25">
      <c r="A52" s="66" t="s">
        <v>1460</v>
      </c>
      <c r="B52" s="83"/>
      <c r="H52" s="64"/>
      <c r="L52" s="64"/>
      <c r="M52" s="64"/>
    </row>
    <row r="53" spans="1:13" x14ac:dyDescent="0.25">
      <c r="A53" s="66" t="s">
        <v>1461</v>
      </c>
      <c r="B53" s="83"/>
      <c r="H53" s="64"/>
      <c r="L53" s="64"/>
      <c r="M53" s="64"/>
    </row>
    <row r="54" spans="1:13" x14ac:dyDescent="0.25">
      <c r="A54" s="66" t="s">
        <v>1462</v>
      </c>
      <c r="B54" s="83"/>
      <c r="H54" s="64"/>
      <c r="L54" s="64"/>
      <c r="M54" s="64"/>
    </row>
    <row r="55" spans="1:13" x14ac:dyDescent="0.25">
      <c r="A55" s="66" t="s">
        <v>1463</v>
      </c>
      <c r="B55" s="83"/>
      <c r="H55" s="64"/>
      <c r="L55" s="64"/>
      <c r="M55" s="64"/>
    </row>
    <row r="56" spans="1:13" x14ac:dyDescent="0.25">
      <c r="A56" s="66" t="s">
        <v>1464</v>
      </c>
      <c r="B56" s="83"/>
      <c r="H56" s="64"/>
      <c r="L56" s="64"/>
      <c r="M56" s="64"/>
    </row>
    <row r="57" spans="1:13" x14ac:dyDescent="0.25">
      <c r="A57" s="66" t="s">
        <v>1465</v>
      </c>
      <c r="B57" s="83"/>
      <c r="H57" s="64"/>
      <c r="L57" s="64"/>
      <c r="M57" s="64"/>
    </row>
    <row r="58" spans="1:13" x14ac:dyDescent="0.25">
      <c r="A58" s="66" t="s">
        <v>1466</v>
      </c>
      <c r="B58" s="83"/>
      <c r="H58" s="64"/>
      <c r="L58" s="64"/>
      <c r="M58" s="64"/>
    </row>
    <row r="59" spans="1:13" x14ac:dyDescent="0.25">
      <c r="A59" s="66" t="s">
        <v>1467</v>
      </c>
      <c r="B59" s="83"/>
      <c r="H59" s="64"/>
      <c r="L59" s="64"/>
      <c r="M59" s="64"/>
    </row>
    <row r="60" spans="1:13" outlineLevel="1" x14ac:dyDescent="0.25">
      <c r="A60" s="66" t="s">
        <v>1428</v>
      </c>
      <c r="B60" s="83"/>
      <c r="E60" s="83"/>
      <c r="F60" s="83"/>
      <c r="G60" s="83"/>
      <c r="H60" s="64"/>
      <c r="L60" s="64"/>
      <c r="M60" s="64"/>
    </row>
    <row r="61" spans="1:13" outlineLevel="1" x14ac:dyDescent="0.25">
      <c r="A61" s="66" t="s">
        <v>1429</v>
      </c>
      <c r="B61" s="83"/>
      <c r="E61" s="83"/>
      <c r="F61" s="83"/>
      <c r="G61" s="83"/>
      <c r="H61" s="64"/>
      <c r="L61" s="64"/>
      <c r="M61" s="64"/>
    </row>
    <row r="62" spans="1:13" outlineLevel="1" x14ac:dyDescent="0.25">
      <c r="A62" s="66" t="s">
        <v>1430</v>
      </c>
      <c r="B62" s="83"/>
      <c r="E62" s="83"/>
      <c r="F62" s="83"/>
      <c r="G62" s="83"/>
      <c r="H62" s="64"/>
      <c r="L62" s="64"/>
      <c r="M62" s="64"/>
    </row>
    <row r="63" spans="1:13" outlineLevel="1" x14ac:dyDescent="0.25">
      <c r="A63" s="66" t="s">
        <v>1431</v>
      </c>
      <c r="B63" s="83"/>
      <c r="E63" s="83"/>
      <c r="F63" s="83"/>
      <c r="G63" s="83"/>
      <c r="H63" s="64"/>
      <c r="L63" s="64"/>
      <c r="M63" s="64"/>
    </row>
    <row r="64" spans="1:13" outlineLevel="1" x14ac:dyDescent="0.25">
      <c r="A64" s="66" t="s">
        <v>1432</v>
      </c>
      <c r="B64" s="83"/>
      <c r="E64" s="83"/>
      <c r="F64" s="83"/>
      <c r="G64" s="83"/>
      <c r="H64" s="64"/>
      <c r="L64" s="64"/>
      <c r="M64" s="64"/>
    </row>
    <row r="65" spans="1:14" outlineLevel="1" x14ac:dyDescent="0.25">
      <c r="A65" s="66" t="s">
        <v>1433</v>
      </c>
      <c r="B65" s="83"/>
      <c r="E65" s="83"/>
      <c r="F65" s="83"/>
      <c r="G65" s="83"/>
      <c r="H65" s="64"/>
      <c r="L65" s="64"/>
      <c r="M65" s="64"/>
    </row>
    <row r="66" spans="1:14" outlineLevel="1" x14ac:dyDescent="0.25">
      <c r="A66" s="66" t="s">
        <v>1434</v>
      </c>
      <c r="B66" s="83"/>
      <c r="E66" s="83"/>
      <c r="F66" s="83"/>
      <c r="G66" s="83"/>
      <c r="H66" s="64"/>
      <c r="L66" s="64"/>
      <c r="M66" s="64"/>
    </row>
    <row r="67" spans="1:14" outlineLevel="1" x14ac:dyDescent="0.25">
      <c r="A67" s="66" t="s">
        <v>1435</v>
      </c>
      <c r="B67" s="83"/>
      <c r="E67" s="83"/>
      <c r="F67" s="83"/>
      <c r="G67" s="83"/>
      <c r="H67" s="64"/>
      <c r="L67" s="64"/>
      <c r="M67" s="64"/>
    </row>
    <row r="68" spans="1:14" outlineLevel="1" x14ac:dyDescent="0.25">
      <c r="A68" s="66" t="s">
        <v>1436</v>
      </c>
      <c r="B68" s="83"/>
      <c r="E68" s="83"/>
      <c r="F68" s="83"/>
      <c r="G68" s="83"/>
      <c r="H68" s="64"/>
      <c r="L68" s="64"/>
      <c r="M68" s="64"/>
    </row>
    <row r="69" spans="1:14" outlineLevel="1" x14ac:dyDescent="0.25">
      <c r="A69" s="66" t="s">
        <v>1437</v>
      </c>
      <c r="B69" s="83"/>
      <c r="E69" s="83"/>
      <c r="F69" s="83"/>
      <c r="G69" s="83"/>
      <c r="H69" s="64"/>
      <c r="L69" s="64"/>
      <c r="M69" s="64"/>
    </row>
    <row r="70" spans="1:14" outlineLevel="1" x14ac:dyDescent="0.25">
      <c r="A70" s="66" t="s">
        <v>1438</v>
      </c>
      <c r="B70" s="83"/>
      <c r="E70" s="83"/>
      <c r="F70" s="83"/>
      <c r="G70" s="83"/>
      <c r="H70" s="64"/>
      <c r="L70" s="64"/>
      <c r="M70" s="64"/>
    </row>
    <row r="71" spans="1:14" outlineLevel="1" x14ac:dyDescent="0.25">
      <c r="A71" s="66" t="s">
        <v>1439</v>
      </c>
      <c r="B71" s="83"/>
      <c r="E71" s="83"/>
      <c r="F71" s="83"/>
      <c r="G71" s="83"/>
      <c r="H71" s="64"/>
      <c r="L71" s="64"/>
      <c r="M71" s="64"/>
    </row>
    <row r="72" spans="1:14" outlineLevel="1" x14ac:dyDescent="0.25">
      <c r="A72" s="66" t="s">
        <v>1440</v>
      </c>
      <c r="B72" s="83"/>
      <c r="E72" s="83"/>
      <c r="F72" s="83"/>
      <c r="G72" s="83"/>
      <c r="H72" s="64"/>
      <c r="L72" s="64"/>
      <c r="M72" s="64"/>
    </row>
    <row r="73" spans="1:14" ht="37.5" x14ac:dyDescent="0.25">
      <c r="A73" s="78"/>
      <c r="B73" s="77" t="s">
        <v>1442</v>
      </c>
      <c r="C73" s="78"/>
      <c r="D73" s="78"/>
      <c r="E73" s="78"/>
      <c r="F73" s="78"/>
      <c r="G73" s="78"/>
      <c r="H73" s="64"/>
    </row>
    <row r="74" spans="1:14" ht="15" customHeight="1" x14ac:dyDescent="0.25">
      <c r="A74" s="85"/>
      <c r="B74" s="86" t="s">
        <v>788</v>
      </c>
      <c r="C74" s="85" t="s">
        <v>1503</v>
      </c>
      <c r="D74" s="85"/>
      <c r="E74" s="88"/>
      <c r="F74" s="88"/>
      <c r="G74" s="88"/>
      <c r="H74" s="96"/>
      <c r="I74" s="96"/>
      <c r="J74" s="96"/>
      <c r="K74" s="96"/>
      <c r="L74" s="96"/>
      <c r="M74" s="96"/>
      <c r="N74" s="96"/>
    </row>
    <row r="75" spans="1:14" x14ac:dyDescent="0.25">
      <c r="A75" s="66" t="s">
        <v>1468</v>
      </c>
      <c r="B75" s="66" t="s">
        <v>1486</v>
      </c>
      <c r="C75" s="505">
        <v>36.722616898380203</v>
      </c>
      <c r="H75" s="64"/>
    </row>
    <row r="76" spans="1:14" x14ac:dyDescent="0.25">
      <c r="A76" s="66" t="s">
        <v>1469</v>
      </c>
      <c r="B76" s="66" t="s">
        <v>1501</v>
      </c>
      <c r="C76" s="505">
        <v>229.066554288643</v>
      </c>
      <c r="H76" s="64"/>
    </row>
    <row r="77" spans="1:14" outlineLevel="1" x14ac:dyDescent="0.25">
      <c r="A77" s="66" t="s">
        <v>1470</v>
      </c>
      <c r="H77" s="64"/>
    </row>
    <row r="78" spans="1:14" outlineLevel="1" x14ac:dyDescent="0.25">
      <c r="A78" s="66" t="s">
        <v>1471</v>
      </c>
      <c r="H78" s="64"/>
    </row>
    <row r="79" spans="1:14" outlineLevel="1" x14ac:dyDescent="0.25">
      <c r="A79" s="66" t="s">
        <v>1472</v>
      </c>
      <c r="H79" s="64"/>
    </row>
    <row r="80" spans="1:14" outlineLevel="1" x14ac:dyDescent="0.25">
      <c r="A80" s="66" t="s">
        <v>1473</v>
      </c>
      <c r="H80" s="64"/>
    </row>
    <row r="81" spans="1:8" x14ac:dyDescent="0.25">
      <c r="A81" s="85"/>
      <c r="B81" s="86" t="s">
        <v>1474</v>
      </c>
      <c r="C81" s="85" t="s">
        <v>485</v>
      </c>
      <c r="D81" s="85" t="s">
        <v>486</v>
      </c>
      <c r="E81" s="88" t="s">
        <v>800</v>
      </c>
      <c r="F81" s="88" t="s">
        <v>985</v>
      </c>
      <c r="G81" s="88" t="s">
        <v>1494</v>
      </c>
      <c r="H81" s="64"/>
    </row>
    <row r="82" spans="1:8" x14ac:dyDescent="0.25">
      <c r="A82" s="66" t="s">
        <v>1475</v>
      </c>
      <c r="B82" s="274" t="s">
        <v>1560</v>
      </c>
      <c r="C82" s="230">
        <v>1.6452916301906598E-2</v>
      </c>
      <c r="D82" s="495" t="s">
        <v>1211</v>
      </c>
      <c r="E82" s="495" t="s">
        <v>1211</v>
      </c>
      <c r="F82" s="495" t="s">
        <v>1211</v>
      </c>
      <c r="G82" s="230">
        <v>1.6452916301906598E-2</v>
      </c>
      <c r="H82" s="64"/>
    </row>
    <row r="83" spans="1:8" x14ac:dyDescent="0.25">
      <c r="A83" s="66" t="s">
        <v>1476</v>
      </c>
      <c r="B83" s="274" t="s">
        <v>1491</v>
      </c>
      <c r="C83" s="230">
        <v>1.6973752373076699E-3</v>
      </c>
      <c r="D83" s="495" t="s">
        <v>1211</v>
      </c>
      <c r="E83" s="495" t="s">
        <v>1211</v>
      </c>
      <c r="F83" s="495" t="s">
        <v>1211</v>
      </c>
      <c r="G83" s="230">
        <v>1.6973752373076699E-3</v>
      </c>
      <c r="H83" s="64"/>
    </row>
    <row r="84" spans="1:8" x14ac:dyDescent="0.25">
      <c r="A84" s="66" t="s">
        <v>1477</v>
      </c>
      <c r="B84" s="274" t="s">
        <v>1489</v>
      </c>
      <c r="C84" s="230">
        <v>0</v>
      </c>
      <c r="D84" s="495" t="s">
        <v>1211</v>
      </c>
      <c r="E84" s="495" t="s">
        <v>1211</v>
      </c>
      <c r="F84" s="495" t="s">
        <v>1211</v>
      </c>
      <c r="G84" s="230">
        <v>0</v>
      </c>
      <c r="H84" s="64"/>
    </row>
    <row r="85" spans="1:8" x14ac:dyDescent="0.25">
      <c r="A85" s="66" t="s">
        <v>1478</v>
      </c>
      <c r="B85" s="274" t="s">
        <v>1490</v>
      </c>
      <c r="C85" s="230">
        <v>0</v>
      </c>
      <c r="D85" s="495" t="s">
        <v>1211</v>
      </c>
      <c r="E85" s="495" t="s">
        <v>1211</v>
      </c>
      <c r="F85" s="495" t="s">
        <v>1211</v>
      </c>
      <c r="G85" s="230">
        <v>0</v>
      </c>
      <c r="H85" s="64"/>
    </row>
    <row r="86" spans="1:8" x14ac:dyDescent="0.25">
      <c r="A86" s="66" t="s">
        <v>1493</v>
      </c>
      <c r="B86" s="274" t="s">
        <v>1492</v>
      </c>
      <c r="C86" s="230">
        <v>0</v>
      </c>
      <c r="D86" s="495" t="s">
        <v>1211</v>
      </c>
      <c r="E86" s="495" t="s">
        <v>1211</v>
      </c>
      <c r="F86" s="495" t="s">
        <v>1211</v>
      </c>
      <c r="G86" s="230">
        <v>0</v>
      </c>
      <c r="H86" s="64"/>
    </row>
    <row r="87" spans="1:8" outlineLevel="1" x14ac:dyDescent="0.25">
      <c r="A87" s="66" t="s">
        <v>1479</v>
      </c>
      <c r="H87" s="64"/>
    </row>
    <row r="88" spans="1:8" outlineLevel="1" x14ac:dyDescent="0.25">
      <c r="A88" s="66" t="s">
        <v>1480</v>
      </c>
      <c r="H88" s="64"/>
    </row>
    <row r="89" spans="1:8" outlineLevel="1" x14ac:dyDescent="0.25">
      <c r="A89" s="66" t="s">
        <v>1481</v>
      </c>
      <c r="H89" s="64"/>
    </row>
    <row r="90" spans="1:8" outlineLevel="1" x14ac:dyDescent="0.25">
      <c r="A90" s="66" t="s">
        <v>1482</v>
      </c>
      <c r="H90" s="64"/>
    </row>
    <row r="91" spans="1:8" x14ac:dyDescent="0.25">
      <c r="H91" s="64"/>
    </row>
    <row r="92" spans="1:8" x14ac:dyDescent="0.25">
      <c r="H92" s="64"/>
    </row>
    <row r="93" spans="1:8" x14ac:dyDescent="0.25">
      <c r="H93" s="64"/>
    </row>
    <row r="94" spans="1:8" x14ac:dyDescent="0.25">
      <c r="H94" s="64"/>
    </row>
    <row r="95" spans="1:8" x14ac:dyDescent="0.25">
      <c r="H95" s="64"/>
    </row>
    <row r="96" spans="1:8" x14ac:dyDescent="0.25">
      <c r="H96" s="64"/>
    </row>
    <row r="97" spans="8:8" x14ac:dyDescent="0.25">
      <c r="H97" s="64"/>
    </row>
    <row r="98" spans="8:8" x14ac:dyDescent="0.25">
      <c r="H98" s="64"/>
    </row>
    <row r="99" spans="8:8" x14ac:dyDescent="0.25">
      <c r="H99" s="64"/>
    </row>
    <row r="100" spans="8:8" x14ac:dyDescent="0.25">
      <c r="H100" s="64"/>
    </row>
    <row r="101" spans="8:8" x14ac:dyDescent="0.25">
      <c r="H101" s="64"/>
    </row>
    <row r="102" spans="8:8" x14ac:dyDescent="0.25">
      <c r="H102" s="64"/>
    </row>
    <row r="103" spans="8:8" x14ac:dyDescent="0.25">
      <c r="H103" s="64"/>
    </row>
    <row r="104" spans="8:8" x14ac:dyDescent="0.25">
      <c r="H104" s="64"/>
    </row>
    <row r="105" spans="8:8" x14ac:dyDescent="0.25">
      <c r="H105" s="64"/>
    </row>
    <row r="106" spans="8:8" x14ac:dyDescent="0.25">
      <c r="H106" s="64"/>
    </row>
    <row r="107" spans="8:8" x14ac:dyDescent="0.25">
      <c r="H107" s="64"/>
    </row>
    <row r="108" spans="8:8" x14ac:dyDescent="0.25">
      <c r="H108" s="64"/>
    </row>
    <row r="109" spans="8:8" x14ac:dyDescent="0.25">
      <c r="H109" s="64"/>
    </row>
    <row r="110" spans="8:8" x14ac:dyDescent="0.25">
      <c r="H110" s="64"/>
    </row>
    <row r="111" spans="8:8" x14ac:dyDescent="0.25">
      <c r="H111" s="64"/>
    </row>
    <row r="112" spans="8:8" x14ac:dyDescent="0.25">
      <c r="H112" s="64"/>
    </row>
  </sheetData>
  <sheetProtection algorithmName="SHA-512" hashValue="x2HKowHCoUbgKR9Gu9zB7qh0GQOUzc9OhZC/ylahO4ZRxlF8xxyX+jpQPfjvw17g+1hw4rrYnhAp/it5RLmntg==" saltValue="xhmYXtdChuxrVa59lL1Bbg==" spinCount="100000" sheet="1" formatCells="0" formatColumns="0" formatRows="0" insertHyperlinks="0" sort="0" autoFilter="0" pivotTables="0"/>
  <protectedRanges>
    <protectedRange sqref="C4 B35:E72 B77:B80 B87:B90 C75:C80 C82:G90 C14:D25" name="Optional ECBECAIs"/>
  </protectedRanges>
  <mergeCells count="1">
    <mergeCell ref="A1:B1"/>
  </mergeCells>
  <hyperlinks>
    <hyperlink ref="B8" location="'E. Optional ECB-ECAIs data'!B33" display="2.  Additional information on the swaps" xr:uid="{00000000-0004-0000-0A00-000000000000}"/>
    <hyperlink ref="B7" location="'E. Optional ECB-ECAIs data'!B12" display="1. Additional information on the programme" xr:uid="{00000000-0004-0000-0A00-000001000000}"/>
    <hyperlink ref="B9" location="'E. Optional ECB-ECAIs data'!B73" display="3.  Additional information on the asset distribution" xr:uid="{00000000-0004-0000-0A00-000002000000}"/>
  </hyperlinks>
  <pageMargins left="0.70866141732283472" right="0.70866141732283472" top="0.74803149606299213" bottom="0.74803149606299213" header="0.31496062992125984" footer="0.31496062992125984"/>
  <pageSetup paperSize="9" scale="50" fitToHeight="0" orientation="landscape" r:id="rId1"/>
  <headerFooter>
    <oddHeader>&amp;R&amp;G</oddHeader>
    <oddFooter>&amp;C&amp;1#&amp;"Calibri"&amp;10&amp;K000000Confidential</oddFooter>
  </headerFooter>
  <legacyDrawingHF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65F57CA-B5FF-4A48-8967-6187D93C0625}">
  <sheetPr codeName="Sheet12">
    <tabColor rgb="FF243386"/>
  </sheetPr>
  <dimension ref="A1:G641"/>
  <sheetViews>
    <sheetView zoomScale="80" zoomScaleNormal="80" workbookViewId="0">
      <selection activeCell="F342" sqref="F342"/>
    </sheetView>
  </sheetViews>
  <sheetFormatPr defaultRowHeight="15" x14ac:dyDescent="0.25"/>
  <cols>
    <col min="1" max="1" width="14.85546875" customWidth="1"/>
    <col min="2" max="2" width="60.5703125" bestFit="1" customWidth="1"/>
    <col min="3" max="7" width="41" customWidth="1"/>
  </cols>
  <sheetData>
    <row r="1" spans="1:7" ht="24" customHeight="1" x14ac:dyDescent="0.25">
      <c r="A1" s="535"/>
      <c r="B1" s="535"/>
    </row>
    <row r="2" spans="1:7" ht="31.5" x14ac:dyDescent="0.25">
      <c r="A2" s="183" t="s">
        <v>2771</v>
      </c>
      <c r="B2" s="183"/>
      <c r="C2" s="64"/>
      <c r="D2" s="64"/>
      <c r="E2" s="64"/>
      <c r="F2" s="368" t="s">
        <v>2764</v>
      </c>
      <c r="G2" s="99"/>
    </row>
    <row r="3" spans="1:7" ht="15.75" thickBot="1" x14ac:dyDescent="0.3">
      <c r="A3" s="64"/>
      <c r="B3" s="65"/>
      <c r="C3" s="65"/>
      <c r="D3" s="64"/>
      <c r="E3" s="64"/>
      <c r="F3" s="64"/>
      <c r="G3" s="64"/>
    </row>
    <row r="4" spans="1:7" ht="19.5" thickBot="1" x14ac:dyDescent="0.3">
      <c r="A4" s="219"/>
      <c r="B4" s="220" t="s">
        <v>71</v>
      </c>
      <c r="C4" s="357" t="s">
        <v>213</v>
      </c>
      <c r="D4" s="219"/>
      <c r="E4" s="219"/>
      <c r="F4" s="217"/>
      <c r="G4" s="217"/>
    </row>
    <row r="5" spans="1:7" x14ac:dyDescent="0.25">
      <c r="A5" s="218"/>
      <c r="B5" s="218"/>
      <c r="C5" s="218"/>
      <c r="D5" s="218"/>
      <c r="E5" s="218"/>
      <c r="F5" s="218"/>
      <c r="G5" s="218"/>
    </row>
    <row r="6" spans="1:7" ht="18.75" x14ac:dyDescent="0.25">
      <c r="A6" s="221"/>
      <c r="B6" s="537" t="s">
        <v>2211</v>
      </c>
      <c r="C6" s="538"/>
      <c r="D6" s="274"/>
      <c r="E6" s="222"/>
      <c r="F6" s="222"/>
      <c r="G6" s="222"/>
    </row>
    <row r="7" spans="1:7" x14ac:dyDescent="0.25">
      <c r="A7" s="324"/>
      <c r="B7" s="539" t="s">
        <v>1639</v>
      </c>
      <c r="C7" s="539"/>
      <c r="D7" s="321"/>
      <c r="E7" s="218"/>
      <c r="F7" s="218"/>
      <c r="G7" s="218"/>
    </row>
    <row r="8" spans="1:7" x14ac:dyDescent="0.25">
      <c r="A8" s="218"/>
      <c r="B8" s="540" t="s">
        <v>1640</v>
      </c>
      <c r="C8" s="541"/>
      <c r="D8" s="321"/>
      <c r="E8" s="218"/>
      <c r="F8" s="218"/>
      <c r="G8" s="218"/>
    </row>
    <row r="9" spans="1:7" x14ac:dyDescent="0.25">
      <c r="A9" s="218"/>
      <c r="B9" s="542" t="s">
        <v>1641</v>
      </c>
      <c r="C9" s="543"/>
      <c r="D9" s="321"/>
      <c r="E9" s="218"/>
      <c r="F9" s="218"/>
      <c r="G9" s="218"/>
    </row>
    <row r="10" spans="1:7" ht="15.75" thickBot="1" x14ac:dyDescent="0.3">
      <c r="A10" s="218"/>
      <c r="B10" s="544" t="s">
        <v>1642</v>
      </c>
      <c r="C10" s="545"/>
      <c r="D10" s="274"/>
      <c r="E10" s="218"/>
      <c r="F10" s="218"/>
      <c r="G10" s="218"/>
    </row>
    <row r="11" spans="1:7" x14ac:dyDescent="0.25">
      <c r="A11" s="218"/>
      <c r="B11" s="323"/>
      <c r="C11" s="322"/>
      <c r="D11" s="218"/>
      <c r="E11" s="218"/>
      <c r="F11" s="218"/>
      <c r="G11" s="218"/>
    </row>
    <row r="12" spans="1:7" x14ac:dyDescent="0.25">
      <c r="A12" s="218"/>
      <c r="B12" s="223"/>
      <c r="C12" s="218"/>
      <c r="D12" s="218"/>
      <c r="E12" s="218"/>
      <c r="F12" s="218"/>
      <c r="G12" s="218"/>
    </row>
    <row r="13" spans="1:7" x14ac:dyDescent="0.25">
      <c r="A13" s="218"/>
      <c r="B13" s="223"/>
      <c r="C13" s="218"/>
      <c r="D13" s="218"/>
      <c r="E13" s="218"/>
      <c r="F13" s="218"/>
      <c r="G13" s="218"/>
    </row>
    <row r="14" spans="1:7" ht="18.75" customHeight="1" x14ac:dyDescent="0.25">
      <c r="A14" s="77"/>
      <c r="B14" s="536" t="s">
        <v>1639</v>
      </c>
      <c r="C14" s="536"/>
      <c r="D14" s="77"/>
      <c r="E14" s="77"/>
      <c r="F14" s="77"/>
      <c r="G14" s="77"/>
    </row>
    <row r="15" spans="1:7" x14ac:dyDescent="0.25">
      <c r="A15" s="85"/>
      <c r="B15" s="85" t="s">
        <v>1643</v>
      </c>
      <c r="C15" s="85" t="s">
        <v>111</v>
      </c>
      <c r="D15" s="85" t="s">
        <v>1644</v>
      </c>
      <c r="E15" s="85"/>
      <c r="F15" s="85" t="s">
        <v>1645</v>
      </c>
      <c r="G15" s="85" t="s">
        <v>1646</v>
      </c>
    </row>
    <row r="16" spans="1:7" x14ac:dyDescent="0.25">
      <c r="A16" s="218" t="s">
        <v>1647</v>
      </c>
      <c r="B16" s="216" t="s">
        <v>1648</v>
      </c>
      <c r="C16" s="330">
        <v>11640.014957280662</v>
      </c>
      <c r="D16" s="331" t="s">
        <v>82</v>
      </c>
      <c r="E16" s="215"/>
      <c r="F16" s="243">
        <f>IF(OR('B1. HTT Mortgage Assets'!$C$15=0,C16="[For completion]"),"",C16/'B1. HTT Mortgage Assets'!$C$15)</f>
        <v>4.7014069141417356E-2</v>
      </c>
      <c r="G16" s="243" t="str">
        <f>IF(OR('B1. HTT Mortgage Assets'!$F$28=0,D16="[For completion]"),"",D16/'B1. HTT Mortgage Assets'!$F$28)</f>
        <v/>
      </c>
    </row>
    <row r="17" spans="1:7" x14ac:dyDescent="0.25">
      <c r="A17" s="218" t="s">
        <v>1650</v>
      </c>
      <c r="B17" s="234" t="s">
        <v>2191</v>
      </c>
      <c r="C17" s="330" t="s">
        <v>1211</v>
      </c>
      <c r="D17" s="331" t="s">
        <v>1211</v>
      </c>
      <c r="E17" s="215"/>
      <c r="F17" s="243" t="e">
        <f>IF(OR('B1. HTT Mortgage Assets'!$C$15=0,C17="[For completion]"),"",C17/'B1. HTT Mortgage Assets'!$C$15)</f>
        <v>#VALUE!</v>
      </c>
      <c r="G17" s="243" t="e">
        <f>IF(OR('B1. HTT Mortgage Assets'!$F$28=0,D17="[For completion]"),"",D17/'B1. HTT Mortgage Assets'!$F$28)</f>
        <v>#VALUE!</v>
      </c>
    </row>
    <row r="18" spans="1:7" x14ac:dyDescent="0.25">
      <c r="A18" s="218" t="s">
        <v>1651</v>
      </c>
      <c r="B18" s="234" t="s">
        <v>1653</v>
      </c>
      <c r="C18" s="330" t="s">
        <v>1211</v>
      </c>
      <c r="D18" s="331" t="s">
        <v>1211</v>
      </c>
      <c r="E18" s="215"/>
      <c r="F18" s="243" t="e">
        <f>IF(OR('B1. HTT Mortgage Assets'!$C$15=0,C18="[For completion]"),"",C18/'B1. HTT Mortgage Assets'!$C$15)</f>
        <v>#VALUE!</v>
      </c>
      <c r="G18" s="243" t="e">
        <f>IF(OR('B1. HTT Mortgage Assets'!$F$28=0,D18="[For completion]"),"",D18/'B1. HTT Mortgage Assets'!$F$28)</f>
        <v>#VALUE!</v>
      </c>
    </row>
    <row r="19" spans="1:7" x14ac:dyDescent="0.25">
      <c r="A19" s="274" t="s">
        <v>1652</v>
      </c>
      <c r="B19" s="234" t="s">
        <v>1971</v>
      </c>
      <c r="C19" s="249">
        <f>SUM(C16:C18)</f>
        <v>11640.014957280662</v>
      </c>
      <c r="D19" s="247">
        <f>SUM(D16:D18)</f>
        <v>0</v>
      </c>
      <c r="E19" s="215"/>
      <c r="F19" s="243" t="e">
        <f>SUM(F16:F18)</f>
        <v>#VALUE!</v>
      </c>
      <c r="G19" s="243" t="e">
        <f>SUM(G16:G18)</f>
        <v>#VALUE!</v>
      </c>
    </row>
    <row r="20" spans="1:7" x14ac:dyDescent="0.25">
      <c r="A20" s="234" t="s">
        <v>2192</v>
      </c>
      <c r="B20" s="335" t="s">
        <v>146</v>
      </c>
      <c r="C20" s="332"/>
      <c r="D20" s="332"/>
      <c r="E20" s="215"/>
      <c r="F20" s="234"/>
      <c r="G20" s="234"/>
    </row>
    <row r="21" spans="1:7" x14ac:dyDescent="0.25">
      <c r="A21" s="234" t="s">
        <v>2193</v>
      </c>
      <c r="B21" s="335" t="s">
        <v>146</v>
      </c>
      <c r="C21" s="332"/>
      <c r="D21" s="332"/>
      <c r="E21" s="215"/>
      <c r="F21" s="234"/>
      <c r="G21" s="234"/>
    </row>
    <row r="22" spans="1:7" x14ac:dyDescent="0.25">
      <c r="A22" s="234" t="s">
        <v>2194</v>
      </c>
      <c r="B22" s="335" t="s">
        <v>146</v>
      </c>
      <c r="C22" s="332"/>
      <c r="D22" s="332"/>
      <c r="E22" s="215"/>
      <c r="F22" s="234"/>
      <c r="G22" s="234"/>
    </row>
    <row r="23" spans="1:7" x14ac:dyDescent="0.25">
      <c r="A23" s="234" t="s">
        <v>2195</v>
      </c>
      <c r="B23" s="335" t="s">
        <v>146</v>
      </c>
      <c r="C23" s="332"/>
      <c r="D23" s="332"/>
      <c r="E23" s="215"/>
      <c r="F23" s="234"/>
      <c r="G23" s="234"/>
    </row>
    <row r="24" spans="1:7" x14ac:dyDescent="0.25">
      <c r="A24" s="234" t="s">
        <v>2196</v>
      </c>
      <c r="B24" s="335" t="s">
        <v>146</v>
      </c>
      <c r="C24" s="332"/>
      <c r="D24" s="332"/>
      <c r="E24" s="215"/>
      <c r="F24" s="234"/>
      <c r="G24" s="234"/>
    </row>
    <row r="25" spans="1:7" ht="18.75" x14ac:dyDescent="0.25">
      <c r="A25" s="77"/>
      <c r="B25" s="536" t="s">
        <v>1640</v>
      </c>
      <c r="C25" s="536"/>
      <c r="D25" s="77"/>
      <c r="E25" s="77"/>
      <c r="F25" s="77"/>
      <c r="G25" s="77"/>
    </row>
    <row r="26" spans="1:7" x14ac:dyDescent="0.25">
      <c r="A26" s="85"/>
      <c r="B26" s="85" t="s">
        <v>1654</v>
      </c>
      <c r="C26" s="85" t="s">
        <v>111</v>
      </c>
      <c r="D26" s="85"/>
      <c r="E26" s="85"/>
      <c r="F26" s="85" t="s">
        <v>1655</v>
      </c>
      <c r="G26" s="85"/>
    </row>
    <row r="27" spans="1:7" x14ac:dyDescent="0.25">
      <c r="A27" s="227" t="s">
        <v>1656</v>
      </c>
      <c r="B27" s="227" t="s">
        <v>455</v>
      </c>
      <c r="C27" s="330">
        <v>11640.014957280662</v>
      </c>
      <c r="D27" s="244"/>
      <c r="E27" s="227"/>
      <c r="F27" s="243">
        <f>IF($C$30=0,"",IF(C27="[For completion]","",C27/$C$30))</f>
        <v>1</v>
      </c>
      <c r="G27" s="215"/>
    </row>
    <row r="28" spans="1:7" x14ac:dyDescent="0.25">
      <c r="A28" s="227" t="s">
        <v>1657</v>
      </c>
      <c r="B28" s="227" t="s">
        <v>457</v>
      </c>
      <c r="C28" s="333">
        <v>0</v>
      </c>
      <c r="D28" s="244"/>
      <c r="E28" s="227"/>
      <c r="F28" s="243">
        <f>IF($C$30=0,"",IF(C28="[For completion]","",C28/$C$30))</f>
        <v>0</v>
      </c>
      <c r="G28" s="215"/>
    </row>
    <row r="29" spans="1:7" x14ac:dyDescent="0.25">
      <c r="A29" s="227" t="s">
        <v>1658</v>
      </c>
      <c r="B29" s="227" t="s">
        <v>142</v>
      </c>
      <c r="C29" s="333">
        <v>0</v>
      </c>
      <c r="D29" s="244"/>
      <c r="E29" s="227"/>
      <c r="F29" s="243">
        <f>IF($C$30=0,"",IF(C29="[For completion]","",C29/$C$30))</f>
        <v>0</v>
      </c>
      <c r="G29" s="215"/>
    </row>
    <row r="30" spans="1:7" x14ac:dyDescent="0.25">
      <c r="A30" s="227" t="s">
        <v>1659</v>
      </c>
      <c r="B30" s="229" t="s">
        <v>144</v>
      </c>
      <c r="C30" s="244">
        <f>SUM(C27:C29)</f>
        <v>11640.014957280662</v>
      </c>
      <c r="D30" s="227"/>
      <c r="E30" s="227"/>
      <c r="F30" s="241">
        <f>SUM(F27:F29)</f>
        <v>1</v>
      </c>
      <c r="G30" s="215"/>
    </row>
    <row r="31" spans="1:7" x14ac:dyDescent="0.25">
      <c r="A31" s="227" t="s">
        <v>1660</v>
      </c>
      <c r="B31" s="231" t="s">
        <v>1390</v>
      </c>
      <c r="C31" s="333"/>
      <c r="D31" s="227"/>
      <c r="E31" s="227"/>
      <c r="F31" s="243">
        <f>IF($C$30=0,"",IF(C31="[For completion]","",C31/$C$30))</f>
        <v>0</v>
      </c>
      <c r="G31" s="215"/>
    </row>
    <row r="32" spans="1:7" x14ac:dyDescent="0.25">
      <c r="A32" s="227" t="s">
        <v>1661</v>
      </c>
      <c r="B32" s="231" t="s">
        <v>2197</v>
      </c>
      <c r="C32" s="333">
        <v>11640.014957280662</v>
      </c>
      <c r="D32" s="227"/>
      <c r="E32" s="227"/>
      <c r="F32" s="243">
        <f t="shared" ref="F32:F39" si="0">IF($C$30=0,"",IF(C32="[For completion]","",C32/$C$30))</f>
        <v>1</v>
      </c>
      <c r="G32" s="72"/>
    </row>
    <row r="33" spans="1:7" x14ac:dyDescent="0.25">
      <c r="A33" s="227" t="s">
        <v>1662</v>
      </c>
      <c r="B33" s="231" t="s">
        <v>2198</v>
      </c>
      <c r="C33" s="333"/>
      <c r="D33" s="227"/>
      <c r="E33" s="227"/>
      <c r="F33" s="243">
        <f>IF($C$30=0,"",IF(C33="[For completion]","",C33/$C$30))</f>
        <v>0</v>
      </c>
      <c r="G33" s="72"/>
    </row>
    <row r="34" spans="1:7" x14ac:dyDescent="0.25">
      <c r="A34" s="227" t="s">
        <v>1663</v>
      </c>
      <c r="B34" s="231" t="s">
        <v>2199</v>
      </c>
      <c r="C34" s="333"/>
      <c r="D34" s="227"/>
      <c r="E34" s="227"/>
      <c r="F34" s="243">
        <f t="shared" si="0"/>
        <v>0</v>
      </c>
      <c r="G34" s="72"/>
    </row>
    <row r="35" spans="1:7" x14ac:dyDescent="0.25">
      <c r="A35" s="227" t="s">
        <v>1664</v>
      </c>
      <c r="B35" s="231" t="s">
        <v>1972</v>
      </c>
      <c r="C35" s="333"/>
      <c r="D35" s="227"/>
      <c r="E35" s="227"/>
      <c r="F35" s="243">
        <f t="shared" si="0"/>
        <v>0</v>
      </c>
      <c r="G35" s="72"/>
    </row>
    <row r="36" spans="1:7" x14ac:dyDescent="0.25">
      <c r="A36" s="227" t="s">
        <v>1665</v>
      </c>
      <c r="B36" s="231" t="s">
        <v>2200</v>
      </c>
      <c r="C36" s="333"/>
      <c r="D36" s="227"/>
      <c r="E36" s="227"/>
      <c r="F36" s="243">
        <f t="shared" si="0"/>
        <v>0</v>
      </c>
      <c r="G36" s="222"/>
    </row>
    <row r="37" spans="1:7" x14ac:dyDescent="0.25">
      <c r="A37" s="227" t="s">
        <v>1666</v>
      </c>
      <c r="B37" s="231" t="s">
        <v>2201</v>
      </c>
      <c r="C37" s="333"/>
      <c r="D37" s="227"/>
      <c r="E37" s="227"/>
      <c r="F37" s="243">
        <f t="shared" si="0"/>
        <v>0</v>
      </c>
      <c r="G37" s="72"/>
    </row>
    <row r="38" spans="1:7" x14ac:dyDescent="0.25">
      <c r="A38" s="227" t="s">
        <v>1667</v>
      </c>
      <c r="B38" s="231" t="s">
        <v>2202</v>
      </c>
      <c r="C38" s="333"/>
      <c r="D38" s="227"/>
      <c r="E38" s="227"/>
      <c r="F38" s="243">
        <f t="shared" si="0"/>
        <v>0</v>
      </c>
      <c r="G38" s="72"/>
    </row>
    <row r="39" spans="1:7" x14ac:dyDescent="0.25">
      <c r="A39" s="227" t="s">
        <v>1668</v>
      </c>
      <c r="B39" s="231" t="s">
        <v>1973</v>
      </c>
      <c r="C39" s="333"/>
      <c r="D39" s="227"/>
      <c r="E39" s="215"/>
      <c r="F39" s="243">
        <f t="shared" si="0"/>
        <v>0</v>
      </c>
      <c r="G39" s="72"/>
    </row>
    <row r="40" spans="1:7" x14ac:dyDescent="0.25">
      <c r="A40" s="227" t="s">
        <v>1669</v>
      </c>
      <c r="B40" s="335" t="s">
        <v>2708</v>
      </c>
      <c r="C40" s="333"/>
      <c r="D40" s="227"/>
      <c r="E40" s="215"/>
      <c r="F40" s="234"/>
      <c r="G40" s="234"/>
    </row>
    <row r="41" spans="1:7" x14ac:dyDescent="0.25">
      <c r="A41" s="227" t="s">
        <v>1670</v>
      </c>
      <c r="B41" s="335" t="s">
        <v>146</v>
      </c>
      <c r="C41" s="334"/>
      <c r="D41" s="226"/>
      <c r="E41" s="215"/>
      <c r="F41" s="234"/>
      <c r="G41" s="234"/>
    </row>
    <row r="42" spans="1:7" x14ac:dyDescent="0.25">
      <c r="A42" s="227" t="s">
        <v>1671</v>
      </c>
      <c r="B42" s="335" t="s">
        <v>146</v>
      </c>
      <c r="C42" s="334"/>
      <c r="D42" s="226"/>
      <c r="E42" s="226"/>
      <c r="F42" s="234"/>
      <c r="G42" s="234"/>
    </row>
    <row r="43" spans="1:7" x14ac:dyDescent="0.25">
      <c r="A43" s="227" t="s">
        <v>1672</v>
      </c>
      <c r="B43" s="335" t="s">
        <v>146</v>
      </c>
      <c r="C43" s="334"/>
      <c r="D43" s="226"/>
      <c r="E43" s="226"/>
      <c r="F43" s="234"/>
      <c r="G43" s="234"/>
    </row>
    <row r="44" spans="1:7" x14ac:dyDescent="0.25">
      <c r="A44" s="227" t="s">
        <v>1673</v>
      </c>
      <c r="B44" s="335" t="s">
        <v>146</v>
      </c>
      <c r="C44" s="334"/>
      <c r="D44" s="226"/>
      <c r="E44" s="226"/>
      <c r="F44" s="234"/>
      <c r="G44" s="234"/>
    </row>
    <row r="45" spans="1:7" x14ac:dyDescent="0.25">
      <c r="A45" s="227" t="s">
        <v>1674</v>
      </c>
      <c r="B45" s="335" t="s">
        <v>146</v>
      </c>
      <c r="C45" s="334"/>
      <c r="D45" s="226"/>
      <c r="E45" s="226"/>
      <c r="F45" s="234"/>
      <c r="G45" s="234"/>
    </row>
    <row r="46" spans="1:7" x14ac:dyDescent="0.25">
      <c r="A46" s="227" t="s">
        <v>1675</v>
      </c>
      <c r="B46" s="335" t="s">
        <v>146</v>
      </c>
      <c r="C46" s="334"/>
      <c r="D46" s="226"/>
      <c r="E46" s="226"/>
      <c r="F46" s="234"/>
      <c r="G46" s="234"/>
    </row>
    <row r="47" spans="1:7" x14ac:dyDescent="0.25">
      <c r="A47" s="227" t="s">
        <v>1676</v>
      </c>
      <c r="B47" s="335" t="s">
        <v>146</v>
      </c>
      <c r="C47" s="334"/>
      <c r="D47" s="226"/>
      <c r="E47" s="226"/>
      <c r="F47" s="234"/>
    </row>
    <row r="48" spans="1:7" x14ac:dyDescent="0.25">
      <c r="A48" s="227" t="s">
        <v>1677</v>
      </c>
      <c r="B48" s="335" t="s">
        <v>146</v>
      </c>
      <c r="C48" s="334"/>
      <c r="D48" s="226"/>
      <c r="E48" s="226"/>
      <c r="F48" s="234"/>
      <c r="G48" s="215"/>
    </row>
    <row r="49" spans="1:7" x14ac:dyDescent="0.25">
      <c r="A49" s="85"/>
      <c r="B49" s="85" t="s">
        <v>472</v>
      </c>
      <c r="C49" s="85" t="s">
        <v>473</v>
      </c>
      <c r="D49" s="85" t="s">
        <v>474</v>
      </c>
      <c r="E49" s="85"/>
      <c r="F49" s="85" t="s">
        <v>2455</v>
      </c>
      <c r="G49" s="85"/>
    </row>
    <row r="50" spans="1:7" x14ac:dyDescent="0.25">
      <c r="A50" s="227" t="s">
        <v>1678</v>
      </c>
      <c r="B50" s="227" t="s">
        <v>1974</v>
      </c>
      <c r="C50" s="330" t="str">
        <f>D16</f>
        <v>[For completion]</v>
      </c>
      <c r="D50" s="337" t="s">
        <v>82</v>
      </c>
      <c r="E50" s="227"/>
      <c r="F50" s="513" t="s">
        <v>82</v>
      </c>
      <c r="G50" s="234"/>
    </row>
    <row r="51" spans="1:7" x14ac:dyDescent="0.25">
      <c r="A51" s="227" t="s">
        <v>1679</v>
      </c>
      <c r="B51" s="336" t="s">
        <v>479</v>
      </c>
      <c r="C51" s="338"/>
      <c r="D51" s="338"/>
      <c r="E51" s="227"/>
      <c r="F51" s="227"/>
      <c r="G51" s="234"/>
    </row>
    <row r="52" spans="1:7" x14ac:dyDescent="0.25">
      <c r="A52" s="227" t="s">
        <v>1680</v>
      </c>
      <c r="B52" s="336" t="s">
        <v>481</v>
      </c>
      <c r="C52" s="338"/>
      <c r="D52" s="338"/>
      <c r="E52" s="227"/>
      <c r="F52" s="227"/>
      <c r="G52" s="234"/>
    </row>
    <row r="53" spans="1:7" x14ac:dyDescent="0.25">
      <c r="A53" s="227" t="s">
        <v>1681</v>
      </c>
      <c r="B53" s="232"/>
      <c r="C53" s="227"/>
      <c r="D53" s="227"/>
      <c r="E53" s="227"/>
      <c r="F53" s="227"/>
      <c r="G53" s="234"/>
    </row>
    <row r="54" spans="1:7" x14ac:dyDescent="0.25">
      <c r="A54" s="227" t="s">
        <v>1682</v>
      </c>
      <c r="B54" s="232"/>
      <c r="C54" s="227"/>
      <c r="D54" s="227"/>
      <c r="E54" s="227"/>
      <c r="F54" s="227"/>
      <c r="G54" s="234"/>
    </row>
    <row r="55" spans="1:7" x14ac:dyDescent="0.25">
      <c r="A55" s="227" t="s">
        <v>1683</v>
      </c>
      <c r="B55" s="232"/>
      <c r="C55" s="227"/>
      <c r="D55" s="227"/>
      <c r="E55" s="227"/>
      <c r="F55" s="227"/>
      <c r="G55" s="234"/>
    </row>
    <row r="56" spans="1:7" x14ac:dyDescent="0.25">
      <c r="A56" s="227" t="s">
        <v>1684</v>
      </c>
      <c r="B56" s="232"/>
      <c r="C56" s="227"/>
      <c r="D56" s="227"/>
      <c r="E56" s="227"/>
      <c r="F56" s="227"/>
      <c r="G56" s="234"/>
    </row>
    <row r="57" spans="1:7" x14ac:dyDescent="0.25">
      <c r="A57" s="85"/>
      <c r="B57" s="85" t="s">
        <v>484</v>
      </c>
      <c r="C57" s="85" t="s">
        <v>485</v>
      </c>
      <c r="D57" s="85" t="s">
        <v>486</v>
      </c>
      <c r="E57" s="85"/>
      <c r="F57" s="85" t="s">
        <v>2289</v>
      </c>
      <c r="G57" s="85"/>
    </row>
    <row r="58" spans="1:7" x14ac:dyDescent="0.25">
      <c r="A58" s="227" t="s">
        <v>1685</v>
      </c>
      <c r="B58" s="227" t="s">
        <v>488</v>
      </c>
      <c r="C58" s="339" t="s">
        <v>82</v>
      </c>
      <c r="D58" s="331" t="s">
        <v>82</v>
      </c>
      <c r="E58" s="245"/>
      <c r="F58" s="339" t="str">
        <f>C58</f>
        <v>[For completion]</v>
      </c>
      <c r="G58" s="234"/>
    </row>
    <row r="59" spans="1:7" x14ac:dyDescent="0.25">
      <c r="A59" s="227" t="s">
        <v>1686</v>
      </c>
      <c r="B59" s="227"/>
      <c r="C59" s="241"/>
      <c r="D59" s="241"/>
      <c r="E59" s="245"/>
      <c r="F59" s="241"/>
      <c r="G59" s="234"/>
    </row>
    <row r="60" spans="1:7" x14ac:dyDescent="0.25">
      <c r="A60" s="227" t="s">
        <v>1687</v>
      </c>
      <c r="B60" s="227"/>
      <c r="C60" s="241"/>
      <c r="D60" s="241"/>
      <c r="E60" s="245"/>
      <c r="F60" s="241"/>
      <c r="G60" s="234"/>
    </row>
    <row r="61" spans="1:7" x14ac:dyDescent="0.25">
      <c r="A61" s="227" t="s">
        <v>1688</v>
      </c>
      <c r="B61" s="227"/>
      <c r="C61" s="241"/>
      <c r="D61" s="241"/>
      <c r="E61" s="245"/>
      <c r="F61" s="241"/>
      <c r="G61" s="234"/>
    </row>
    <row r="62" spans="1:7" x14ac:dyDescent="0.25">
      <c r="A62" s="227" t="s">
        <v>1689</v>
      </c>
      <c r="B62" s="227"/>
      <c r="C62" s="241"/>
      <c r="D62" s="241"/>
      <c r="E62" s="245"/>
      <c r="F62" s="241"/>
      <c r="G62" s="234"/>
    </row>
    <row r="63" spans="1:7" x14ac:dyDescent="0.25">
      <c r="A63" s="227" t="s">
        <v>1690</v>
      </c>
      <c r="B63" s="227"/>
      <c r="C63" s="241"/>
      <c r="D63" s="241"/>
      <c r="E63" s="245"/>
      <c r="F63" s="241"/>
      <c r="G63" s="234"/>
    </row>
    <row r="64" spans="1:7" x14ac:dyDescent="0.25">
      <c r="A64" s="227" t="s">
        <v>1691</v>
      </c>
      <c r="B64" s="227"/>
      <c r="C64" s="241"/>
      <c r="D64" s="241"/>
      <c r="E64" s="245"/>
      <c r="F64" s="241"/>
      <c r="G64" s="234"/>
    </row>
    <row r="65" spans="1:7" x14ac:dyDescent="0.25">
      <c r="A65" s="85"/>
      <c r="B65" s="85" t="s">
        <v>495</v>
      </c>
      <c r="C65" s="85" t="s">
        <v>485</v>
      </c>
      <c r="D65" s="85" t="s">
        <v>486</v>
      </c>
      <c r="E65" s="85"/>
      <c r="F65" s="85" t="s">
        <v>2289</v>
      </c>
      <c r="G65" s="85"/>
    </row>
    <row r="66" spans="1:7" x14ac:dyDescent="0.25">
      <c r="A66" s="227" t="s">
        <v>1692</v>
      </c>
      <c r="B66" s="233" t="s">
        <v>497</v>
      </c>
      <c r="C66" s="240">
        <f>SUM(C67:C93)</f>
        <v>0</v>
      </c>
      <c r="D66" s="240">
        <f>SUM(D67:D93)</f>
        <v>0</v>
      </c>
      <c r="E66" s="241"/>
      <c r="F66" s="240">
        <f>SUM(F67:F93)</f>
        <v>0</v>
      </c>
      <c r="G66" s="234"/>
    </row>
    <row r="67" spans="1:7" x14ac:dyDescent="0.25">
      <c r="A67" s="227" t="s">
        <v>1693</v>
      </c>
      <c r="B67" s="227" t="s">
        <v>499</v>
      </c>
      <c r="C67" s="339">
        <v>0</v>
      </c>
      <c r="D67" s="339">
        <v>0</v>
      </c>
      <c r="E67" s="241"/>
      <c r="F67" s="339">
        <v>0</v>
      </c>
      <c r="G67" s="234"/>
    </row>
    <row r="68" spans="1:7" x14ac:dyDescent="0.25">
      <c r="A68" s="227" t="s">
        <v>1694</v>
      </c>
      <c r="B68" s="227" t="s">
        <v>501</v>
      </c>
      <c r="C68" s="339">
        <v>0</v>
      </c>
      <c r="D68" s="339">
        <v>0</v>
      </c>
      <c r="E68" s="241"/>
      <c r="F68" s="339">
        <v>0</v>
      </c>
      <c r="G68" s="234"/>
    </row>
    <row r="69" spans="1:7" x14ac:dyDescent="0.25">
      <c r="A69" s="227" t="s">
        <v>1695</v>
      </c>
      <c r="B69" s="227" t="s">
        <v>503</v>
      </c>
      <c r="C69" s="339">
        <v>0</v>
      </c>
      <c r="D69" s="339">
        <v>0</v>
      </c>
      <c r="E69" s="241"/>
      <c r="F69" s="339">
        <v>0</v>
      </c>
      <c r="G69" s="234"/>
    </row>
    <row r="70" spans="1:7" x14ac:dyDescent="0.25">
      <c r="A70" s="227" t="s">
        <v>1696</v>
      </c>
      <c r="B70" s="227" t="s">
        <v>505</v>
      </c>
      <c r="C70" s="339">
        <v>0</v>
      </c>
      <c r="D70" s="339">
        <v>0</v>
      </c>
      <c r="E70" s="241"/>
      <c r="F70" s="339">
        <v>0</v>
      </c>
      <c r="G70" s="234"/>
    </row>
    <row r="71" spans="1:7" x14ac:dyDescent="0.25">
      <c r="A71" s="227" t="s">
        <v>1697</v>
      </c>
      <c r="B71" s="227" t="s">
        <v>507</v>
      </c>
      <c r="C71" s="339">
        <v>0</v>
      </c>
      <c r="D71" s="339">
        <v>0</v>
      </c>
      <c r="E71" s="241"/>
      <c r="F71" s="339">
        <v>0</v>
      </c>
      <c r="G71" s="234"/>
    </row>
    <row r="72" spans="1:7" x14ac:dyDescent="0.25">
      <c r="A72" s="227" t="s">
        <v>1698</v>
      </c>
      <c r="B72" s="227" t="s">
        <v>2290</v>
      </c>
      <c r="C72" s="339">
        <v>0</v>
      </c>
      <c r="D72" s="339">
        <v>0</v>
      </c>
      <c r="E72" s="241"/>
      <c r="F72" s="339">
        <v>0</v>
      </c>
      <c r="G72" s="234"/>
    </row>
    <row r="73" spans="1:7" x14ac:dyDescent="0.25">
      <c r="A73" s="227" t="s">
        <v>1699</v>
      </c>
      <c r="B73" s="227" t="s">
        <v>510</v>
      </c>
      <c r="C73" s="339">
        <v>0</v>
      </c>
      <c r="D73" s="339">
        <v>0</v>
      </c>
      <c r="E73" s="241"/>
      <c r="F73" s="339">
        <v>0</v>
      </c>
      <c r="G73" s="234"/>
    </row>
    <row r="74" spans="1:7" x14ac:dyDescent="0.25">
      <c r="A74" s="227" t="s">
        <v>1700</v>
      </c>
      <c r="B74" s="227" t="s">
        <v>512</v>
      </c>
      <c r="C74" s="339">
        <v>0</v>
      </c>
      <c r="D74" s="339">
        <v>0</v>
      </c>
      <c r="E74" s="241"/>
      <c r="F74" s="339">
        <v>0</v>
      </c>
      <c r="G74" s="234"/>
    </row>
    <row r="75" spans="1:7" x14ac:dyDescent="0.25">
      <c r="A75" s="227" t="s">
        <v>1701</v>
      </c>
      <c r="B75" s="227" t="s">
        <v>514</v>
      </c>
      <c r="C75" s="339">
        <v>0</v>
      </c>
      <c r="D75" s="339">
        <v>0</v>
      </c>
      <c r="E75" s="241"/>
      <c r="F75" s="339">
        <v>0</v>
      </c>
      <c r="G75" s="234"/>
    </row>
    <row r="76" spans="1:7" x14ac:dyDescent="0.25">
      <c r="A76" s="227" t="s">
        <v>1702</v>
      </c>
      <c r="B76" s="227" t="s">
        <v>516</v>
      </c>
      <c r="C76" s="339">
        <v>0</v>
      </c>
      <c r="D76" s="339">
        <v>0</v>
      </c>
      <c r="E76" s="241"/>
      <c r="F76" s="339">
        <v>0</v>
      </c>
      <c r="G76" s="234"/>
    </row>
    <row r="77" spans="1:7" x14ac:dyDescent="0.25">
      <c r="A77" s="227" t="s">
        <v>1703</v>
      </c>
      <c r="B77" s="227" t="s">
        <v>518</v>
      </c>
      <c r="C77" s="339">
        <v>0</v>
      </c>
      <c r="D77" s="339">
        <v>0</v>
      </c>
      <c r="E77" s="241"/>
      <c r="F77" s="339">
        <v>0</v>
      </c>
      <c r="G77" s="234"/>
    </row>
    <row r="78" spans="1:7" x14ac:dyDescent="0.25">
      <c r="A78" s="227" t="s">
        <v>1704</v>
      </c>
      <c r="B78" s="227" t="s">
        <v>520</v>
      </c>
      <c r="C78" s="339">
        <v>0</v>
      </c>
      <c r="D78" s="339">
        <v>0</v>
      </c>
      <c r="E78" s="241"/>
      <c r="F78" s="339">
        <v>0</v>
      </c>
      <c r="G78" s="234"/>
    </row>
    <row r="79" spans="1:7" x14ac:dyDescent="0.25">
      <c r="A79" s="227" t="s">
        <v>1705</v>
      </c>
      <c r="B79" s="227" t="s">
        <v>522</v>
      </c>
      <c r="C79" s="339">
        <v>0</v>
      </c>
      <c r="D79" s="339">
        <v>0</v>
      </c>
      <c r="E79" s="241"/>
      <c r="F79" s="339">
        <v>0</v>
      </c>
      <c r="G79" s="234"/>
    </row>
    <row r="80" spans="1:7" x14ac:dyDescent="0.25">
      <c r="A80" s="227" t="s">
        <v>1706</v>
      </c>
      <c r="B80" s="227" t="s">
        <v>524</v>
      </c>
      <c r="C80" s="339">
        <v>0</v>
      </c>
      <c r="D80" s="339">
        <v>0</v>
      </c>
      <c r="E80" s="241"/>
      <c r="F80" s="339">
        <v>0</v>
      </c>
      <c r="G80" s="234"/>
    </row>
    <row r="81" spans="1:7" x14ac:dyDescent="0.25">
      <c r="A81" s="227" t="s">
        <v>1707</v>
      </c>
      <c r="B81" s="227" t="s">
        <v>526</v>
      </c>
      <c r="C81" s="339">
        <v>0</v>
      </c>
      <c r="D81" s="339">
        <v>0</v>
      </c>
      <c r="E81" s="241"/>
      <c r="F81" s="339">
        <v>0</v>
      </c>
      <c r="G81" s="234"/>
    </row>
    <row r="82" spans="1:7" x14ac:dyDescent="0.25">
      <c r="A82" s="227" t="s">
        <v>1708</v>
      </c>
      <c r="B82" s="227" t="s">
        <v>3</v>
      </c>
      <c r="C82" s="339">
        <v>0</v>
      </c>
      <c r="D82" s="339">
        <v>0</v>
      </c>
      <c r="E82" s="241"/>
      <c r="F82" s="339">
        <v>0</v>
      </c>
      <c r="G82" s="234"/>
    </row>
    <row r="83" spans="1:7" x14ac:dyDescent="0.25">
      <c r="A83" s="227" t="s">
        <v>1709</v>
      </c>
      <c r="B83" s="227" t="s">
        <v>529</v>
      </c>
      <c r="C83" s="339">
        <v>0</v>
      </c>
      <c r="D83" s="339">
        <v>0</v>
      </c>
      <c r="E83" s="241"/>
      <c r="F83" s="339">
        <v>0</v>
      </c>
      <c r="G83" s="234"/>
    </row>
    <row r="84" spans="1:7" x14ac:dyDescent="0.25">
      <c r="A84" s="227" t="s">
        <v>1710</v>
      </c>
      <c r="B84" s="227" t="s">
        <v>531</v>
      </c>
      <c r="C84" s="339">
        <v>0</v>
      </c>
      <c r="D84" s="339">
        <v>0</v>
      </c>
      <c r="E84" s="241"/>
      <c r="F84" s="339">
        <v>0</v>
      </c>
      <c r="G84" s="234"/>
    </row>
    <row r="85" spans="1:7" x14ac:dyDescent="0.25">
      <c r="A85" s="227" t="s">
        <v>1711</v>
      </c>
      <c r="B85" s="227" t="s">
        <v>533</v>
      </c>
      <c r="C85" s="339">
        <v>0</v>
      </c>
      <c r="D85" s="339">
        <v>0</v>
      </c>
      <c r="E85" s="241"/>
      <c r="F85" s="339">
        <v>0</v>
      </c>
      <c r="G85" s="234"/>
    </row>
    <row r="86" spans="1:7" x14ac:dyDescent="0.25">
      <c r="A86" s="227" t="s">
        <v>1712</v>
      </c>
      <c r="B86" s="227" t="s">
        <v>535</v>
      </c>
      <c r="C86" s="339">
        <v>0</v>
      </c>
      <c r="D86" s="339">
        <v>0</v>
      </c>
      <c r="E86" s="241"/>
      <c r="F86" s="339">
        <v>0</v>
      </c>
      <c r="G86" s="234"/>
    </row>
    <row r="87" spans="1:7" x14ac:dyDescent="0.25">
      <c r="A87" s="227" t="s">
        <v>1713</v>
      </c>
      <c r="B87" s="227" t="s">
        <v>537</v>
      </c>
      <c r="C87" s="339">
        <v>0</v>
      </c>
      <c r="D87" s="339">
        <v>0</v>
      </c>
      <c r="E87" s="241"/>
      <c r="F87" s="339">
        <v>0</v>
      </c>
      <c r="G87" s="234"/>
    </row>
    <row r="88" spans="1:7" x14ac:dyDescent="0.25">
      <c r="A88" s="227" t="s">
        <v>1714</v>
      </c>
      <c r="B88" s="227" t="s">
        <v>539</v>
      </c>
      <c r="C88" s="339">
        <v>0</v>
      </c>
      <c r="D88" s="339">
        <v>0</v>
      </c>
      <c r="E88" s="241"/>
      <c r="F88" s="339">
        <v>0</v>
      </c>
      <c r="G88" s="234"/>
    </row>
    <row r="89" spans="1:7" x14ac:dyDescent="0.25">
      <c r="A89" s="227" t="s">
        <v>1715</v>
      </c>
      <c r="B89" s="227" t="s">
        <v>541</v>
      </c>
      <c r="C89" s="339">
        <v>0</v>
      </c>
      <c r="D89" s="339">
        <v>0</v>
      </c>
      <c r="E89" s="241"/>
      <c r="F89" s="339">
        <v>0</v>
      </c>
      <c r="G89" s="234"/>
    </row>
    <row r="90" spans="1:7" x14ac:dyDescent="0.25">
      <c r="A90" s="227" t="s">
        <v>1716</v>
      </c>
      <c r="B90" s="227" t="s">
        <v>543</v>
      </c>
      <c r="C90" s="339">
        <v>0</v>
      </c>
      <c r="D90" s="339">
        <v>0</v>
      </c>
      <c r="E90" s="241"/>
      <c r="F90" s="339">
        <v>0</v>
      </c>
      <c r="G90" s="234"/>
    </row>
    <row r="91" spans="1:7" x14ac:dyDescent="0.25">
      <c r="A91" s="227" t="s">
        <v>1717</v>
      </c>
      <c r="B91" s="227" t="s">
        <v>545</v>
      </c>
      <c r="C91" s="339">
        <v>0</v>
      </c>
      <c r="D91" s="339">
        <v>0</v>
      </c>
      <c r="E91" s="241"/>
      <c r="F91" s="339">
        <v>0</v>
      </c>
      <c r="G91" s="234"/>
    </row>
    <row r="92" spans="1:7" x14ac:dyDescent="0.25">
      <c r="A92" s="227" t="s">
        <v>1718</v>
      </c>
      <c r="B92" s="227" t="s">
        <v>547</v>
      </c>
      <c r="C92" s="339">
        <v>0</v>
      </c>
      <c r="D92" s="339">
        <v>0</v>
      </c>
      <c r="E92" s="241"/>
      <c r="F92" s="339">
        <v>0</v>
      </c>
      <c r="G92" s="234"/>
    </row>
    <row r="93" spans="1:7" x14ac:dyDescent="0.25">
      <c r="A93" s="227" t="s">
        <v>1719</v>
      </c>
      <c r="B93" s="227" t="s">
        <v>6</v>
      </c>
      <c r="C93" s="339">
        <v>0</v>
      </c>
      <c r="D93" s="339">
        <v>0</v>
      </c>
      <c r="E93" s="241"/>
      <c r="F93" s="339">
        <v>0</v>
      </c>
      <c r="G93" s="234"/>
    </row>
    <row r="94" spans="1:7" x14ac:dyDescent="0.25">
      <c r="A94" s="227" t="s">
        <v>1720</v>
      </c>
      <c r="B94" s="233" t="s">
        <v>312</v>
      </c>
      <c r="C94" s="240">
        <f>SUM(C95:C97)</f>
        <v>1</v>
      </c>
      <c r="D94" s="240">
        <f>SUM(D95:D97)</f>
        <v>0</v>
      </c>
      <c r="E94" s="240"/>
      <c r="F94" s="240">
        <f>SUM(F95:F97)</f>
        <v>1</v>
      </c>
      <c r="G94" s="234"/>
    </row>
    <row r="95" spans="1:7" x14ac:dyDescent="0.25">
      <c r="A95" s="227" t="s">
        <v>1721</v>
      </c>
      <c r="B95" s="227" t="s">
        <v>553</v>
      </c>
      <c r="C95" s="339">
        <v>0</v>
      </c>
      <c r="D95" s="339">
        <v>0</v>
      </c>
      <c r="E95" s="241"/>
      <c r="F95" s="339">
        <v>0</v>
      </c>
      <c r="G95" s="234"/>
    </row>
    <row r="96" spans="1:7" x14ac:dyDescent="0.25">
      <c r="A96" s="227" t="s">
        <v>1722</v>
      </c>
      <c r="B96" s="227" t="s">
        <v>555</v>
      </c>
      <c r="C96" s="339">
        <v>0</v>
      </c>
      <c r="D96" s="339">
        <v>0</v>
      </c>
      <c r="E96" s="241"/>
      <c r="F96" s="339">
        <v>0</v>
      </c>
      <c r="G96" s="234"/>
    </row>
    <row r="97" spans="1:7" x14ac:dyDescent="0.25">
      <c r="A97" s="227" t="s">
        <v>1723</v>
      </c>
      <c r="B97" s="227" t="s">
        <v>2</v>
      </c>
      <c r="C97" s="339">
        <v>1</v>
      </c>
      <c r="D97" s="339">
        <v>0</v>
      </c>
      <c r="E97" s="241"/>
      <c r="F97" s="339">
        <v>1</v>
      </c>
      <c r="G97" s="234"/>
    </row>
    <row r="98" spans="1:7" x14ac:dyDescent="0.25">
      <c r="A98" s="227" t="s">
        <v>1724</v>
      </c>
      <c r="B98" s="233" t="s">
        <v>142</v>
      </c>
      <c r="C98" s="240">
        <f>SUM(C99:C109)</f>
        <v>0</v>
      </c>
      <c r="D98" s="240">
        <f>SUM(D99:D109)</f>
        <v>0</v>
      </c>
      <c r="E98" s="240"/>
      <c r="F98" s="240">
        <f>SUM(F99:F109)</f>
        <v>0</v>
      </c>
      <c r="G98" s="234"/>
    </row>
    <row r="99" spans="1:7" x14ac:dyDescent="0.25">
      <c r="A99" s="227" t="s">
        <v>1725</v>
      </c>
      <c r="B99" s="234" t="s">
        <v>314</v>
      </c>
      <c r="C99" s="339">
        <v>0</v>
      </c>
      <c r="D99" s="339">
        <v>0</v>
      </c>
      <c r="E99" s="241"/>
      <c r="F99" s="339">
        <v>0</v>
      </c>
      <c r="G99" s="234"/>
    </row>
    <row r="100" spans="1:7" s="215" customFormat="1" x14ac:dyDescent="0.25">
      <c r="A100" s="227" t="s">
        <v>1726</v>
      </c>
      <c r="B100" s="227" t="s">
        <v>550</v>
      </c>
      <c r="C100" s="339">
        <v>0</v>
      </c>
      <c r="D100" s="339">
        <v>0</v>
      </c>
      <c r="E100" s="241"/>
      <c r="F100" s="339">
        <v>0</v>
      </c>
      <c r="G100" s="234"/>
    </row>
    <row r="101" spans="1:7" x14ac:dyDescent="0.25">
      <c r="A101" s="227" t="s">
        <v>1727</v>
      </c>
      <c r="B101" s="234" t="s">
        <v>316</v>
      </c>
      <c r="C101" s="339">
        <v>0</v>
      </c>
      <c r="D101" s="339">
        <v>0</v>
      </c>
      <c r="E101" s="241"/>
      <c r="F101" s="339">
        <v>0</v>
      </c>
      <c r="G101" s="234"/>
    </row>
    <row r="102" spans="1:7" x14ac:dyDescent="0.25">
      <c r="A102" s="227" t="s">
        <v>1728</v>
      </c>
      <c r="B102" s="234" t="s">
        <v>318</v>
      </c>
      <c r="C102" s="339">
        <v>0</v>
      </c>
      <c r="D102" s="339">
        <v>0</v>
      </c>
      <c r="E102" s="241"/>
      <c r="F102" s="339">
        <v>0</v>
      </c>
      <c r="G102" s="234"/>
    </row>
    <row r="103" spans="1:7" x14ac:dyDescent="0.25">
      <c r="A103" s="227" t="s">
        <v>1729</v>
      </c>
      <c r="B103" s="234" t="s">
        <v>12</v>
      </c>
      <c r="C103" s="339">
        <v>0</v>
      </c>
      <c r="D103" s="339">
        <v>0</v>
      </c>
      <c r="E103" s="241"/>
      <c r="F103" s="339">
        <v>0</v>
      </c>
      <c r="G103" s="234"/>
    </row>
    <row r="104" spans="1:7" x14ac:dyDescent="0.25">
      <c r="A104" s="227" t="s">
        <v>1730</v>
      </c>
      <c r="B104" s="234" t="s">
        <v>321</v>
      </c>
      <c r="C104" s="339">
        <v>0</v>
      </c>
      <c r="D104" s="339">
        <v>0</v>
      </c>
      <c r="E104" s="241"/>
      <c r="F104" s="339">
        <v>0</v>
      </c>
      <c r="G104" s="234"/>
    </row>
    <row r="105" spans="1:7" x14ac:dyDescent="0.25">
      <c r="A105" s="227" t="s">
        <v>1731</v>
      </c>
      <c r="B105" s="234" t="s">
        <v>323</v>
      </c>
      <c r="C105" s="339">
        <v>0</v>
      </c>
      <c r="D105" s="339">
        <v>0</v>
      </c>
      <c r="E105" s="241"/>
      <c r="F105" s="339">
        <v>0</v>
      </c>
      <c r="G105" s="234"/>
    </row>
    <row r="106" spans="1:7" x14ac:dyDescent="0.25">
      <c r="A106" s="227" t="s">
        <v>1732</v>
      </c>
      <c r="B106" s="234" t="s">
        <v>325</v>
      </c>
      <c r="C106" s="339">
        <v>0</v>
      </c>
      <c r="D106" s="339">
        <v>0</v>
      </c>
      <c r="E106" s="241"/>
      <c r="F106" s="339">
        <v>0</v>
      </c>
      <c r="G106" s="234"/>
    </row>
    <row r="107" spans="1:7" x14ac:dyDescent="0.25">
      <c r="A107" s="227" t="s">
        <v>1733</v>
      </c>
      <c r="B107" s="234" t="s">
        <v>327</v>
      </c>
      <c r="C107" s="339">
        <v>0</v>
      </c>
      <c r="D107" s="339">
        <v>0</v>
      </c>
      <c r="E107" s="241"/>
      <c r="F107" s="339">
        <v>0</v>
      </c>
      <c r="G107" s="234"/>
    </row>
    <row r="108" spans="1:7" x14ac:dyDescent="0.25">
      <c r="A108" s="227" t="s">
        <v>1734</v>
      </c>
      <c r="B108" s="234" t="s">
        <v>329</v>
      </c>
      <c r="C108" s="339">
        <v>0</v>
      </c>
      <c r="D108" s="339">
        <v>0</v>
      </c>
      <c r="E108" s="241"/>
      <c r="F108" s="339">
        <v>0</v>
      </c>
      <c r="G108" s="234"/>
    </row>
    <row r="109" spans="1:7" x14ac:dyDescent="0.25">
      <c r="A109" s="227" t="s">
        <v>1735</v>
      </c>
      <c r="B109" s="234" t="s">
        <v>142</v>
      </c>
      <c r="C109" s="339">
        <v>0</v>
      </c>
      <c r="D109" s="339">
        <v>0</v>
      </c>
      <c r="E109" s="241"/>
      <c r="F109" s="339">
        <v>0</v>
      </c>
      <c r="G109" s="234"/>
    </row>
    <row r="110" spans="1:7" x14ac:dyDescent="0.25">
      <c r="A110" s="227" t="s">
        <v>2008</v>
      </c>
      <c r="B110" s="335" t="s">
        <v>146</v>
      </c>
      <c r="C110" s="339"/>
      <c r="D110" s="339"/>
      <c r="E110" s="241"/>
      <c r="F110" s="339"/>
      <c r="G110" s="234"/>
    </row>
    <row r="111" spans="1:7" x14ac:dyDescent="0.25">
      <c r="A111" s="227" t="s">
        <v>2009</v>
      </c>
      <c r="B111" s="335" t="s">
        <v>146</v>
      </c>
      <c r="C111" s="339"/>
      <c r="D111" s="339"/>
      <c r="E111" s="241"/>
      <c r="F111" s="339"/>
      <c r="G111" s="234"/>
    </row>
    <row r="112" spans="1:7" x14ac:dyDescent="0.25">
      <c r="A112" s="227" t="s">
        <v>2010</v>
      </c>
      <c r="B112" s="335" t="s">
        <v>146</v>
      </c>
      <c r="C112" s="339"/>
      <c r="D112" s="339"/>
      <c r="E112" s="241"/>
      <c r="F112" s="339"/>
      <c r="G112" s="234"/>
    </row>
    <row r="113" spans="1:7" x14ac:dyDescent="0.25">
      <c r="A113" s="227" t="s">
        <v>2011</v>
      </c>
      <c r="B113" s="335" t="s">
        <v>146</v>
      </c>
      <c r="C113" s="339"/>
      <c r="D113" s="339"/>
      <c r="E113" s="241"/>
      <c r="F113" s="339"/>
      <c r="G113" s="234"/>
    </row>
    <row r="114" spans="1:7" x14ac:dyDescent="0.25">
      <c r="A114" s="227" t="s">
        <v>2012</v>
      </c>
      <c r="B114" s="335" t="s">
        <v>146</v>
      </c>
      <c r="C114" s="339"/>
      <c r="D114" s="339"/>
      <c r="E114" s="241"/>
      <c r="F114" s="339"/>
      <c r="G114" s="234"/>
    </row>
    <row r="115" spans="1:7" x14ac:dyDescent="0.25">
      <c r="A115" s="227" t="s">
        <v>2013</v>
      </c>
      <c r="B115" s="335" t="s">
        <v>146</v>
      </c>
      <c r="C115" s="339"/>
      <c r="D115" s="339"/>
      <c r="E115" s="241"/>
      <c r="F115" s="339"/>
      <c r="G115" s="234"/>
    </row>
    <row r="116" spans="1:7" x14ac:dyDescent="0.25">
      <c r="A116" s="227" t="s">
        <v>2014</v>
      </c>
      <c r="B116" s="335" t="s">
        <v>146</v>
      </c>
      <c r="C116" s="339"/>
      <c r="D116" s="339"/>
      <c r="E116" s="241"/>
      <c r="F116" s="339"/>
      <c r="G116" s="234"/>
    </row>
    <row r="117" spans="1:7" x14ac:dyDescent="0.25">
      <c r="A117" s="227" t="s">
        <v>2015</v>
      </c>
      <c r="B117" s="335" t="s">
        <v>146</v>
      </c>
      <c r="C117" s="339"/>
      <c r="D117" s="339"/>
      <c r="E117" s="241"/>
      <c r="F117" s="339"/>
      <c r="G117" s="234"/>
    </row>
    <row r="118" spans="1:7" x14ac:dyDescent="0.25">
      <c r="A118" s="227" t="s">
        <v>2016</v>
      </c>
      <c r="B118" s="335" t="s">
        <v>146</v>
      </c>
      <c r="C118" s="339"/>
      <c r="D118" s="339"/>
      <c r="E118" s="241"/>
      <c r="F118" s="339"/>
      <c r="G118" s="234"/>
    </row>
    <row r="119" spans="1:7" x14ac:dyDescent="0.25">
      <c r="A119" s="227" t="s">
        <v>2017</v>
      </c>
      <c r="B119" s="335" t="s">
        <v>146</v>
      </c>
      <c r="C119" s="339"/>
      <c r="D119" s="339"/>
      <c r="E119" s="241"/>
      <c r="F119" s="339"/>
      <c r="G119" s="234"/>
    </row>
    <row r="120" spans="1:7" x14ac:dyDescent="0.25">
      <c r="A120" s="85"/>
      <c r="B120" s="85" t="s">
        <v>1546</v>
      </c>
      <c r="C120" s="85" t="s">
        <v>485</v>
      </c>
      <c r="D120" s="85" t="s">
        <v>486</v>
      </c>
      <c r="E120" s="85"/>
      <c r="F120" s="85" t="s">
        <v>453</v>
      </c>
      <c r="G120" s="85"/>
    </row>
    <row r="121" spans="1:7" x14ac:dyDescent="0.25">
      <c r="A121" s="227" t="s">
        <v>1736</v>
      </c>
      <c r="B121" s="332" t="s">
        <v>578</v>
      </c>
      <c r="C121" s="339" t="s">
        <v>82</v>
      </c>
      <c r="D121" s="339" t="s">
        <v>82</v>
      </c>
      <c r="E121" s="241"/>
      <c r="F121" s="339" t="s">
        <v>82</v>
      </c>
      <c r="G121" s="234"/>
    </row>
    <row r="122" spans="1:7" x14ac:dyDescent="0.25">
      <c r="A122" s="227" t="s">
        <v>1737</v>
      </c>
      <c r="B122" s="332" t="s">
        <v>578</v>
      </c>
      <c r="C122" s="339" t="s">
        <v>82</v>
      </c>
      <c r="D122" s="339" t="s">
        <v>82</v>
      </c>
      <c r="E122" s="241"/>
      <c r="F122" s="339" t="s">
        <v>82</v>
      </c>
      <c r="G122" s="234"/>
    </row>
    <row r="123" spans="1:7" x14ac:dyDescent="0.25">
      <c r="A123" s="227" t="s">
        <v>1738</v>
      </c>
      <c r="B123" s="332" t="s">
        <v>578</v>
      </c>
      <c r="C123" s="339" t="s">
        <v>82</v>
      </c>
      <c r="D123" s="339" t="s">
        <v>82</v>
      </c>
      <c r="E123" s="241"/>
      <c r="F123" s="339" t="s">
        <v>82</v>
      </c>
      <c r="G123" s="234"/>
    </row>
    <row r="124" spans="1:7" x14ac:dyDescent="0.25">
      <c r="A124" s="227" t="s">
        <v>1739</v>
      </c>
      <c r="B124" s="332" t="s">
        <v>578</v>
      </c>
      <c r="C124" s="339" t="s">
        <v>82</v>
      </c>
      <c r="D124" s="339" t="s">
        <v>82</v>
      </c>
      <c r="E124" s="241"/>
      <c r="F124" s="339" t="s">
        <v>82</v>
      </c>
      <c r="G124" s="234"/>
    </row>
    <row r="125" spans="1:7" x14ac:dyDescent="0.25">
      <c r="A125" s="227" t="s">
        <v>1740</v>
      </c>
      <c r="B125" s="332" t="s">
        <v>578</v>
      </c>
      <c r="C125" s="339" t="s">
        <v>82</v>
      </c>
      <c r="D125" s="339" t="s">
        <v>82</v>
      </c>
      <c r="E125" s="241"/>
      <c r="F125" s="339" t="s">
        <v>82</v>
      </c>
      <c r="G125" s="234"/>
    </row>
    <row r="126" spans="1:7" x14ac:dyDescent="0.25">
      <c r="A126" s="227" t="s">
        <v>1741</v>
      </c>
      <c r="B126" s="332" t="s">
        <v>578</v>
      </c>
      <c r="C126" s="339" t="s">
        <v>82</v>
      </c>
      <c r="D126" s="339" t="s">
        <v>82</v>
      </c>
      <c r="E126" s="241"/>
      <c r="F126" s="339" t="s">
        <v>82</v>
      </c>
      <c r="G126" s="234"/>
    </row>
    <row r="127" spans="1:7" x14ac:dyDescent="0.25">
      <c r="A127" s="227" t="s">
        <v>1742</v>
      </c>
      <c r="B127" s="332" t="s">
        <v>578</v>
      </c>
      <c r="C127" s="339" t="s">
        <v>82</v>
      </c>
      <c r="D127" s="339" t="s">
        <v>82</v>
      </c>
      <c r="E127" s="241"/>
      <c r="F127" s="339" t="s">
        <v>82</v>
      </c>
      <c r="G127" s="234"/>
    </row>
    <row r="128" spans="1:7" x14ac:dyDescent="0.25">
      <c r="A128" s="227" t="s">
        <v>1743</v>
      </c>
      <c r="B128" s="332" t="s">
        <v>578</v>
      </c>
      <c r="C128" s="339" t="s">
        <v>82</v>
      </c>
      <c r="D128" s="339" t="s">
        <v>82</v>
      </c>
      <c r="E128" s="241"/>
      <c r="F128" s="339" t="s">
        <v>82</v>
      </c>
      <c r="G128" s="234"/>
    </row>
    <row r="129" spans="1:7" x14ac:dyDescent="0.25">
      <c r="A129" s="227" t="s">
        <v>1744</v>
      </c>
      <c r="B129" s="332" t="s">
        <v>578</v>
      </c>
      <c r="C129" s="339" t="s">
        <v>82</v>
      </c>
      <c r="D129" s="339" t="s">
        <v>82</v>
      </c>
      <c r="E129" s="241"/>
      <c r="F129" s="339" t="s">
        <v>82</v>
      </c>
      <c r="G129" s="234"/>
    </row>
    <row r="130" spans="1:7" x14ac:dyDescent="0.25">
      <c r="A130" s="227" t="s">
        <v>1745</v>
      </c>
      <c r="B130" s="332" t="s">
        <v>578</v>
      </c>
      <c r="C130" s="339" t="s">
        <v>82</v>
      </c>
      <c r="D130" s="339" t="s">
        <v>82</v>
      </c>
      <c r="E130" s="241"/>
      <c r="F130" s="339" t="s">
        <v>82</v>
      </c>
      <c r="G130" s="234"/>
    </row>
    <row r="131" spans="1:7" x14ac:dyDescent="0.25">
      <c r="A131" s="227" t="s">
        <v>1746</v>
      </c>
      <c r="B131" s="332" t="s">
        <v>578</v>
      </c>
      <c r="C131" s="339" t="s">
        <v>82</v>
      </c>
      <c r="D131" s="339" t="s">
        <v>82</v>
      </c>
      <c r="E131" s="241"/>
      <c r="F131" s="339" t="s">
        <v>82</v>
      </c>
      <c r="G131" s="234"/>
    </row>
    <row r="132" spans="1:7" x14ac:dyDescent="0.25">
      <c r="A132" s="227" t="s">
        <v>1747</v>
      </c>
      <c r="B132" s="332" t="s">
        <v>578</v>
      </c>
      <c r="C132" s="339" t="s">
        <v>82</v>
      </c>
      <c r="D132" s="339" t="s">
        <v>82</v>
      </c>
      <c r="E132" s="241"/>
      <c r="F132" s="339" t="s">
        <v>82</v>
      </c>
      <c r="G132" s="234"/>
    </row>
    <row r="133" spans="1:7" x14ac:dyDescent="0.25">
      <c r="A133" s="227" t="s">
        <v>1748</v>
      </c>
      <c r="B133" s="332" t="s">
        <v>578</v>
      </c>
      <c r="C133" s="339" t="s">
        <v>82</v>
      </c>
      <c r="D133" s="339" t="s">
        <v>82</v>
      </c>
      <c r="E133" s="241"/>
      <c r="F133" s="339" t="s">
        <v>82</v>
      </c>
      <c r="G133" s="234"/>
    </row>
    <row r="134" spans="1:7" x14ac:dyDescent="0.25">
      <c r="A134" s="227" t="s">
        <v>1749</v>
      </c>
      <c r="B134" s="332" t="s">
        <v>578</v>
      </c>
      <c r="C134" s="339" t="s">
        <v>82</v>
      </c>
      <c r="D134" s="339" t="s">
        <v>82</v>
      </c>
      <c r="E134" s="241"/>
      <c r="F134" s="339" t="s">
        <v>82</v>
      </c>
      <c r="G134" s="234"/>
    </row>
    <row r="135" spans="1:7" x14ac:dyDescent="0.25">
      <c r="A135" s="227" t="s">
        <v>1750</v>
      </c>
      <c r="B135" s="332" t="s">
        <v>578</v>
      </c>
      <c r="C135" s="339" t="s">
        <v>82</v>
      </c>
      <c r="D135" s="339" t="s">
        <v>82</v>
      </c>
      <c r="E135" s="241"/>
      <c r="F135" s="339" t="s">
        <v>82</v>
      </c>
      <c r="G135" s="234"/>
    </row>
    <row r="136" spans="1:7" x14ac:dyDescent="0.25">
      <c r="A136" s="227" t="s">
        <v>1751</v>
      </c>
      <c r="B136" s="332" t="s">
        <v>578</v>
      </c>
      <c r="C136" s="339" t="s">
        <v>82</v>
      </c>
      <c r="D136" s="339" t="s">
        <v>82</v>
      </c>
      <c r="E136" s="241"/>
      <c r="F136" s="339" t="s">
        <v>82</v>
      </c>
      <c r="G136" s="234"/>
    </row>
    <row r="137" spans="1:7" x14ac:dyDescent="0.25">
      <c r="A137" s="227" t="s">
        <v>1752</v>
      </c>
      <c r="B137" s="332" t="s">
        <v>578</v>
      </c>
      <c r="C137" s="339" t="s">
        <v>82</v>
      </c>
      <c r="D137" s="339" t="s">
        <v>82</v>
      </c>
      <c r="E137" s="241"/>
      <c r="F137" s="339" t="s">
        <v>82</v>
      </c>
      <c r="G137" s="234"/>
    </row>
    <row r="138" spans="1:7" x14ac:dyDescent="0.25">
      <c r="A138" s="227" t="s">
        <v>1753</v>
      </c>
      <c r="B138" s="332" t="s">
        <v>578</v>
      </c>
      <c r="C138" s="339" t="s">
        <v>82</v>
      </c>
      <c r="D138" s="339" t="s">
        <v>82</v>
      </c>
      <c r="E138" s="241"/>
      <c r="F138" s="339" t="s">
        <v>82</v>
      </c>
      <c r="G138" s="234"/>
    </row>
    <row r="139" spans="1:7" x14ac:dyDescent="0.25">
      <c r="A139" s="227" t="s">
        <v>1754</v>
      </c>
      <c r="B139" s="332" t="s">
        <v>578</v>
      </c>
      <c r="C139" s="339" t="s">
        <v>82</v>
      </c>
      <c r="D139" s="339" t="s">
        <v>82</v>
      </c>
      <c r="E139" s="241"/>
      <c r="F139" s="339" t="s">
        <v>82</v>
      </c>
      <c r="G139" s="234"/>
    </row>
    <row r="140" spans="1:7" x14ac:dyDescent="0.25">
      <c r="A140" s="227" t="s">
        <v>1755</v>
      </c>
      <c r="B140" s="332" t="s">
        <v>578</v>
      </c>
      <c r="C140" s="339" t="s">
        <v>82</v>
      </c>
      <c r="D140" s="339" t="s">
        <v>82</v>
      </c>
      <c r="E140" s="241"/>
      <c r="F140" s="339" t="s">
        <v>82</v>
      </c>
      <c r="G140" s="234"/>
    </row>
    <row r="141" spans="1:7" x14ac:dyDescent="0.25">
      <c r="A141" s="227" t="s">
        <v>1756</v>
      </c>
      <c r="B141" s="332" t="s">
        <v>578</v>
      </c>
      <c r="C141" s="339" t="s">
        <v>82</v>
      </c>
      <c r="D141" s="339" t="s">
        <v>82</v>
      </c>
      <c r="E141" s="241"/>
      <c r="F141" s="339" t="s">
        <v>82</v>
      </c>
      <c r="G141" s="234"/>
    </row>
    <row r="142" spans="1:7" x14ac:dyDescent="0.25">
      <c r="A142" s="227" t="s">
        <v>1757</v>
      </c>
      <c r="B142" s="332" t="s">
        <v>578</v>
      </c>
      <c r="C142" s="339" t="s">
        <v>82</v>
      </c>
      <c r="D142" s="339" t="s">
        <v>82</v>
      </c>
      <c r="E142" s="241"/>
      <c r="F142" s="339" t="s">
        <v>82</v>
      </c>
      <c r="G142" s="234"/>
    </row>
    <row r="143" spans="1:7" x14ac:dyDescent="0.25">
      <c r="A143" s="227" t="s">
        <v>1758</v>
      </c>
      <c r="B143" s="332" t="s">
        <v>578</v>
      </c>
      <c r="C143" s="339" t="s">
        <v>82</v>
      </c>
      <c r="D143" s="339" t="s">
        <v>82</v>
      </c>
      <c r="E143" s="241"/>
      <c r="F143" s="339" t="s">
        <v>82</v>
      </c>
      <c r="G143" s="234"/>
    </row>
    <row r="144" spans="1:7" x14ac:dyDescent="0.25">
      <c r="A144" s="227" t="s">
        <v>1759</v>
      </c>
      <c r="B144" s="332" t="s">
        <v>578</v>
      </c>
      <c r="C144" s="339" t="s">
        <v>82</v>
      </c>
      <c r="D144" s="339" t="s">
        <v>82</v>
      </c>
      <c r="E144" s="241"/>
      <c r="F144" s="339" t="s">
        <v>82</v>
      </c>
      <c r="G144" s="234"/>
    </row>
    <row r="145" spans="1:7" x14ac:dyDescent="0.25">
      <c r="A145" s="227" t="s">
        <v>1760</v>
      </c>
      <c r="B145" s="332" t="s">
        <v>578</v>
      </c>
      <c r="C145" s="339" t="s">
        <v>82</v>
      </c>
      <c r="D145" s="339" t="s">
        <v>82</v>
      </c>
      <c r="E145" s="241"/>
      <c r="F145" s="339" t="s">
        <v>82</v>
      </c>
      <c r="G145" s="234"/>
    </row>
    <row r="146" spans="1:7" x14ac:dyDescent="0.25">
      <c r="A146" s="227" t="s">
        <v>1761</v>
      </c>
      <c r="B146" s="332" t="s">
        <v>578</v>
      </c>
      <c r="C146" s="339" t="s">
        <v>82</v>
      </c>
      <c r="D146" s="339" t="s">
        <v>82</v>
      </c>
      <c r="E146" s="241"/>
      <c r="F146" s="339" t="s">
        <v>82</v>
      </c>
      <c r="G146" s="234"/>
    </row>
    <row r="147" spans="1:7" x14ac:dyDescent="0.25">
      <c r="A147" s="227" t="s">
        <v>1762</v>
      </c>
      <c r="B147" s="332" t="s">
        <v>578</v>
      </c>
      <c r="C147" s="339" t="s">
        <v>82</v>
      </c>
      <c r="D147" s="339" t="s">
        <v>82</v>
      </c>
      <c r="E147" s="241"/>
      <c r="F147" s="339" t="s">
        <v>82</v>
      </c>
      <c r="G147" s="234"/>
    </row>
    <row r="148" spans="1:7" x14ac:dyDescent="0.25">
      <c r="A148" s="227" t="s">
        <v>1763</v>
      </c>
      <c r="B148" s="332" t="s">
        <v>578</v>
      </c>
      <c r="C148" s="339" t="s">
        <v>82</v>
      </c>
      <c r="D148" s="339" t="s">
        <v>82</v>
      </c>
      <c r="E148" s="241"/>
      <c r="F148" s="339" t="s">
        <v>82</v>
      </c>
      <c r="G148" s="234"/>
    </row>
    <row r="149" spans="1:7" x14ac:dyDescent="0.25">
      <c r="A149" s="227" t="s">
        <v>1764</v>
      </c>
      <c r="B149" s="332" t="s">
        <v>578</v>
      </c>
      <c r="C149" s="339" t="s">
        <v>82</v>
      </c>
      <c r="D149" s="339" t="s">
        <v>82</v>
      </c>
      <c r="E149" s="241"/>
      <c r="F149" s="339" t="s">
        <v>82</v>
      </c>
      <c r="G149" s="234"/>
    </row>
    <row r="150" spans="1:7" x14ac:dyDescent="0.25">
      <c r="A150" s="227" t="s">
        <v>1765</v>
      </c>
      <c r="B150" s="332" t="s">
        <v>578</v>
      </c>
      <c r="C150" s="339" t="s">
        <v>82</v>
      </c>
      <c r="D150" s="339" t="s">
        <v>82</v>
      </c>
      <c r="E150" s="241"/>
      <c r="F150" s="339" t="s">
        <v>82</v>
      </c>
      <c r="G150" s="234"/>
    </row>
    <row r="151" spans="1:7" x14ac:dyDescent="0.25">
      <c r="A151" s="227" t="s">
        <v>1766</v>
      </c>
      <c r="B151" s="332" t="s">
        <v>578</v>
      </c>
      <c r="C151" s="339" t="s">
        <v>82</v>
      </c>
      <c r="D151" s="339" t="s">
        <v>82</v>
      </c>
      <c r="E151" s="241"/>
      <c r="F151" s="339" t="s">
        <v>82</v>
      </c>
      <c r="G151" s="234"/>
    </row>
    <row r="152" spans="1:7" x14ac:dyDescent="0.25">
      <c r="A152" s="227" t="s">
        <v>1767</v>
      </c>
      <c r="B152" s="332" t="s">
        <v>578</v>
      </c>
      <c r="C152" s="339" t="s">
        <v>82</v>
      </c>
      <c r="D152" s="339" t="s">
        <v>82</v>
      </c>
      <c r="E152" s="241"/>
      <c r="F152" s="339" t="s">
        <v>82</v>
      </c>
      <c r="G152" s="234"/>
    </row>
    <row r="153" spans="1:7" x14ac:dyDescent="0.25">
      <c r="A153" s="227" t="s">
        <v>1768</v>
      </c>
      <c r="B153" s="332" t="s">
        <v>578</v>
      </c>
      <c r="C153" s="339" t="s">
        <v>82</v>
      </c>
      <c r="D153" s="339" t="s">
        <v>82</v>
      </c>
      <c r="E153" s="241"/>
      <c r="F153" s="339" t="s">
        <v>82</v>
      </c>
      <c r="G153" s="234"/>
    </row>
    <row r="154" spans="1:7" x14ac:dyDescent="0.25">
      <c r="A154" s="227" t="s">
        <v>1769</v>
      </c>
      <c r="B154" s="332" t="s">
        <v>578</v>
      </c>
      <c r="C154" s="339" t="s">
        <v>82</v>
      </c>
      <c r="D154" s="339" t="s">
        <v>82</v>
      </c>
      <c r="E154" s="241"/>
      <c r="F154" s="339" t="s">
        <v>82</v>
      </c>
      <c r="G154" s="234"/>
    </row>
    <row r="155" spans="1:7" x14ac:dyDescent="0.25">
      <c r="A155" s="227" t="s">
        <v>1770</v>
      </c>
      <c r="B155" s="332" t="s">
        <v>578</v>
      </c>
      <c r="C155" s="339" t="s">
        <v>82</v>
      </c>
      <c r="D155" s="339" t="s">
        <v>82</v>
      </c>
      <c r="E155" s="241"/>
      <c r="F155" s="339" t="s">
        <v>82</v>
      </c>
      <c r="G155" s="234"/>
    </row>
    <row r="156" spans="1:7" x14ac:dyDescent="0.25">
      <c r="A156" s="227" t="s">
        <v>1771</v>
      </c>
      <c r="B156" s="332" t="s">
        <v>578</v>
      </c>
      <c r="C156" s="339" t="s">
        <v>82</v>
      </c>
      <c r="D156" s="339" t="s">
        <v>82</v>
      </c>
      <c r="E156" s="241"/>
      <c r="F156" s="339" t="s">
        <v>82</v>
      </c>
      <c r="G156" s="234"/>
    </row>
    <row r="157" spans="1:7" x14ac:dyDescent="0.25">
      <c r="A157" s="227" t="s">
        <v>1772</v>
      </c>
      <c r="B157" s="332" t="s">
        <v>578</v>
      </c>
      <c r="C157" s="339" t="s">
        <v>82</v>
      </c>
      <c r="D157" s="339" t="s">
        <v>82</v>
      </c>
      <c r="E157" s="241"/>
      <c r="F157" s="339" t="s">
        <v>82</v>
      </c>
      <c r="G157" s="234"/>
    </row>
    <row r="158" spans="1:7" x14ac:dyDescent="0.25">
      <c r="A158" s="227" t="s">
        <v>1773</v>
      </c>
      <c r="B158" s="332" t="s">
        <v>578</v>
      </c>
      <c r="C158" s="339" t="s">
        <v>82</v>
      </c>
      <c r="D158" s="339" t="s">
        <v>82</v>
      </c>
      <c r="E158" s="241"/>
      <c r="F158" s="339" t="s">
        <v>82</v>
      </c>
      <c r="G158" s="234"/>
    </row>
    <row r="159" spans="1:7" x14ac:dyDescent="0.25">
      <c r="A159" s="227" t="s">
        <v>1774</v>
      </c>
      <c r="B159" s="332" t="s">
        <v>578</v>
      </c>
      <c r="C159" s="339" t="s">
        <v>82</v>
      </c>
      <c r="D159" s="339" t="s">
        <v>82</v>
      </c>
      <c r="E159" s="241"/>
      <c r="F159" s="339" t="s">
        <v>82</v>
      </c>
      <c r="G159" s="234"/>
    </row>
    <row r="160" spans="1:7" x14ac:dyDescent="0.25">
      <c r="A160" s="227" t="s">
        <v>1775</v>
      </c>
      <c r="B160" s="332" t="s">
        <v>578</v>
      </c>
      <c r="C160" s="339" t="s">
        <v>82</v>
      </c>
      <c r="D160" s="339" t="s">
        <v>82</v>
      </c>
      <c r="E160" s="241"/>
      <c r="F160" s="339" t="s">
        <v>82</v>
      </c>
      <c r="G160" s="234"/>
    </row>
    <row r="161" spans="1:7" x14ac:dyDescent="0.25">
      <c r="A161" s="227" t="s">
        <v>1776</v>
      </c>
      <c r="B161" s="332" t="s">
        <v>578</v>
      </c>
      <c r="C161" s="339" t="s">
        <v>82</v>
      </c>
      <c r="D161" s="339" t="s">
        <v>82</v>
      </c>
      <c r="E161" s="241"/>
      <c r="F161" s="339" t="s">
        <v>82</v>
      </c>
      <c r="G161" s="234"/>
    </row>
    <row r="162" spans="1:7" x14ac:dyDescent="0.25">
      <c r="A162" s="227" t="s">
        <v>1777</v>
      </c>
      <c r="B162" s="332" t="s">
        <v>578</v>
      </c>
      <c r="C162" s="339" t="s">
        <v>82</v>
      </c>
      <c r="D162" s="339" t="s">
        <v>82</v>
      </c>
      <c r="E162" s="241"/>
      <c r="F162" s="339" t="s">
        <v>82</v>
      </c>
      <c r="G162" s="234"/>
    </row>
    <row r="163" spans="1:7" x14ac:dyDescent="0.25">
      <c r="A163" s="227" t="s">
        <v>1778</v>
      </c>
      <c r="B163" s="332" t="s">
        <v>578</v>
      </c>
      <c r="C163" s="339" t="s">
        <v>82</v>
      </c>
      <c r="D163" s="339" t="s">
        <v>82</v>
      </c>
      <c r="E163" s="241"/>
      <c r="F163" s="339" t="s">
        <v>82</v>
      </c>
      <c r="G163" s="234"/>
    </row>
    <row r="164" spans="1:7" x14ac:dyDescent="0.25">
      <c r="A164" s="227" t="s">
        <v>1779</v>
      </c>
      <c r="B164" s="332" t="s">
        <v>578</v>
      </c>
      <c r="C164" s="339" t="s">
        <v>82</v>
      </c>
      <c r="D164" s="339" t="s">
        <v>82</v>
      </c>
      <c r="E164" s="241"/>
      <c r="F164" s="339" t="s">
        <v>82</v>
      </c>
      <c r="G164" s="234"/>
    </row>
    <row r="165" spans="1:7" x14ac:dyDescent="0.25">
      <c r="A165" s="227" t="s">
        <v>1780</v>
      </c>
      <c r="B165" s="332" t="s">
        <v>578</v>
      </c>
      <c r="C165" s="339" t="s">
        <v>82</v>
      </c>
      <c r="D165" s="339" t="s">
        <v>82</v>
      </c>
      <c r="E165" s="241"/>
      <c r="F165" s="339" t="s">
        <v>82</v>
      </c>
      <c r="G165" s="234"/>
    </row>
    <row r="166" spans="1:7" x14ac:dyDescent="0.25">
      <c r="A166" s="227" t="s">
        <v>1781</v>
      </c>
      <c r="B166" s="332" t="s">
        <v>578</v>
      </c>
      <c r="C166" s="339" t="s">
        <v>82</v>
      </c>
      <c r="D166" s="339" t="s">
        <v>82</v>
      </c>
      <c r="E166" s="241"/>
      <c r="F166" s="339" t="s">
        <v>82</v>
      </c>
      <c r="G166" s="234"/>
    </row>
    <row r="167" spans="1:7" x14ac:dyDescent="0.25">
      <c r="A167" s="227" t="s">
        <v>1782</v>
      </c>
      <c r="B167" s="332" t="s">
        <v>578</v>
      </c>
      <c r="C167" s="339" t="s">
        <v>82</v>
      </c>
      <c r="D167" s="339" t="s">
        <v>82</v>
      </c>
      <c r="E167" s="241"/>
      <c r="F167" s="339" t="s">
        <v>82</v>
      </c>
      <c r="G167" s="234"/>
    </row>
    <row r="168" spans="1:7" x14ac:dyDescent="0.25">
      <c r="A168" s="227" t="s">
        <v>1783</v>
      </c>
      <c r="B168" s="332" t="s">
        <v>578</v>
      </c>
      <c r="C168" s="339" t="s">
        <v>82</v>
      </c>
      <c r="D168" s="339" t="s">
        <v>82</v>
      </c>
      <c r="E168" s="241"/>
      <c r="F168" s="339" t="s">
        <v>82</v>
      </c>
      <c r="G168" s="234"/>
    </row>
    <row r="169" spans="1:7" x14ac:dyDescent="0.25">
      <c r="A169" s="227" t="s">
        <v>1784</v>
      </c>
      <c r="B169" s="332" t="s">
        <v>578</v>
      </c>
      <c r="C169" s="339" t="s">
        <v>82</v>
      </c>
      <c r="D169" s="339" t="s">
        <v>82</v>
      </c>
      <c r="E169" s="241"/>
      <c r="F169" s="339" t="s">
        <v>82</v>
      </c>
      <c r="G169" s="234"/>
    </row>
    <row r="170" spans="1:7" x14ac:dyDescent="0.25">
      <c r="A170" s="227" t="s">
        <v>1785</v>
      </c>
      <c r="B170" s="332" t="s">
        <v>578</v>
      </c>
      <c r="C170" s="339" t="s">
        <v>82</v>
      </c>
      <c r="D170" s="339" t="s">
        <v>82</v>
      </c>
      <c r="E170" s="241"/>
      <c r="F170" s="339" t="s">
        <v>82</v>
      </c>
      <c r="G170" s="234"/>
    </row>
    <row r="171" spans="1:7" x14ac:dyDescent="0.25">
      <c r="A171" s="85"/>
      <c r="B171" s="85" t="s">
        <v>609</v>
      </c>
      <c r="C171" s="85" t="s">
        <v>485</v>
      </c>
      <c r="D171" s="85" t="s">
        <v>486</v>
      </c>
      <c r="E171" s="85"/>
      <c r="F171" s="85" t="s">
        <v>453</v>
      </c>
      <c r="G171" s="85"/>
    </row>
    <row r="172" spans="1:7" x14ac:dyDescent="0.25">
      <c r="A172" s="227" t="s">
        <v>1786</v>
      </c>
      <c r="B172" s="227" t="s">
        <v>611</v>
      </c>
      <c r="C172" s="339" t="s">
        <v>82</v>
      </c>
      <c r="D172" s="339" t="s">
        <v>82</v>
      </c>
      <c r="E172" s="242"/>
      <c r="F172" s="339" t="s">
        <v>82</v>
      </c>
      <c r="G172" s="234"/>
    </row>
    <row r="173" spans="1:7" x14ac:dyDescent="0.25">
      <c r="A173" s="227" t="s">
        <v>1787</v>
      </c>
      <c r="B173" s="227" t="s">
        <v>613</v>
      </c>
      <c r="C173" s="339" t="s">
        <v>82</v>
      </c>
      <c r="D173" s="339" t="s">
        <v>82</v>
      </c>
      <c r="E173" s="242"/>
      <c r="F173" s="339" t="s">
        <v>82</v>
      </c>
      <c r="G173" s="234"/>
    </row>
    <row r="174" spans="1:7" x14ac:dyDescent="0.25">
      <c r="A174" s="227" t="s">
        <v>1788</v>
      </c>
      <c r="B174" s="227" t="s">
        <v>142</v>
      </c>
      <c r="C174" s="339" t="s">
        <v>82</v>
      </c>
      <c r="D174" s="339" t="s">
        <v>82</v>
      </c>
      <c r="E174" s="242"/>
      <c r="F174" s="339" t="s">
        <v>82</v>
      </c>
      <c r="G174" s="234"/>
    </row>
    <row r="175" spans="1:7" x14ac:dyDescent="0.25">
      <c r="A175" s="227" t="s">
        <v>1789</v>
      </c>
      <c r="B175" s="338"/>
      <c r="C175" s="339"/>
      <c r="D175" s="339"/>
      <c r="E175" s="242"/>
      <c r="F175" s="339"/>
      <c r="G175" s="234"/>
    </row>
    <row r="176" spans="1:7" x14ac:dyDescent="0.25">
      <c r="A176" s="227" t="s">
        <v>1790</v>
      </c>
      <c r="B176" s="338"/>
      <c r="C176" s="339"/>
      <c r="D176" s="339"/>
      <c r="E176" s="242"/>
      <c r="F176" s="339"/>
      <c r="G176" s="234"/>
    </row>
    <row r="177" spans="1:7" x14ac:dyDescent="0.25">
      <c r="A177" s="227" t="s">
        <v>1791</v>
      </c>
      <c r="B177" s="338"/>
      <c r="C177" s="339"/>
      <c r="D177" s="339"/>
      <c r="E177" s="242"/>
      <c r="F177" s="339"/>
      <c r="G177" s="234"/>
    </row>
    <row r="178" spans="1:7" x14ac:dyDescent="0.25">
      <c r="A178" s="227" t="s">
        <v>1792</v>
      </c>
      <c r="B178" s="338"/>
      <c r="C178" s="339"/>
      <c r="D178" s="339"/>
      <c r="E178" s="242"/>
      <c r="F178" s="339"/>
      <c r="G178" s="234"/>
    </row>
    <row r="179" spans="1:7" x14ac:dyDescent="0.25">
      <c r="A179" s="227" t="s">
        <v>1793</v>
      </c>
      <c r="B179" s="338"/>
      <c r="C179" s="339"/>
      <c r="D179" s="339"/>
      <c r="E179" s="242"/>
      <c r="F179" s="339"/>
      <c r="G179" s="234"/>
    </row>
    <row r="180" spans="1:7" x14ac:dyDescent="0.25">
      <c r="A180" s="227" t="s">
        <v>1794</v>
      </c>
      <c r="B180" s="338"/>
      <c r="C180" s="339"/>
      <c r="D180" s="339"/>
      <c r="E180" s="242"/>
      <c r="F180" s="339"/>
      <c r="G180" s="234"/>
    </row>
    <row r="181" spans="1:7" x14ac:dyDescent="0.25">
      <c r="A181" s="85"/>
      <c r="B181" s="85" t="s">
        <v>621</v>
      </c>
      <c r="C181" s="85" t="s">
        <v>485</v>
      </c>
      <c r="D181" s="85" t="s">
        <v>486</v>
      </c>
      <c r="E181" s="85"/>
      <c r="F181" s="85" t="s">
        <v>453</v>
      </c>
      <c r="G181" s="85"/>
    </row>
    <row r="182" spans="1:7" x14ac:dyDescent="0.25">
      <c r="A182" s="227" t="s">
        <v>1795</v>
      </c>
      <c r="B182" s="227" t="s">
        <v>623</v>
      </c>
      <c r="C182" s="339" t="s">
        <v>82</v>
      </c>
      <c r="D182" s="339" t="s">
        <v>82</v>
      </c>
      <c r="E182" s="242"/>
      <c r="F182" s="339" t="s">
        <v>82</v>
      </c>
      <c r="G182" s="234"/>
    </row>
    <row r="183" spans="1:7" x14ac:dyDescent="0.25">
      <c r="A183" s="227" t="s">
        <v>1796</v>
      </c>
      <c r="B183" s="227" t="s">
        <v>625</v>
      </c>
      <c r="C183" s="339" t="s">
        <v>82</v>
      </c>
      <c r="D183" s="339" t="s">
        <v>82</v>
      </c>
      <c r="E183" s="242"/>
      <c r="F183" s="339" t="s">
        <v>82</v>
      </c>
      <c r="G183" s="234"/>
    </row>
    <row r="184" spans="1:7" x14ac:dyDescent="0.25">
      <c r="A184" s="227" t="s">
        <v>1797</v>
      </c>
      <c r="B184" s="227" t="s">
        <v>142</v>
      </c>
      <c r="C184" s="339" t="s">
        <v>82</v>
      </c>
      <c r="D184" s="339" t="s">
        <v>82</v>
      </c>
      <c r="E184" s="242"/>
      <c r="F184" s="339" t="s">
        <v>82</v>
      </c>
      <c r="G184" s="234"/>
    </row>
    <row r="185" spans="1:7" x14ac:dyDescent="0.25">
      <c r="A185" s="227" t="s">
        <v>1798</v>
      </c>
      <c r="B185" s="338"/>
      <c r="C185" s="338"/>
      <c r="D185" s="338"/>
      <c r="E185" s="225"/>
      <c r="F185" s="338"/>
      <c r="G185" s="234"/>
    </row>
    <row r="186" spans="1:7" x14ac:dyDescent="0.25">
      <c r="A186" s="227" t="s">
        <v>1799</v>
      </c>
      <c r="B186" s="338"/>
      <c r="C186" s="338"/>
      <c r="D186" s="338"/>
      <c r="E186" s="225"/>
      <c r="F186" s="338"/>
      <c r="G186" s="234"/>
    </row>
    <row r="187" spans="1:7" x14ac:dyDescent="0.25">
      <c r="A187" s="227" t="s">
        <v>1800</v>
      </c>
      <c r="B187" s="338"/>
      <c r="C187" s="338"/>
      <c r="D187" s="338"/>
      <c r="E187" s="225"/>
      <c r="F187" s="338"/>
      <c r="G187" s="234"/>
    </row>
    <row r="188" spans="1:7" x14ac:dyDescent="0.25">
      <c r="A188" s="227" t="s">
        <v>1801</v>
      </c>
      <c r="B188" s="338"/>
      <c r="C188" s="338"/>
      <c r="D188" s="338"/>
      <c r="E188" s="225"/>
      <c r="F188" s="338"/>
      <c r="G188" s="234"/>
    </row>
    <row r="189" spans="1:7" x14ac:dyDescent="0.25">
      <c r="A189" s="227" t="s">
        <v>1802</v>
      </c>
      <c r="B189" s="338"/>
      <c r="C189" s="338"/>
      <c r="D189" s="338"/>
      <c r="E189" s="225"/>
      <c r="F189" s="338"/>
      <c r="G189" s="234"/>
    </row>
    <row r="190" spans="1:7" x14ac:dyDescent="0.25">
      <c r="A190" s="227" t="s">
        <v>1803</v>
      </c>
      <c r="B190" s="338"/>
      <c r="C190" s="338"/>
      <c r="D190" s="338"/>
      <c r="E190" s="225"/>
      <c r="F190" s="338"/>
      <c r="G190" s="234"/>
    </row>
    <row r="191" spans="1:7" x14ac:dyDescent="0.25">
      <c r="A191" s="85"/>
      <c r="B191" s="85" t="s">
        <v>633</v>
      </c>
      <c r="C191" s="85" t="s">
        <v>485</v>
      </c>
      <c r="D191" s="85" t="s">
        <v>486</v>
      </c>
      <c r="E191" s="85"/>
      <c r="F191" s="85" t="s">
        <v>453</v>
      </c>
      <c r="G191" s="85"/>
    </row>
    <row r="192" spans="1:7" x14ac:dyDescent="0.25">
      <c r="A192" s="227" t="s">
        <v>1804</v>
      </c>
      <c r="B192" s="235" t="s">
        <v>635</v>
      </c>
      <c r="C192" s="339" t="s">
        <v>82</v>
      </c>
      <c r="D192" s="339" t="s">
        <v>82</v>
      </c>
      <c r="E192" s="242"/>
      <c r="F192" s="339" t="s">
        <v>82</v>
      </c>
      <c r="G192" s="234"/>
    </row>
    <row r="193" spans="1:7" x14ac:dyDescent="0.25">
      <c r="A193" s="227" t="s">
        <v>1805</v>
      </c>
      <c r="B193" s="235" t="s">
        <v>637</v>
      </c>
      <c r="C193" s="339" t="s">
        <v>82</v>
      </c>
      <c r="D193" s="339" t="s">
        <v>82</v>
      </c>
      <c r="E193" s="242"/>
      <c r="F193" s="339" t="s">
        <v>82</v>
      </c>
      <c r="G193" s="234"/>
    </row>
    <row r="194" spans="1:7" x14ac:dyDescent="0.25">
      <c r="A194" s="227" t="s">
        <v>1806</v>
      </c>
      <c r="B194" s="235" t="s">
        <v>639</v>
      </c>
      <c r="C194" s="339" t="s">
        <v>82</v>
      </c>
      <c r="D194" s="339" t="s">
        <v>82</v>
      </c>
      <c r="E194" s="241"/>
      <c r="F194" s="339" t="s">
        <v>82</v>
      </c>
      <c r="G194" s="234"/>
    </row>
    <row r="195" spans="1:7" x14ac:dyDescent="0.25">
      <c r="A195" s="227" t="s">
        <v>1807</v>
      </c>
      <c r="B195" s="235" t="s">
        <v>641</v>
      </c>
      <c r="C195" s="339" t="s">
        <v>82</v>
      </c>
      <c r="D195" s="339" t="s">
        <v>82</v>
      </c>
      <c r="E195" s="241"/>
      <c r="F195" s="339" t="s">
        <v>82</v>
      </c>
      <c r="G195" s="234"/>
    </row>
    <row r="196" spans="1:7" x14ac:dyDescent="0.25">
      <c r="A196" s="227" t="s">
        <v>1808</v>
      </c>
      <c r="B196" s="235" t="s">
        <v>643</v>
      </c>
      <c r="C196" s="339" t="s">
        <v>82</v>
      </c>
      <c r="D196" s="339" t="s">
        <v>82</v>
      </c>
      <c r="E196" s="241"/>
      <c r="F196" s="339" t="s">
        <v>82</v>
      </c>
      <c r="G196" s="234"/>
    </row>
    <row r="197" spans="1:7" x14ac:dyDescent="0.25">
      <c r="A197" s="227" t="s">
        <v>2297</v>
      </c>
      <c r="B197" s="336"/>
      <c r="C197" s="339"/>
      <c r="D197" s="339"/>
      <c r="E197" s="241"/>
      <c r="F197" s="339"/>
      <c r="G197" s="234"/>
    </row>
    <row r="198" spans="1:7" x14ac:dyDescent="0.25">
      <c r="A198" s="263" t="s">
        <v>2298</v>
      </c>
      <c r="B198" s="336"/>
      <c r="C198" s="339"/>
      <c r="D198" s="339"/>
      <c r="E198" s="241"/>
      <c r="F198" s="339"/>
      <c r="G198" s="234"/>
    </row>
    <row r="199" spans="1:7" x14ac:dyDescent="0.25">
      <c r="A199" s="263" t="s">
        <v>2299</v>
      </c>
      <c r="B199" s="358"/>
      <c r="C199" s="339"/>
      <c r="D199" s="339"/>
      <c r="E199" s="241"/>
      <c r="F199" s="339"/>
      <c r="G199" s="234"/>
    </row>
    <row r="200" spans="1:7" x14ac:dyDescent="0.25">
      <c r="A200" s="263" t="s">
        <v>2300</v>
      </c>
      <c r="B200" s="358"/>
      <c r="C200" s="339"/>
      <c r="D200" s="339"/>
      <c r="E200" s="241"/>
      <c r="F200" s="339"/>
      <c r="G200" s="234"/>
    </row>
    <row r="201" spans="1:7" x14ac:dyDescent="0.25">
      <c r="A201" s="85"/>
      <c r="B201" s="85" t="s">
        <v>648</v>
      </c>
      <c r="C201" s="85" t="s">
        <v>485</v>
      </c>
      <c r="D201" s="85" t="s">
        <v>486</v>
      </c>
      <c r="E201" s="85"/>
      <c r="F201" s="85" t="s">
        <v>453</v>
      </c>
      <c r="G201" s="85"/>
    </row>
    <row r="202" spans="1:7" x14ac:dyDescent="0.25">
      <c r="A202" s="227" t="s">
        <v>1809</v>
      </c>
      <c r="B202" s="227" t="s">
        <v>650</v>
      </c>
      <c r="C202" s="339">
        <v>0</v>
      </c>
      <c r="D202" s="339">
        <v>0</v>
      </c>
      <c r="E202" s="242"/>
      <c r="F202" s="339">
        <v>0</v>
      </c>
      <c r="G202" s="234"/>
    </row>
    <row r="203" spans="1:7" x14ac:dyDescent="0.25">
      <c r="A203" s="227" t="s">
        <v>2301</v>
      </c>
      <c r="B203" s="359"/>
      <c r="C203" s="339"/>
      <c r="D203" s="339"/>
      <c r="E203" s="242"/>
      <c r="F203" s="339"/>
      <c r="G203" s="234"/>
    </row>
    <row r="204" spans="1:7" x14ac:dyDescent="0.25">
      <c r="A204" s="263" t="s">
        <v>2302</v>
      </c>
      <c r="B204" s="359"/>
      <c r="C204" s="339"/>
      <c r="D204" s="339"/>
      <c r="E204" s="242"/>
      <c r="F204" s="339"/>
      <c r="G204" s="234"/>
    </row>
    <row r="205" spans="1:7" x14ac:dyDescent="0.25">
      <c r="A205" s="263" t="s">
        <v>2303</v>
      </c>
      <c r="B205" s="359"/>
      <c r="C205" s="339"/>
      <c r="D205" s="339"/>
      <c r="E205" s="242"/>
      <c r="F205" s="339"/>
      <c r="G205" s="234"/>
    </row>
    <row r="206" spans="1:7" x14ac:dyDescent="0.25">
      <c r="A206" s="263" t="s">
        <v>2304</v>
      </c>
      <c r="B206" s="359"/>
      <c r="C206" s="339"/>
      <c r="D206" s="339"/>
      <c r="E206" s="242"/>
      <c r="F206" s="339"/>
      <c r="G206" s="234"/>
    </row>
    <row r="207" spans="1:7" x14ac:dyDescent="0.25">
      <c r="A207" s="263" t="s">
        <v>2305</v>
      </c>
      <c r="B207" s="332"/>
      <c r="C207" s="332"/>
      <c r="D207" s="332"/>
      <c r="E207" s="234"/>
      <c r="F207" s="332"/>
      <c r="G207" s="234"/>
    </row>
    <row r="208" spans="1:7" x14ac:dyDescent="0.25">
      <c r="A208" s="263" t="s">
        <v>2306</v>
      </c>
      <c r="B208" s="332"/>
      <c r="C208" s="332"/>
      <c r="D208" s="332"/>
      <c r="E208" s="234"/>
      <c r="F208" s="332"/>
      <c r="G208" s="234"/>
    </row>
    <row r="209" spans="1:7" x14ac:dyDescent="0.25">
      <c r="A209" s="263" t="s">
        <v>2307</v>
      </c>
      <c r="B209" s="332"/>
      <c r="C209" s="332"/>
      <c r="D209" s="332"/>
      <c r="E209" s="234"/>
      <c r="F209" s="332"/>
      <c r="G209" s="234"/>
    </row>
    <row r="210" spans="1:7" ht="18.75" x14ac:dyDescent="0.25">
      <c r="A210" s="168"/>
      <c r="B210" s="254" t="s">
        <v>1628</v>
      </c>
      <c r="C210" s="253"/>
      <c r="D210" s="253"/>
      <c r="E210" s="253"/>
      <c r="F210" s="253"/>
      <c r="G210" s="253"/>
    </row>
    <row r="211" spans="1:7" x14ac:dyDescent="0.25">
      <c r="A211" s="85"/>
      <c r="B211" s="85" t="s">
        <v>654</v>
      </c>
      <c r="C211" s="85" t="s">
        <v>655</v>
      </c>
      <c r="D211" s="85" t="s">
        <v>656</v>
      </c>
      <c r="E211" s="85"/>
      <c r="F211" s="85" t="s">
        <v>485</v>
      </c>
      <c r="G211" s="85" t="s">
        <v>657</v>
      </c>
    </row>
    <row r="212" spans="1:7" x14ac:dyDescent="0.25">
      <c r="A212" s="227" t="s">
        <v>1810</v>
      </c>
      <c r="B212" s="234" t="s">
        <v>659</v>
      </c>
      <c r="C212" s="333" t="s">
        <v>82</v>
      </c>
      <c r="D212" s="227"/>
      <c r="E212" s="236"/>
      <c r="F212" s="237"/>
      <c r="G212" s="237"/>
    </row>
    <row r="213" spans="1:7" x14ac:dyDescent="0.25">
      <c r="A213" s="236"/>
      <c r="B213" s="238"/>
      <c r="C213" s="236"/>
      <c r="D213" s="236"/>
      <c r="E213" s="236"/>
      <c r="F213" s="237"/>
      <c r="G213" s="237"/>
    </row>
    <row r="214" spans="1:7" x14ac:dyDescent="0.25">
      <c r="A214" s="227"/>
      <c r="B214" s="234" t="s">
        <v>660</v>
      </c>
      <c r="C214" s="236"/>
      <c r="D214" s="236"/>
      <c r="E214" s="236"/>
      <c r="F214" s="237"/>
      <c r="G214" s="237"/>
    </row>
    <row r="215" spans="1:7" x14ac:dyDescent="0.25">
      <c r="A215" s="227" t="s">
        <v>1811</v>
      </c>
      <c r="B215" s="332" t="s">
        <v>578</v>
      </c>
      <c r="C215" s="333" t="s">
        <v>82</v>
      </c>
      <c r="D215" s="340" t="s">
        <v>82</v>
      </c>
      <c r="E215" s="236"/>
      <c r="F215" s="243" t="str">
        <f>IF($C$239=0,"",IF(C215="[for completion]","",IF(C215="","",C215/$C$239)))</f>
        <v/>
      </c>
      <c r="G215" s="243" t="str">
        <f>IF($D$239=0,"",IF(D215="[for completion]","",IF(D215="","",D215/$D$239)))</f>
        <v/>
      </c>
    </row>
    <row r="216" spans="1:7" x14ac:dyDescent="0.25">
      <c r="A216" s="227" t="s">
        <v>1812</v>
      </c>
      <c r="B216" s="332" t="s">
        <v>578</v>
      </c>
      <c r="C216" s="333" t="s">
        <v>82</v>
      </c>
      <c r="D216" s="340" t="s">
        <v>82</v>
      </c>
      <c r="E216" s="236"/>
      <c r="F216" s="243" t="str">
        <f t="shared" ref="F216:F238" si="1">IF($C$239=0,"",IF(C216="[for completion]","",IF(C216="","",C216/$C$239)))</f>
        <v/>
      </c>
      <c r="G216" s="243" t="str">
        <f t="shared" ref="G216:G238" si="2">IF($D$239=0,"",IF(D216="[for completion]","",IF(D216="","",D216/$D$239)))</f>
        <v/>
      </c>
    </row>
    <row r="217" spans="1:7" x14ac:dyDescent="0.25">
      <c r="A217" s="227" t="s">
        <v>1813</v>
      </c>
      <c r="B217" s="332" t="s">
        <v>578</v>
      </c>
      <c r="C217" s="333" t="s">
        <v>82</v>
      </c>
      <c r="D217" s="340" t="s">
        <v>82</v>
      </c>
      <c r="E217" s="236"/>
      <c r="F217" s="243" t="str">
        <f t="shared" si="1"/>
        <v/>
      </c>
      <c r="G217" s="243" t="str">
        <f t="shared" si="2"/>
        <v/>
      </c>
    </row>
    <row r="218" spans="1:7" x14ac:dyDescent="0.25">
      <c r="A218" s="227" t="s">
        <v>1814</v>
      </c>
      <c r="B218" s="332" t="s">
        <v>578</v>
      </c>
      <c r="C218" s="333" t="s">
        <v>82</v>
      </c>
      <c r="D218" s="340" t="s">
        <v>82</v>
      </c>
      <c r="E218" s="236"/>
      <c r="F218" s="243" t="str">
        <f t="shared" si="1"/>
        <v/>
      </c>
      <c r="G218" s="243" t="str">
        <f t="shared" si="2"/>
        <v/>
      </c>
    </row>
    <row r="219" spans="1:7" x14ac:dyDescent="0.25">
      <c r="A219" s="227" t="s">
        <v>1815</v>
      </c>
      <c r="B219" s="332" t="s">
        <v>578</v>
      </c>
      <c r="C219" s="333" t="s">
        <v>82</v>
      </c>
      <c r="D219" s="340" t="s">
        <v>82</v>
      </c>
      <c r="E219" s="236"/>
      <c r="F219" s="243" t="str">
        <f t="shared" si="1"/>
        <v/>
      </c>
      <c r="G219" s="243" t="str">
        <f t="shared" si="2"/>
        <v/>
      </c>
    </row>
    <row r="220" spans="1:7" x14ac:dyDescent="0.25">
      <c r="A220" s="227" t="s">
        <v>1816</v>
      </c>
      <c r="B220" s="332" t="s">
        <v>578</v>
      </c>
      <c r="C220" s="333" t="s">
        <v>82</v>
      </c>
      <c r="D220" s="340" t="s">
        <v>82</v>
      </c>
      <c r="E220" s="236"/>
      <c r="F220" s="243" t="str">
        <f t="shared" si="1"/>
        <v/>
      </c>
      <c r="G220" s="243" t="str">
        <f t="shared" si="2"/>
        <v/>
      </c>
    </row>
    <row r="221" spans="1:7" x14ac:dyDescent="0.25">
      <c r="A221" s="227" t="s">
        <v>1817</v>
      </c>
      <c r="B221" s="332" t="s">
        <v>578</v>
      </c>
      <c r="C221" s="333" t="s">
        <v>82</v>
      </c>
      <c r="D221" s="340" t="s">
        <v>82</v>
      </c>
      <c r="E221" s="236"/>
      <c r="F221" s="243" t="str">
        <f t="shared" si="1"/>
        <v/>
      </c>
      <c r="G221" s="243" t="str">
        <f t="shared" si="2"/>
        <v/>
      </c>
    </row>
    <row r="222" spans="1:7" x14ac:dyDescent="0.25">
      <c r="A222" s="227" t="s">
        <v>1818</v>
      </c>
      <c r="B222" s="332" t="s">
        <v>578</v>
      </c>
      <c r="C222" s="333" t="s">
        <v>82</v>
      </c>
      <c r="D222" s="340" t="s">
        <v>82</v>
      </c>
      <c r="E222" s="236"/>
      <c r="F222" s="243" t="str">
        <f t="shared" si="1"/>
        <v/>
      </c>
      <c r="G222" s="243" t="str">
        <f t="shared" si="2"/>
        <v/>
      </c>
    </row>
    <row r="223" spans="1:7" x14ac:dyDescent="0.25">
      <c r="A223" s="227" t="s">
        <v>1819</v>
      </c>
      <c r="B223" s="332" t="s">
        <v>578</v>
      </c>
      <c r="C223" s="333" t="s">
        <v>82</v>
      </c>
      <c r="D223" s="340" t="s">
        <v>82</v>
      </c>
      <c r="E223" s="236"/>
      <c r="F223" s="243" t="str">
        <f t="shared" si="1"/>
        <v/>
      </c>
      <c r="G223" s="243" t="str">
        <f t="shared" si="2"/>
        <v/>
      </c>
    </row>
    <row r="224" spans="1:7" x14ac:dyDescent="0.25">
      <c r="A224" s="227" t="s">
        <v>1820</v>
      </c>
      <c r="B224" s="332" t="s">
        <v>578</v>
      </c>
      <c r="C224" s="333" t="s">
        <v>82</v>
      </c>
      <c r="D224" s="340" t="s">
        <v>82</v>
      </c>
      <c r="E224" s="234"/>
      <c r="F224" s="243" t="str">
        <f t="shared" si="1"/>
        <v/>
      </c>
      <c r="G224" s="243" t="str">
        <f t="shared" si="2"/>
        <v/>
      </c>
    </row>
    <row r="225" spans="1:7" x14ac:dyDescent="0.25">
      <c r="A225" s="227" t="s">
        <v>1821</v>
      </c>
      <c r="B225" s="332" t="s">
        <v>578</v>
      </c>
      <c r="C225" s="333" t="s">
        <v>82</v>
      </c>
      <c r="D225" s="340" t="s">
        <v>82</v>
      </c>
      <c r="E225" s="234"/>
      <c r="F225" s="243" t="str">
        <f t="shared" si="1"/>
        <v/>
      </c>
      <c r="G225" s="243" t="str">
        <f t="shared" si="2"/>
        <v/>
      </c>
    </row>
    <row r="226" spans="1:7" x14ac:dyDescent="0.25">
      <c r="A226" s="227" t="s">
        <v>1822</v>
      </c>
      <c r="B226" s="332" t="s">
        <v>578</v>
      </c>
      <c r="C226" s="333" t="s">
        <v>82</v>
      </c>
      <c r="D226" s="340" t="s">
        <v>82</v>
      </c>
      <c r="E226" s="234"/>
      <c r="F226" s="243" t="str">
        <f t="shared" si="1"/>
        <v/>
      </c>
      <c r="G226" s="243" t="str">
        <f t="shared" si="2"/>
        <v/>
      </c>
    </row>
    <row r="227" spans="1:7" x14ac:dyDescent="0.25">
      <c r="A227" s="227" t="s">
        <v>1823</v>
      </c>
      <c r="B227" s="332" t="s">
        <v>578</v>
      </c>
      <c r="C227" s="333" t="s">
        <v>82</v>
      </c>
      <c r="D227" s="340" t="s">
        <v>82</v>
      </c>
      <c r="E227" s="234"/>
      <c r="F227" s="243" t="str">
        <f t="shared" si="1"/>
        <v/>
      </c>
      <c r="G227" s="243" t="str">
        <f t="shared" si="2"/>
        <v/>
      </c>
    </row>
    <row r="228" spans="1:7" x14ac:dyDescent="0.25">
      <c r="A228" s="227" t="s">
        <v>1824</v>
      </c>
      <c r="B228" s="332" t="s">
        <v>578</v>
      </c>
      <c r="C228" s="333" t="s">
        <v>82</v>
      </c>
      <c r="D228" s="340" t="s">
        <v>82</v>
      </c>
      <c r="E228" s="234"/>
      <c r="F228" s="243" t="str">
        <f t="shared" si="1"/>
        <v/>
      </c>
      <c r="G228" s="243" t="str">
        <f t="shared" si="2"/>
        <v/>
      </c>
    </row>
    <row r="229" spans="1:7" x14ac:dyDescent="0.25">
      <c r="A229" s="227" t="s">
        <v>1825</v>
      </c>
      <c r="B229" s="332" t="s">
        <v>578</v>
      </c>
      <c r="C229" s="333" t="s">
        <v>82</v>
      </c>
      <c r="D229" s="340" t="s">
        <v>82</v>
      </c>
      <c r="E229" s="234"/>
      <c r="F229" s="243" t="str">
        <f t="shared" si="1"/>
        <v/>
      </c>
      <c r="G229" s="243" t="str">
        <f t="shared" si="2"/>
        <v/>
      </c>
    </row>
    <row r="230" spans="1:7" x14ac:dyDescent="0.25">
      <c r="A230" s="227" t="s">
        <v>1826</v>
      </c>
      <c r="B230" s="332" t="s">
        <v>578</v>
      </c>
      <c r="C230" s="333" t="s">
        <v>82</v>
      </c>
      <c r="D230" s="340" t="s">
        <v>82</v>
      </c>
      <c r="E230" s="227"/>
      <c r="F230" s="243" t="str">
        <f t="shared" si="1"/>
        <v/>
      </c>
      <c r="G230" s="243" t="str">
        <f t="shared" si="2"/>
        <v/>
      </c>
    </row>
    <row r="231" spans="1:7" x14ac:dyDescent="0.25">
      <c r="A231" s="227" t="s">
        <v>1827</v>
      </c>
      <c r="B231" s="332" t="s">
        <v>578</v>
      </c>
      <c r="C231" s="333" t="s">
        <v>82</v>
      </c>
      <c r="D231" s="340" t="s">
        <v>82</v>
      </c>
      <c r="E231" s="230"/>
      <c r="F231" s="243" t="str">
        <f t="shared" si="1"/>
        <v/>
      </c>
      <c r="G231" s="243" t="str">
        <f t="shared" si="2"/>
        <v/>
      </c>
    </row>
    <row r="232" spans="1:7" x14ac:dyDescent="0.25">
      <c r="A232" s="227" t="s">
        <v>1828</v>
      </c>
      <c r="B232" s="332" t="s">
        <v>578</v>
      </c>
      <c r="C232" s="333" t="s">
        <v>82</v>
      </c>
      <c r="D232" s="340" t="s">
        <v>82</v>
      </c>
      <c r="E232" s="230"/>
      <c r="F232" s="243" t="str">
        <f t="shared" si="1"/>
        <v/>
      </c>
      <c r="G232" s="243" t="str">
        <f t="shared" si="2"/>
        <v/>
      </c>
    </row>
    <row r="233" spans="1:7" x14ac:dyDescent="0.25">
      <c r="A233" s="227" t="s">
        <v>1829</v>
      </c>
      <c r="B233" s="332" t="s">
        <v>578</v>
      </c>
      <c r="C233" s="333" t="s">
        <v>82</v>
      </c>
      <c r="D233" s="340" t="s">
        <v>82</v>
      </c>
      <c r="E233" s="230"/>
      <c r="F233" s="243" t="str">
        <f t="shared" si="1"/>
        <v/>
      </c>
      <c r="G233" s="243" t="str">
        <f t="shared" si="2"/>
        <v/>
      </c>
    </row>
    <row r="234" spans="1:7" x14ac:dyDescent="0.25">
      <c r="A234" s="227" t="s">
        <v>1830</v>
      </c>
      <c r="B234" s="332" t="s">
        <v>578</v>
      </c>
      <c r="C234" s="333" t="s">
        <v>82</v>
      </c>
      <c r="D234" s="340" t="s">
        <v>82</v>
      </c>
      <c r="E234" s="230"/>
      <c r="F234" s="243" t="str">
        <f t="shared" si="1"/>
        <v/>
      </c>
      <c r="G234" s="243" t="str">
        <f t="shared" si="2"/>
        <v/>
      </c>
    </row>
    <row r="235" spans="1:7" x14ac:dyDescent="0.25">
      <c r="A235" s="227" t="s">
        <v>1831</v>
      </c>
      <c r="B235" s="332" t="s">
        <v>578</v>
      </c>
      <c r="C235" s="333" t="s">
        <v>82</v>
      </c>
      <c r="D235" s="340" t="s">
        <v>82</v>
      </c>
      <c r="E235" s="230"/>
      <c r="F235" s="243" t="str">
        <f t="shared" si="1"/>
        <v/>
      </c>
      <c r="G235" s="243" t="str">
        <f t="shared" si="2"/>
        <v/>
      </c>
    </row>
    <row r="236" spans="1:7" x14ac:dyDescent="0.25">
      <c r="A236" s="227" t="s">
        <v>1832</v>
      </c>
      <c r="B236" s="332" t="s">
        <v>578</v>
      </c>
      <c r="C236" s="333" t="s">
        <v>82</v>
      </c>
      <c r="D236" s="340" t="s">
        <v>82</v>
      </c>
      <c r="E236" s="230"/>
      <c r="F236" s="243" t="str">
        <f t="shared" si="1"/>
        <v/>
      </c>
      <c r="G236" s="243" t="str">
        <f t="shared" si="2"/>
        <v/>
      </c>
    </row>
    <row r="237" spans="1:7" x14ac:dyDescent="0.25">
      <c r="A237" s="227" t="s">
        <v>1833</v>
      </c>
      <c r="B237" s="332" t="s">
        <v>578</v>
      </c>
      <c r="C237" s="333" t="s">
        <v>82</v>
      </c>
      <c r="D237" s="340" t="s">
        <v>82</v>
      </c>
      <c r="E237" s="230"/>
      <c r="F237" s="243" t="str">
        <f t="shared" si="1"/>
        <v/>
      </c>
      <c r="G237" s="243" t="str">
        <f t="shared" si="2"/>
        <v/>
      </c>
    </row>
    <row r="238" spans="1:7" x14ac:dyDescent="0.25">
      <c r="A238" s="227" t="s">
        <v>1834</v>
      </c>
      <c r="B238" s="332" t="s">
        <v>578</v>
      </c>
      <c r="C238" s="333" t="s">
        <v>82</v>
      </c>
      <c r="D238" s="340" t="s">
        <v>82</v>
      </c>
      <c r="E238" s="230"/>
      <c r="F238" s="243" t="str">
        <f t="shared" si="1"/>
        <v/>
      </c>
      <c r="G238" s="243" t="str">
        <f t="shared" si="2"/>
        <v/>
      </c>
    </row>
    <row r="239" spans="1:7" x14ac:dyDescent="0.25">
      <c r="A239" s="227" t="s">
        <v>1835</v>
      </c>
      <c r="B239" s="239" t="s">
        <v>144</v>
      </c>
      <c r="C239" s="249">
        <f>SUM(C215:C238)</f>
        <v>0</v>
      </c>
      <c r="D239" s="247">
        <f>SUM(D215:D238)</f>
        <v>0</v>
      </c>
      <c r="E239" s="230"/>
      <c r="F239" s="248">
        <f>SUM(F215:F238)</f>
        <v>0</v>
      </c>
      <c r="G239" s="248">
        <f>SUM(G215:G238)</f>
        <v>0</v>
      </c>
    </row>
    <row r="240" spans="1:7" x14ac:dyDescent="0.25">
      <c r="A240" s="85"/>
      <c r="B240" s="85" t="s">
        <v>686</v>
      </c>
      <c r="C240" s="85" t="s">
        <v>655</v>
      </c>
      <c r="D240" s="85" t="s">
        <v>656</v>
      </c>
      <c r="E240" s="85"/>
      <c r="F240" s="85" t="s">
        <v>485</v>
      </c>
      <c r="G240" s="85" t="s">
        <v>657</v>
      </c>
    </row>
    <row r="241" spans="1:7" x14ac:dyDescent="0.25">
      <c r="A241" s="227" t="s">
        <v>1836</v>
      </c>
      <c r="B241" s="227" t="s">
        <v>688</v>
      </c>
      <c r="C241" s="339" t="s">
        <v>82</v>
      </c>
      <c r="D241" s="227"/>
      <c r="E241" s="227"/>
      <c r="F241" s="245"/>
      <c r="G241" s="245"/>
    </row>
    <row r="242" spans="1:7" x14ac:dyDescent="0.25">
      <c r="A242" s="227"/>
      <c r="B242" s="227"/>
      <c r="C242" s="227"/>
      <c r="D242" s="227"/>
      <c r="E242" s="227"/>
      <c r="F242" s="245"/>
      <c r="G242" s="245"/>
    </row>
    <row r="243" spans="1:7" x14ac:dyDescent="0.25">
      <c r="A243" s="227"/>
      <c r="B243" s="234" t="s">
        <v>689</v>
      </c>
      <c r="C243" s="227"/>
      <c r="D243" s="227"/>
      <c r="E243" s="227"/>
      <c r="F243" s="245"/>
      <c r="G243" s="245"/>
    </row>
    <row r="244" spans="1:7" x14ac:dyDescent="0.25">
      <c r="A244" s="227" t="s">
        <v>1837</v>
      </c>
      <c r="B244" s="227" t="s">
        <v>691</v>
      </c>
      <c r="C244" s="333" t="s">
        <v>82</v>
      </c>
      <c r="D244" s="340" t="s">
        <v>82</v>
      </c>
      <c r="E244" s="227"/>
      <c r="F244" s="243" t="str">
        <f>IF($C$252=0,"",IF(C244="[for completion]","",IF(C244="","",C244/$C$252)))</f>
        <v/>
      </c>
      <c r="G244" s="243" t="str">
        <f>IF($D$252=0,"",IF(D244="[for completion]","",IF(D244="","",D244/$D$252)))</f>
        <v/>
      </c>
    </row>
    <row r="245" spans="1:7" x14ac:dyDescent="0.25">
      <c r="A245" s="227" t="s">
        <v>1838</v>
      </c>
      <c r="B245" s="227" t="s">
        <v>693</v>
      </c>
      <c r="C245" s="333" t="s">
        <v>82</v>
      </c>
      <c r="D245" s="340" t="s">
        <v>82</v>
      </c>
      <c r="E245" s="227"/>
      <c r="F245" s="243" t="str">
        <f t="shared" ref="F245:F251" si="3">IF($C$252=0,"",IF(C245="[for completion]","",IF(C245="","",C245/$C$252)))</f>
        <v/>
      </c>
      <c r="G245" s="243" t="str">
        <f t="shared" ref="G245:G251" si="4">IF($D$252=0,"",IF(D245="[for completion]","",IF(D245="","",D245/$D$252)))</f>
        <v/>
      </c>
    </row>
    <row r="246" spans="1:7" x14ac:dyDescent="0.25">
      <c r="A246" s="227" t="s">
        <v>1839</v>
      </c>
      <c r="B246" s="227" t="s">
        <v>695</v>
      </c>
      <c r="C246" s="333" t="s">
        <v>82</v>
      </c>
      <c r="D246" s="340" t="s">
        <v>82</v>
      </c>
      <c r="E246" s="227"/>
      <c r="F246" s="243" t="str">
        <f t="shared" si="3"/>
        <v/>
      </c>
      <c r="G246" s="243" t="str">
        <f t="shared" si="4"/>
        <v/>
      </c>
    </row>
    <row r="247" spans="1:7" x14ac:dyDescent="0.25">
      <c r="A247" s="227" t="s">
        <v>1840</v>
      </c>
      <c r="B247" s="227" t="s">
        <v>697</v>
      </c>
      <c r="C247" s="333" t="s">
        <v>82</v>
      </c>
      <c r="D247" s="340" t="s">
        <v>82</v>
      </c>
      <c r="E247" s="227"/>
      <c r="F247" s="243" t="str">
        <f t="shared" si="3"/>
        <v/>
      </c>
      <c r="G247" s="243" t="str">
        <f t="shared" si="4"/>
        <v/>
      </c>
    </row>
    <row r="248" spans="1:7" x14ac:dyDescent="0.25">
      <c r="A248" s="227" t="s">
        <v>1841</v>
      </c>
      <c r="B248" s="227" t="s">
        <v>699</v>
      </c>
      <c r="C248" s="333" t="s">
        <v>82</v>
      </c>
      <c r="D248" s="340" t="s">
        <v>82</v>
      </c>
      <c r="E248" s="227"/>
      <c r="F248" s="243" t="str">
        <f>IF($C$252=0,"",IF(C248="[for completion]","",IF(C248="","",C248/$C$252)))</f>
        <v/>
      </c>
      <c r="G248" s="243" t="str">
        <f t="shared" si="4"/>
        <v/>
      </c>
    </row>
    <row r="249" spans="1:7" x14ac:dyDescent="0.25">
      <c r="A249" s="227" t="s">
        <v>1842</v>
      </c>
      <c r="B249" s="227" t="s">
        <v>701</v>
      </c>
      <c r="C249" s="333" t="s">
        <v>82</v>
      </c>
      <c r="D249" s="340" t="s">
        <v>82</v>
      </c>
      <c r="E249" s="227"/>
      <c r="F249" s="243" t="str">
        <f t="shared" si="3"/>
        <v/>
      </c>
      <c r="G249" s="243" t="str">
        <f t="shared" si="4"/>
        <v/>
      </c>
    </row>
    <row r="250" spans="1:7" x14ac:dyDescent="0.25">
      <c r="A250" s="227" t="s">
        <v>1843</v>
      </c>
      <c r="B250" s="227" t="s">
        <v>703</v>
      </c>
      <c r="C250" s="333" t="s">
        <v>82</v>
      </c>
      <c r="D250" s="340" t="s">
        <v>82</v>
      </c>
      <c r="E250" s="227"/>
      <c r="F250" s="243" t="str">
        <f t="shared" si="3"/>
        <v/>
      </c>
      <c r="G250" s="243" t="str">
        <f t="shared" si="4"/>
        <v/>
      </c>
    </row>
    <row r="251" spans="1:7" x14ac:dyDescent="0.25">
      <c r="A251" s="227" t="s">
        <v>1844</v>
      </c>
      <c r="B251" s="227" t="s">
        <v>705</v>
      </c>
      <c r="C251" s="333" t="s">
        <v>82</v>
      </c>
      <c r="D251" s="340" t="s">
        <v>82</v>
      </c>
      <c r="E251" s="227"/>
      <c r="F251" s="243" t="str">
        <f t="shared" si="3"/>
        <v/>
      </c>
      <c r="G251" s="243" t="str">
        <f t="shared" si="4"/>
        <v/>
      </c>
    </row>
    <row r="252" spans="1:7" x14ac:dyDescent="0.25">
      <c r="A252" s="227" t="s">
        <v>1845</v>
      </c>
      <c r="B252" s="239" t="s">
        <v>144</v>
      </c>
      <c r="C252" s="244">
        <f>SUM(C244:C251)</f>
        <v>0</v>
      </c>
      <c r="D252" s="246">
        <f>SUM(D244:D251)</f>
        <v>0</v>
      </c>
      <c r="E252" s="227"/>
      <c r="F252" s="248">
        <f>SUM(F241:F251)</f>
        <v>0</v>
      </c>
      <c r="G252" s="248">
        <f>SUM(G241:G251)</f>
        <v>0</v>
      </c>
    </row>
    <row r="253" spans="1:7" x14ac:dyDescent="0.25">
      <c r="A253" s="227" t="s">
        <v>1846</v>
      </c>
      <c r="B253" s="231" t="s">
        <v>708</v>
      </c>
      <c r="C253" s="333"/>
      <c r="D253" s="340"/>
      <c r="E253" s="227"/>
      <c r="F253" s="243" t="s">
        <v>1649</v>
      </c>
      <c r="G253" s="243" t="s">
        <v>1649</v>
      </c>
    </row>
    <row r="254" spans="1:7" x14ac:dyDescent="0.25">
      <c r="A254" s="227" t="s">
        <v>1847</v>
      </c>
      <c r="B254" s="231" t="s">
        <v>710</v>
      </c>
      <c r="C254" s="333"/>
      <c r="D254" s="340"/>
      <c r="E254" s="227"/>
      <c r="F254" s="243" t="s">
        <v>1649</v>
      </c>
      <c r="G254" s="243" t="s">
        <v>1649</v>
      </c>
    </row>
    <row r="255" spans="1:7" x14ac:dyDescent="0.25">
      <c r="A255" s="227" t="s">
        <v>1848</v>
      </c>
      <c r="B255" s="231" t="s">
        <v>712</v>
      </c>
      <c r="C255" s="333"/>
      <c r="D255" s="340"/>
      <c r="E255" s="227"/>
      <c r="F255" s="243" t="s">
        <v>1649</v>
      </c>
      <c r="G255" s="243" t="s">
        <v>1649</v>
      </c>
    </row>
    <row r="256" spans="1:7" x14ac:dyDescent="0.25">
      <c r="A256" s="227" t="s">
        <v>1849</v>
      </c>
      <c r="B256" s="231" t="s">
        <v>714</v>
      </c>
      <c r="C256" s="333"/>
      <c r="D256" s="340"/>
      <c r="E256" s="227"/>
      <c r="F256" s="243" t="s">
        <v>1649</v>
      </c>
      <c r="G256" s="243" t="s">
        <v>1649</v>
      </c>
    </row>
    <row r="257" spans="1:7" x14ac:dyDescent="0.25">
      <c r="A257" s="227" t="s">
        <v>1850</v>
      </c>
      <c r="B257" s="231" t="s">
        <v>716</v>
      </c>
      <c r="C257" s="333"/>
      <c r="D257" s="340"/>
      <c r="E257" s="227"/>
      <c r="F257" s="243" t="s">
        <v>1649</v>
      </c>
      <c r="G257" s="243" t="s">
        <v>1649</v>
      </c>
    </row>
    <row r="258" spans="1:7" x14ac:dyDescent="0.25">
      <c r="A258" s="227" t="s">
        <v>1851</v>
      </c>
      <c r="B258" s="231" t="s">
        <v>718</v>
      </c>
      <c r="C258" s="333"/>
      <c r="D258" s="340"/>
      <c r="E258" s="227"/>
      <c r="F258" s="243" t="s">
        <v>1649</v>
      </c>
      <c r="G258" s="243" t="s">
        <v>1649</v>
      </c>
    </row>
    <row r="259" spans="1:7" x14ac:dyDescent="0.25">
      <c r="A259" s="227" t="s">
        <v>1852</v>
      </c>
      <c r="B259" s="231"/>
      <c r="C259" s="227"/>
      <c r="D259" s="227"/>
      <c r="E259" s="227"/>
      <c r="F259" s="243"/>
      <c r="G259" s="243"/>
    </row>
    <row r="260" spans="1:7" x14ac:dyDescent="0.25">
      <c r="A260" s="227" t="s">
        <v>1853</v>
      </c>
      <c r="B260" s="231"/>
      <c r="C260" s="227"/>
      <c r="D260" s="227"/>
      <c r="E260" s="227"/>
      <c r="F260" s="243"/>
      <c r="G260" s="243"/>
    </row>
    <row r="261" spans="1:7" x14ac:dyDescent="0.25">
      <c r="A261" s="227" t="s">
        <v>1854</v>
      </c>
      <c r="B261" s="231"/>
      <c r="C261" s="227"/>
      <c r="D261" s="227"/>
      <c r="E261" s="227"/>
      <c r="F261" s="243"/>
      <c r="G261" s="243"/>
    </row>
    <row r="262" spans="1:7" x14ac:dyDescent="0.25">
      <c r="A262" s="85"/>
      <c r="B262" s="85" t="s">
        <v>722</v>
      </c>
      <c r="C262" s="85" t="s">
        <v>655</v>
      </c>
      <c r="D262" s="85" t="s">
        <v>656</v>
      </c>
      <c r="E262" s="85"/>
      <c r="F262" s="85" t="s">
        <v>485</v>
      </c>
      <c r="G262" s="85" t="s">
        <v>657</v>
      </c>
    </row>
    <row r="263" spans="1:7" x14ac:dyDescent="0.25">
      <c r="A263" s="227" t="s">
        <v>1855</v>
      </c>
      <c r="B263" s="227" t="s">
        <v>688</v>
      </c>
      <c r="C263" s="339" t="s">
        <v>116</v>
      </c>
      <c r="D263" s="227"/>
      <c r="E263" s="227"/>
      <c r="F263" s="245"/>
      <c r="G263" s="245"/>
    </row>
    <row r="264" spans="1:7" x14ac:dyDescent="0.25">
      <c r="A264" s="227"/>
      <c r="B264" s="227"/>
      <c r="C264" s="227"/>
      <c r="D264" s="227"/>
      <c r="E264" s="227"/>
      <c r="F264" s="245"/>
      <c r="G264" s="245"/>
    </row>
    <row r="265" spans="1:7" x14ac:dyDescent="0.25">
      <c r="A265" s="227"/>
      <c r="B265" s="234" t="s">
        <v>689</v>
      </c>
      <c r="C265" s="227"/>
      <c r="D265" s="227"/>
      <c r="E265" s="227"/>
      <c r="F265" s="245"/>
      <c r="G265" s="245"/>
    </row>
    <row r="266" spans="1:7" x14ac:dyDescent="0.25">
      <c r="A266" s="227" t="s">
        <v>1856</v>
      </c>
      <c r="B266" s="227" t="s">
        <v>691</v>
      </c>
      <c r="C266" s="333" t="s">
        <v>116</v>
      </c>
      <c r="D266" s="340" t="s">
        <v>116</v>
      </c>
      <c r="E266" s="227"/>
      <c r="F266" s="243" t="str">
        <f>IF($C$274=0,"",IF(C266="[for completion]","",IF(C266="","",C266/$C$274)))</f>
        <v/>
      </c>
      <c r="G266" s="243" t="str">
        <f>IF($D$274=0,"",IF(D266="[for completion]","",IF(D266="","",D266/$D$274)))</f>
        <v/>
      </c>
    </row>
    <row r="267" spans="1:7" x14ac:dyDescent="0.25">
      <c r="A267" s="227" t="s">
        <v>1857</v>
      </c>
      <c r="B267" s="227" t="s">
        <v>693</v>
      </c>
      <c r="C267" s="333" t="s">
        <v>116</v>
      </c>
      <c r="D267" s="340" t="s">
        <v>116</v>
      </c>
      <c r="E267" s="227"/>
      <c r="F267" s="243" t="str">
        <f t="shared" ref="F267:F273" si="5">IF($C$274=0,"",IF(C267="[for completion]","",IF(C267="","",C267/$C$274)))</f>
        <v/>
      </c>
      <c r="G267" s="243" t="str">
        <f t="shared" ref="G267:G273" si="6">IF($D$274=0,"",IF(D267="[for completion]","",IF(D267="","",D267/$D$274)))</f>
        <v/>
      </c>
    </row>
    <row r="268" spans="1:7" x14ac:dyDescent="0.25">
      <c r="A268" s="227" t="s">
        <v>1858</v>
      </c>
      <c r="B268" s="227" t="s">
        <v>695</v>
      </c>
      <c r="C268" s="333" t="s">
        <v>116</v>
      </c>
      <c r="D268" s="340" t="s">
        <v>116</v>
      </c>
      <c r="E268" s="227"/>
      <c r="F268" s="243" t="str">
        <f t="shared" si="5"/>
        <v/>
      </c>
      <c r="G268" s="243" t="str">
        <f t="shared" si="6"/>
        <v/>
      </c>
    </row>
    <row r="269" spans="1:7" x14ac:dyDescent="0.25">
      <c r="A269" s="227" t="s">
        <v>1859</v>
      </c>
      <c r="B269" s="227" t="s">
        <v>697</v>
      </c>
      <c r="C269" s="333" t="s">
        <v>116</v>
      </c>
      <c r="D269" s="340" t="s">
        <v>116</v>
      </c>
      <c r="E269" s="227"/>
      <c r="F269" s="243" t="str">
        <f t="shared" si="5"/>
        <v/>
      </c>
      <c r="G269" s="243" t="str">
        <f t="shared" si="6"/>
        <v/>
      </c>
    </row>
    <row r="270" spans="1:7" x14ac:dyDescent="0.25">
      <c r="A270" s="227" t="s">
        <v>1860</v>
      </c>
      <c r="B270" s="227" t="s">
        <v>699</v>
      </c>
      <c r="C270" s="333" t="s">
        <v>116</v>
      </c>
      <c r="D270" s="340" t="s">
        <v>116</v>
      </c>
      <c r="E270" s="227"/>
      <c r="F270" s="243" t="str">
        <f t="shared" si="5"/>
        <v/>
      </c>
      <c r="G270" s="243" t="str">
        <f t="shared" si="6"/>
        <v/>
      </c>
    </row>
    <row r="271" spans="1:7" x14ac:dyDescent="0.25">
      <c r="A271" s="227" t="s">
        <v>1861</v>
      </c>
      <c r="B271" s="227" t="s">
        <v>701</v>
      </c>
      <c r="C271" s="333" t="s">
        <v>116</v>
      </c>
      <c r="D271" s="340" t="s">
        <v>116</v>
      </c>
      <c r="E271" s="227"/>
      <c r="F271" s="243" t="str">
        <f t="shared" si="5"/>
        <v/>
      </c>
      <c r="G271" s="243" t="str">
        <f t="shared" si="6"/>
        <v/>
      </c>
    </row>
    <row r="272" spans="1:7" x14ac:dyDescent="0.25">
      <c r="A272" s="227" t="s">
        <v>1862</v>
      </c>
      <c r="B272" s="227" t="s">
        <v>703</v>
      </c>
      <c r="C272" s="333" t="s">
        <v>116</v>
      </c>
      <c r="D272" s="340" t="s">
        <v>116</v>
      </c>
      <c r="E272" s="227"/>
      <c r="F272" s="243" t="str">
        <f t="shared" si="5"/>
        <v/>
      </c>
      <c r="G272" s="243" t="str">
        <f t="shared" si="6"/>
        <v/>
      </c>
    </row>
    <row r="273" spans="1:7" x14ac:dyDescent="0.25">
      <c r="A273" s="227" t="s">
        <v>1863</v>
      </c>
      <c r="B273" s="227" t="s">
        <v>705</v>
      </c>
      <c r="C273" s="333" t="s">
        <v>116</v>
      </c>
      <c r="D273" s="340" t="s">
        <v>116</v>
      </c>
      <c r="E273" s="227"/>
      <c r="F273" s="243" t="str">
        <f t="shared" si="5"/>
        <v/>
      </c>
      <c r="G273" s="243" t="str">
        <f t="shared" si="6"/>
        <v/>
      </c>
    </row>
    <row r="274" spans="1:7" x14ac:dyDescent="0.25">
      <c r="A274" s="227" t="s">
        <v>1864</v>
      </c>
      <c r="B274" s="239" t="s">
        <v>144</v>
      </c>
      <c r="C274" s="244">
        <f>SUM(C266:C273)</f>
        <v>0</v>
      </c>
      <c r="D274" s="246">
        <f>SUM(D266:D273)</f>
        <v>0</v>
      </c>
      <c r="E274" s="227"/>
      <c r="F274" s="248">
        <f>SUM(F266:F273)</f>
        <v>0</v>
      </c>
      <c r="G274" s="248">
        <f>SUM(G266:G273)</f>
        <v>0</v>
      </c>
    </row>
    <row r="275" spans="1:7" x14ac:dyDescent="0.25">
      <c r="A275" s="227" t="s">
        <v>1865</v>
      </c>
      <c r="B275" s="231" t="s">
        <v>708</v>
      </c>
      <c r="C275" s="333"/>
      <c r="D275" s="340"/>
      <c r="E275" s="227"/>
      <c r="F275" s="243" t="s">
        <v>1649</v>
      </c>
      <c r="G275" s="243" t="s">
        <v>1649</v>
      </c>
    </row>
    <row r="276" spans="1:7" x14ac:dyDescent="0.25">
      <c r="A276" s="227" t="s">
        <v>1866</v>
      </c>
      <c r="B276" s="231" t="s">
        <v>710</v>
      </c>
      <c r="C276" s="333"/>
      <c r="D276" s="340"/>
      <c r="E276" s="227"/>
      <c r="F276" s="243" t="s">
        <v>1649</v>
      </c>
      <c r="G276" s="243" t="s">
        <v>1649</v>
      </c>
    </row>
    <row r="277" spans="1:7" x14ac:dyDescent="0.25">
      <c r="A277" s="227" t="s">
        <v>1867</v>
      </c>
      <c r="B277" s="231" t="s">
        <v>712</v>
      </c>
      <c r="C277" s="333"/>
      <c r="D277" s="340"/>
      <c r="E277" s="227"/>
      <c r="F277" s="243" t="s">
        <v>1649</v>
      </c>
      <c r="G277" s="243" t="s">
        <v>1649</v>
      </c>
    </row>
    <row r="278" spans="1:7" x14ac:dyDescent="0.25">
      <c r="A278" s="227" t="s">
        <v>1868</v>
      </c>
      <c r="B278" s="231" t="s">
        <v>714</v>
      </c>
      <c r="C278" s="333"/>
      <c r="D278" s="340"/>
      <c r="E278" s="227"/>
      <c r="F278" s="243" t="s">
        <v>1649</v>
      </c>
      <c r="G278" s="243" t="s">
        <v>1649</v>
      </c>
    </row>
    <row r="279" spans="1:7" x14ac:dyDescent="0.25">
      <c r="A279" s="227" t="s">
        <v>1869</v>
      </c>
      <c r="B279" s="231" t="s">
        <v>716</v>
      </c>
      <c r="C279" s="333"/>
      <c r="D279" s="340"/>
      <c r="E279" s="227"/>
      <c r="F279" s="243" t="s">
        <v>1649</v>
      </c>
      <c r="G279" s="243" t="s">
        <v>1649</v>
      </c>
    </row>
    <row r="280" spans="1:7" x14ac:dyDescent="0.25">
      <c r="A280" s="227" t="s">
        <v>1870</v>
      </c>
      <c r="B280" s="231" t="s">
        <v>718</v>
      </c>
      <c r="C280" s="333"/>
      <c r="D280" s="340"/>
      <c r="E280" s="227"/>
      <c r="F280" s="243" t="s">
        <v>1649</v>
      </c>
      <c r="G280" s="243" t="s">
        <v>1649</v>
      </c>
    </row>
    <row r="281" spans="1:7" x14ac:dyDescent="0.25">
      <c r="A281" s="227" t="s">
        <v>1871</v>
      </c>
      <c r="B281" s="231"/>
      <c r="C281" s="227"/>
      <c r="D281" s="227"/>
      <c r="E281" s="227"/>
      <c r="F281" s="228"/>
      <c r="G281" s="228"/>
    </row>
    <row r="282" spans="1:7" x14ac:dyDescent="0.25">
      <c r="A282" s="227" t="s">
        <v>1872</v>
      </c>
      <c r="B282" s="231"/>
      <c r="C282" s="227"/>
      <c r="D282" s="227"/>
      <c r="E282" s="227"/>
      <c r="F282" s="228"/>
      <c r="G282" s="228"/>
    </row>
    <row r="283" spans="1:7" x14ac:dyDescent="0.25">
      <c r="A283" s="227" t="s">
        <v>1873</v>
      </c>
      <c r="B283" s="231"/>
      <c r="C283" s="227"/>
      <c r="D283" s="227"/>
      <c r="E283" s="227"/>
      <c r="F283" s="228"/>
      <c r="G283" s="228"/>
    </row>
    <row r="284" spans="1:7" x14ac:dyDescent="0.25">
      <c r="A284" s="85"/>
      <c r="B284" s="85" t="s">
        <v>742</v>
      </c>
      <c r="C284" s="85" t="s">
        <v>485</v>
      </c>
      <c r="D284" s="85"/>
      <c r="E284" s="85"/>
      <c r="F284" s="85"/>
      <c r="G284" s="85"/>
    </row>
    <row r="285" spans="1:7" x14ac:dyDescent="0.25">
      <c r="A285" s="227" t="s">
        <v>1874</v>
      </c>
      <c r="B285" s="227" t="s">
        <v>744</v>
      </c>
      <c r="C285" s="339">
        <v>0.97962010209917927</v>
      </c>
      <c r="D285" s="227"/>
      <c r="E285" s="230"/>
      <c r="F285" s="230"/>
      <c r="G285" s="230"/>
    </row>
    <row r="286" spans="1:7" x14ac:dyDescent="0.25">
      <c r="A286" s="227" t="s">
        <v>1875</v>
      </c>
      <c r="B286" s="227" t="s">
        <v>746</v>
      </c>
      <c r="C286" s="339">
        <v>2.0379897900820721E-2</v>
      </c>
      <c r="D286" s="227"/>
      <c r="E286" s="230"/>
      <c r="F286" s="230"/>
      <c r="G286" s="225"/>
    </row>
    <row r="287" spans="1:7" x14ac:dyDescent="0.25">
      <c r="A287" s="227" t="s">
        <v>1876</v>
      </c>
      <c r="B287" s="263" t="s">
        <v>748</v>
      </c>
      <c r="C287" s="339">
        <v>0</v>
      </c>
      <c r="D287" s="227"/>
      <c r="E287" s="230"/>
      <c r="F287" s="230"/>
      <c r="G287" s="225"/>
    </row>
    <row r="288" spans="1:7" s="257" customFormat="1" x14ac:dyDescent="0.25">
      <c r="A288" s="263" t="s">
        <v>1877</v>
      </c>
      <c r="B288" s="263" t="s">
        <v>2209</v>
      </c>
      <c r="C288" s="339">
        <v>0</v>
      </c>
      <c r="D288" s="263"/>
      <c r="E288" s="230"/>
      <c r="F288" s="230"/>
      <c r="G288" s="261"/>
    </row>
    <row r="289" spans="1:7" x14ac:dyDescent="0.25">
      <c r="A289" s="263" t="s">
        <v>1878</v>
      </c>
      <c r="B289" s="234" t="s">
        <v>1383</v>
      </c>
      <c r="C289" s="339">
        <v>0</v>
      </c>
      <c r="D289" s="236"/>
      <c r="E289" s="236"/>
      <c r="F289" s="237"/>
      <c r="G289" s="237"/>
    </row>
    <row r="290" spans="1:7" x14ac:dyDescent="0.25">
      <c r="A290" s="263" t="s">
        <v>2210</v>
      </c>
      <c r="B290" s="227" t="s">
        <v>142</v>
      </c>
      <c r="C290" s="339">
        <v>0</v>
      </c>
      <c r="D290" s="227"/>
      <c r="E290" s="230"/>
      <c r="F290" s="230"/>
      <c r="G290" s="225"/>
    </row>
    <row r="291" spans="1:7" x14ac:dyDescent="0.25">
      <c r="A291" s="227" t="s">
        <v>1879</v>
      </c>
      <c r="B291" s="231" t="s">
        <v>752</v>
      </c>
      <c r="C291" s="341"/>
      <c r="D291" s="227"/>
      <c r="E291" s="230"/>
      <c r="F291" s="230"/>
      <c r="G291" s="225"/>
    </row>
    <row r="292" spans="1:7" x14ac:dyDescent="0.25">
      <c r="A292" s="263" t="s">
        <v>1880</v>
      </c>
      <c r="B292" s="231" t="s">
        <v>754</v>
      </c>
      <c r="C292" s="339"/>
      <c r="D292" s="227"/>
      <c r="E292" s="230"/>
      <c r="F292" s="230"/>
      <c r="G292" s="225"/>
    </row>
    <row r="293" spans="1:7" x14ac:dyDescent="0.25">
      <c r="A293" s="263" t="s">
        <v>1881</v>
      </c>
      <c r="B293" s="231" t="s">
        <v>756</v>
      </c>
      <c r="C293" s="339"/>
      <c r="D293" s="227"/>
      <c r="E293" s="230"/>
      <c r="F293" s="230"/>
      <c r="G293" s="225"/>
    </row>
    <row r="294" spans="1:7" x14ac:dyDescent="0.25">
      <c r="A294" s="263" t="s">
        <v>1882</v>
      </c>
      <c r="B294" s="231" t="s">
        <v>758</v>
      </c>
      <c r="C294" s="339"/>
      <c r="D294" s="227"/>
      <c r="E294" s="230"/>
      <c r="F294" s="230"/>
      <c r="G294" s="225"/>
    </row>
    <row r="295" spans="1:7" x14ac:dyDescent="0.25">
      <c r="A295" s="263" t="s">
        <v>1883</v>
      </c>
      <c r="B295" s="335" t="s">
        <v>146</v>
      </c>
      <c r="C295" s="339"/>
      <c r="D295" s="227"/>
      <c r="E295" s="230"/>
      <c r="F295" s="230"/>
      <c r="G295" s="225"/>
    </row>
    <row r="296" spans="1:7" x14ac:dyDescent="0.25">
      <c r="A296" s="263" t="s">
        <v>1884</v>
      </c>
      <c r="B296" s="335" t="s">
        <v>146</v>
      </c>
      <c r="C296" s="339"/>
      <c r="D296" s="227"/>
      <c r="E296" s="230"/>
      <c r="F296" s="230"/>
      <c r="G296" s="225"/>
    </row>
    <row r="297" spans="1:7" x14ac:dyDescent="0.25">
      <c r="A297" s="263" t="s">
        <v>1885</v>
      </c>
      <c r="B297" s="335" t="s">
        <v>146</v>
      </c>
      <c r="C297" s="339"/>
      <c r="D297" s="227"/>
      <c r="E297" s="230"/>
      <c r="F297" s="230"/>
      <c r="G297" s="225"/>
    </row>
    <row r="298" spans="1:7" x14ac:dyDescent="0.25">
      <c r="A298" s="263" t="s">
        <v>1886</v>
      </c>
      <c r="B298" s="335" t="s">
        <v>146</v>
      </c>
      <c r="C298" s="339"/>
      <c r="D298" s="227"/>
      <c r="E298" s="230"/>
      <c r="F298" s="230"/>
      <c r="G298" s="225"/>
    </row>
    <row r="299" spans="1:7" x14ac:dyDescent="0.25">
      <c r="A299" s="263" t="s">
        <v>1887</v>
      </c>
      <c r="B299" s="335" t="s">
        <v>146</v>
      </c>
      <c r="C299" s="339"/>
      <c r="D299" s="227"/>
      <c r="E299" s="230"/>
      <c r="F299" s="230"/>
      <c r="G299" s="225"/>
    </row>
    <row r="300" spans="1:7" x14ac:dyDescent="0.25">
      <c r="A300" s="263" t="s">
        <v>1888</v>
      </c>
      <c r="B300" s="335" t="s">
        <v>146</v>
      </c>
      <c r="C300" s="339"/>
      <c r="D300" s="227"/>
      <c r="E300" s="230"/>
      <c r="F300" s="230"/>
      <c r="G300" s="225"/>
    </row>
    <row r="301" spans="1:7" x14ac:dyDescent="0.25">
      <c r="A301" s="85"/>
      <c r="B301" s="85" t="s">
        <v>764</v>
      </c>
      <c r="C301" s="85" t="s">
        <v>485</v>
      </c>
      <c r="D301" s="85"/>
      <c r="E301" s="85"/>
      <c r="F301" s="85"/>
      <c r="G301" s="85"/>
    </row>
    <row r="302" spans="1:7" x14ac:dyDescent="0.25">
      <c r="A302" s="227" t="s">
        <v>1889</v>
      </c>
      <c r="B302" s="227" t="s">
        <v>1384</v>
      </c>
      <c r="C302" s="339" t="s">
        <v>82</v>
      </c>
      <c r="D302" s="227"/>
      <c r="E302" s="225"/>
      <c r="F302" s="225"/>
      <c r="G302" s="225"/>
    </row>
    <row r="303" spans="1:7" x14ac:dyDescent="0.25">
      <c r="A303" s="227" t="s">
        <v>1890</v>
      </c>
      <c r="B303" s="227" t="s">
        <v>766</v>
      </c>
      <c r="C303" s="339" t="s">
        <v>82</v>
      </c>
      <c r="D303" s="227"/>
      <c r="E303" s="225"/>
      <c r="F303" s="225"/>
      <c r="G303" s="225"/>
    </row>
    <row r="304" spans="1:7" x14ac:dyDescent="0.25">
      <c r="A304" s="227" t="s">
        <v>1891</v>
      </c>
      <c r="B304" s="227" t="s">
        <v>142</v>
      </c>
      <c r="C304" s="339" t="s">
        <v>82</v>
      </c>
      <c r="D304" s="227"/>
      <c r="E304" s="225"/>
      <c r="F304" s="225"/>
      <c r="G304" s="225"/>
    </row>
    <row r="305" spans="1:7" x14ac:dyDescent="0.25">
      <c r="A305" s="227" t="s">
        <v>1892</v>
      </c>
      <c r="B305" s="227"/>
      <c r="C305" s="241"/>
      <c r="D305" s="227"/>
      <c r="E305" s="225"/>
      <c r="F305" s="225"/>
      <c r="G305" s="225"/>
    </row>
    <row r="306" spans="1:7" x14ac:dyDescent="0.25">
      <c r="A306" s="227" t="s">
        <v>1893</v>
      </c>
      <c r="B306" s="227"/>
      <c r="C306" s="241"/>
      <c r="D306" s="227"/>
      <c r="E306" s="225"/>
      <c r="F306" s="225"/>
      <c r="G306" s="225"/>
    </row>
    <row r="307" spans="1:7" x14ac:dyDescent="0.25">
      <c r="A307" s="227" t="s">
        <v>1894</v>
      </c>
      <c r="B307" s="227"/>
      <c r="C307" s="241"/>
      <c r="D307" s="227"/>
      <c r="E307" s="225"/>
      <c r="F307" s="225"/>
      <c r="G307" s="225"/>
    </row>
    <row r="308" spans="1:7" x14ac:dyDescent="0.25">
      <c r="A308" s="85"/>
      <c r="B308" s="85" t="s">
        <v>2132</v>
      </c>
      <c r="C308" s="85" t="s">
        <v>111</v>
      </c>
      <c r="D308" s="85" t="s">
        <v>1636</v>
      </c>
      <c r="E308" s="85"/>
      <c r="F308" s="85" t="s">
        <v>485</v>
      </c>
      <c r="G308" s="85" t="s">
        <v>1895</v>
      </c>
    </row>
    <row r="309" spans="1:7" x14ac:dyDescent="0.25">
      <c r="A309" s="218" t="s">
        <v>1896</v>
      </c>
      <c r="B309" s="332" t="s">
        <v>578</v>
      </c>
      <c r="C309" s="333" t="s">
        <v>82</v>
      </c>
      <c r="D309" s="340" t="s">
        <v>82</v>
      </c>
      <c r="E309" s="222"/>
      <c r="F309" s="243" t="str">
        <f>IF($C$327=0,"",IF(C309="[for completion]","",IF(C309="","",C309/$C$327)))</f>
        <v/>
      </c>
      <c r="G309" s="243" t="str">
        <f>IF($D$327=0,"",IF(D309="[for completion]","",IF(D309="","",D309/$D$327)))</f>
        <v/>
      </c>
    </row>
    <row r="310" spans="1:7" x14ac:dyDescent="0.25">
      <c r="A310" s="218" t="s">
        <v>1897</v>
      </c>
      <c r="B310" s="332" t="s">
        <v>578</v>
      </c>
      <c r="C310" s="333" t="s">
        <v>82</v>
      </c>
      <c r="D310" s="340" t="s">
        <v>82</v>
      </c>
      <c r="E310" s="222"/>
      <c r="F310" s="243" t="str">
        <f t="shared" ref="F310:F326" si="7">IF($C$327=0,"",IF(C310="[for completion]","",IF(C310="","",C310/$C$327)))</f>
        <v/>
      </c>
      <c r="G310" s="243" t="str">
        <f t="shared" ref="G310:G326" si="8">IF($D$327=0,"",IF(D310="[for completion]","",IF(D310="","",D310/$D$327)))</f>
        <v/>
      </c>
    </row>
    <row r="311" spans="1:7" x14ac:dyDescent="0.25">
      <c r="A311" s="218" t="s">
        <v>1898</v>
      </c>
      <c r="B311" s="332" t="s">
        <v>578</v>
      </c>
      <c r="C311" s="333" t="s">
        <v>82</v>
      </c>
      <c r="D311" s="340" t="s">
        <v>82</v>
      </c>
      <c r="E311" s="222"/>
      <c r="F311" s="243" t="str">
        <f t="shared" si="7"/>
        <v/>
      </c>
      <c r="G311" s="243" t="str">
        <f t="shared" si="8"/>
        <v/>
      </c>
    </row>
    <row r="312" spans="1:7" x14ac:dyDescent="0.25">
      <c r="A312" s="218" t="s">
        <v>1899</v>
      </c>
      <c r="B312" s="332" t="s">
        <v>578</v>
      </c>
      <c r="C312" s="333" t="s">
        <v>82</v>
      </c>
      <c r="D312" s="340" t="s">
        <v>82</v>
      </c>
      <c r="E312" s="222"/>
      <c r="F312" s="243" t="str">
        <f t="shared" si="7"/>
        <v/>
      </c>
      <c r="G312" s="243" t="str">
        <f t="shared" si="8"/>
        <v/>
      </c>
    </row>
    <row r="313" spans="1:7" x14ac:dyDescent="0.25">
      <c r="A313" s="218" t="s">
        <v>1900</v>
      </c>
      <c r="B313" s="332" t="s">
        <v>578</v>
      </c>
      <c r="C313" s="333" t="s">
        <v>82</v>
      </c>
      <c r="D313" s="340" t="s">
        <v>82</v>
      </c>
      <c r="E313" s="222"/>
      <c r="F313" s="243" t="str">
        <f t="shared" si="7"/>
        <v/>
      </c>
      <c r="G313" s="243" t="str">
        <f t="shared" si="8"/>
        <v/>
      </c>
    </row>
    <row r="314" spans="1:7" x14ac:dyDescent="0.25">
      <c r="A314" s="218" t="s">
        <v>1901</v>
      </c>
      <c r="B314" s="332" t="s">
        <v>578</v>
      </c>
      <c r="C314" s="333" t="s">
        <v>82</v>
      </c>
      <c r="D314" s="340" t="s">
        <v>82</v>
      </c>
      <c r="E314" s="222"/>
      <c r="F314" s="243" t="str">
        <f t="shared" si="7"/>
        <v/>
      </c>
      <c r="G314" s="243" t="str">
        <f t="shared" si="8"/>
        <v/>
      </c>
    </row>
    <row r="315" spans="1:7" x14ac:dyDescent="0.25">
      <c r="A315" s="218" t="s">
        <v>1902</v>
      </c>
      <c r="B315" s="332" t="s">
        <v>578</v>
      </c>
      <c r="C315" s="333" t="s">
        <v>82</v>
      </c>
      <c r="D315" s="340" t="s">
        <v>82</v>
      </c>
      <c r="E315" s="222"/>
      <c r="F315" s="243" t="str">
        <f>IF($C$327=0,"",IF(C315="[for completion]","",IF(C315="","",C315/$C$327)))</f>
        <v/>
      </c>
      <c r="G315" s="243" t="str">
        <f t="shared" si="8"/>
        <v/>
      </c>
    </row>
    <row r="316" spans="1:7" x14ac:dyDescent="0.25">
      <c r="A316" s="218" t="s">
        <v>1903</v>
      </c>
      <c r="B316" s="332" t="s">
        <v>578</v>
      </c>
      <c r="C316" s="333" t="s">
        <v>82</v>
      </c>
      <c r="D316" s="340" t="s">
        <v>82</v>
      </c>
      <c r="E316" s="222"/>
      <c r="F316" s="243" t="str">
        <f t="shared" si="7"/>
        <v/>
      </c>
      <c r="G316" s="243" t="str">
        <f t="shared" si="8"/>
        <v/>
      </c>
    </row>
    <row r="317" spans="1:7" x14ac:dyDescent="0.25">
      <c r="A317" s="218" t="s">
        <v>1904</v>
      </c>
      <c r="B317" s="332" t="s">
        <v>578</v>
      </c>
      <c r="C317" s="333" t="s">
        <v>82</v>
      </c>
      <c r="D317" s="340" t="s">
        <v>82</v>
      </c>
      <c r="E317" s="222"/>
      <c r="F317" s="243" t="str">
        <f t="shared" si="7"/>
        <v/>
      </c>
      <c r="G317" s="243" t="str">
        <f t="shared" si="8"/>
        <v/>
      </c>
    </row>
    <row r="318" spans="1:7" x14ac:dyDescent="0.25">
      <c r="A318" s="218" t="s">
        <v>1905</v>
      </c>
      <c r="B318" s="332" t="s">
        <v>578</v>
      </c>
      <c r="C318" s="333" t="s">
        <v>82</v>
      </c>
      <c r="D318" s="340" t="s">
        <v>82</v>
      </c>
      <c r="E318" s="222"/>
      <c r="F318" s="243" t="str">
        <f t="shared" si="7"/>
        <v/>
      </c>
      <c r="G318" s="243" t="str">
        <f>IF($D$327=0,"",IF(D318="[for completion]","",IF(D318="","",D318/$D$327)))</f>
        <v/>
      </c>
    </row>
    <row r="319" spans="1:7" x14ac:dyDescent="0.25">
      <c r="A319" s="218" t="s">
        <v>1906</v>
      </c>
      <c r="B319" s="332" t="s">
        <v>578</v>
      </c>
      <c r="C319" s="333" t="s">
        <v>82</v>
      </c>
      <c r="D319" s="340" t="s">
        <v>82</v>
      </c>
      <c r="E319" s="222"/>
      <c r="F319" s="243" t="str">
        <f t="shared" si="7"/>
        <v/>
      </c>
      <c r="G319" s="243" t="str">
        <f t="shared" si="8"/>
        <v/>
      </c>
    </row>
    <row r="320" spans="1:7" x14ac:dyDescent="0.25">
      <c r="A320" s="218" t="s">
        <v>1907</v>
      </c>
      <c r="B320" s="332" t="s">
        <v>578</v>
      </c>
      <c r="C320" s="333" t="s">
        <v>82</v>
      </c>
      <c r="D320" s="340" t="s">
        <v>82</v>
      </c>
      <c r="E320" s="222"/>
      <c r="F320" s="243" t="str">
        <f t="shared" si="7"/>
        <v/>
      </c>
      <c r="G320" s="243" t="str">
        <f t="shared" si="8"/>
        <v/>
      </c>
    </row>
    <row r="321" spans="1:7" x14ac:dyDescent="0.25">
      <c r="A321" s="218" t="s">
        <v>1908</v>
      </c>
      <c r="B321" s="332" t="s">
        <v>578</v>
      </c>
      <c r="C321" s="333" t="s">
        <v>82</v>
      </c>
      <c r="D321" s="340" t="s">
        <v>82</v>
      </c>
      <c r="E321" s="222"/>
      <c r="F321" s="243" t="str">
        <f t="shared" si="7"/>
        <v/>
      </c>
      <c r="G321" s="243" t="str">
        <f t="shared" si="8"/>
        <v/>
      </c>
    </row>
    <row r="322" spans="1:7" x14ac:dyDescent="0.25">
      <c r="A322" s="218" t="s">
        <v>1909</v>
      </c>
      <c r="B322" s="332" t="s">
        <v>578</v>
      </c>
      <c r="C322" s="333" t="s">
        <v>82</v>
      </c>
      <c r="D322" s="340" t="s">
        <v>82</v>
      </c>
      <c r="E322" s="222"/>
      <c r="F322" s="243" t="str">
        <f t="shared" si="7"/>
        <v/>
      </c>
      <c r="G322" s="243" t="str">
        <f t="shared" si="8"/>
        <v/>
      </c>
    </row>
    <row r="323" spans="1:7" x14ac:dyDescent="0.25">
      <c r="A323" s="218" t="s">
        <v>1910</v>
      </c>
      <c r="B323" s="332" t="s">
        <v>578</v>
      </c>
      <c r="C323" s="333" t="s">
        <v>82</v>
      </c>
      <c r="D323" s="340" t="s">
        <v>82</v>
      </c>
      <c r="E323" s="222"/>
      <c r="F323" s="243" t="str">
        <f t="shared" si="7"/>
        <v/>
      </c>
      <c r="G323" s="243" t="str">
        <f t="shared" si="8"/>
        <v/>
      </c>
    </row>
    <row r="324" spans="1:7" x14ac:dyDescent="0.25">
      <c r="A324" s="218" t="s">
        <v>1911</v>
      </c>
      <c r="B324" s="332" t="s">
        <v>578</v>
      </c>
      <c r="C324" s="333" t="s">
        <v>82</v>
      </c>
      <c r="D324" s="340" t="s">
        <v>82</v>
      </c>
      <c r="E324" s="222"/>
      <c r="F324" s="243" t="str">
        <f t="shared" si="7"/>
        <v/>
      </c>
      <c r="G324" s="243" t="str">
        <f t="shared" si="8"/>
        <v/>
      </c>
    </row>
    <row r="325" spans="1:7" x14ac:dyDescent="0.25">
      <c r="A325" s="218" t="s">
        <v>1912</v>
      </c>
      <c r="B325" s="332" t="s">
        <v>578</v>
      </c>
      <c r="C325" s="333" t="s">
        <v>82</v>
      </c>
      <c r="D325" s="340" t="s">
        <v>82</v>
      </c>
      <c r="E325" s="222"/>
      <c r="F325" s="243" t="str">
        <f t="shared" si="7"/>
        <v/>
      </c>
      <c r="G325" s="243" t="str">
        <f t="shared" si="8"/>
        <v/>
      </c>
    </row>
    <row r="326" spans="1:7" x14ac:dyDescent="0.25">
      <c r="A326" s="218" t="s">
        <v>1913</v>
      </c>
      <c r="B326" s="234" t="s">
        <v>2030</v>
      </c>
      <c r="C326" s="333" t="s">
        <v>82</v>
      </c>
      <c r="D326" s="340" t="s">
        <v>82</v>
      </c>
      <c r="E326" s="222"/>
      <c r="F326" s="243" t="str">
        <f t="shared" si="7"/>
        <v/>
      </c>
      <c r="G326" s="243" t="str">
        <f t="shared" si="8"/>
        <v/>
      </c>
    </row>
    <row r="327" spans="1:7" x14ac:dyDescent="0.25">
      <c r="A327" s="218" t="s">
        <v>1914</v>
      </c>
      <c r="B327" s="224" t="s">
        <v>144</v>
      </c>
      <c r="C327" s="186">
        <f>SUM(C309:C326)</f>
        <v>0</v>
      </c>
      <c r="D327" s="246">
        <f>SUM(D309:D326)</f>
        <v>0</v>
      </c>
      <c r="E327" s="222"/>
      <c r="F327" s="248">
        <f>SUM(F319:F326)</f>
        <v>0</v>
      </c>
      <c r="G327" s="248">
        <f>SUM(G319:G326)</f>
        <v>0</v>
      </c>
    </row>
    <row r="328" spans="1:7" x14ac:dyDescent="0.25">
      <c r="A328" s="218" t="s">
        <v>1915</v>
      </c>
      <c r="B328" s="224"/>
      <c r="C328" s="218"/>
      <c r="D328" s="218"/>
      <c r="E328" s="222"/>
      <c r="F328" s="222"/>
      <c r="G328" s="222"/>
    </row>
    <row r="329" spans="1:7" x14ac:dyDescent="0.25">
      <c r="A329" s="218" t="s">
        <v>1916</v>
      </c>
      <c r="B329" s="224"/>
      <c r="C329" s="218"/>
      <c r="D329" s="218"/>
      <c r="E329" s="222"/>
      <c r="F329" s="222"/>
      <c r="G329" s="222"/>
    </row>
    <row r="330" spans="1:7" x14ac:dyDescent="0.25">
      <c r="A330" s="218" t="s">
        <v>1917</v>
      </c>
      <c r="B330" s="224"/>
      <c r="C330" s="218"/>
      <c r="D330" s="218"/>
      <c r="E330" s="222"/>
      <c r="F330" s="222"/>
      <c r="G330" s="222"/>
    </row>
    <row r="331" spans="1:7" s="257" customFormat="1" x14ac:dyDescent="0.25">
      <c r="A331" s="85"/>
      <c r="B331" s="85" t="s">
        <v>2610</v>
      </c>
      <c r="C331" s="85" t="s">
        <v>111</v>
      </c>
      <c r="D331" s="85" t="s">
        <v>1636</v>
      </c>
      <c r="E331" s="85"/>
      <c r="F331" s="85" t="s">
        <v>485</v>
      </c>
      <c r="G331" s="85" t="s">
        <v>1895</v>
      </c>
    </row>
    <row r="332" spans="1:7" s="257" customFormat="1" x14ac:dyDescent="0.25">
      <c r="A332" s="274" t="s">
        <v>1918</v>
      </c>
      <c r="B332" s="332" t="s">
        <v>578</v>
      </c>
      <c r="C332" s="333" t="s">
        <v>82</v>
      </c>
      <c r="D332" s="340" t="s">
        <v>82</v>
      </c>
      <c r="E332" s="259"/>
      <c r="F332" s="243" t="str">
        <f>IF($C$350=0,"",IF(C332="[for completion]","",IF(C332="","",C332/$C$350)))</f>
        <v/>
      </c>
      <c r="G332" s="243" t="str">
        <f>IF($D$350=0,"",IF(D332="[for completion]","",IF(D332="","",D332/$D$350)))</f>
        <v/>
      </c>
    </row>
    <row r="333" spans="1:7" s="257" customFormat="1" x14ac:dyDescent="0.25">
      <c r="A333" s="274" t="s">
        <v>1919</v>
      </c>
      <c r="B333" s="332" t="s">
        <v>578</v>
      </c>
      <c r="C333" s="333" t="s">
        <v>82</v>
      </c>
      <c r="D333" s="340" t="s">
        <v>82</v>
      </c>
      <c r="E333" s="259"/>
      <c r="F333" s="243" t="str">
        <f t="shared" ref="F333:F349" si="9">IF($C$350=0,"",IF(C333="[for completion]","",IF(C333="","",C333/$C$350)))</f>
        <v/>
      </c>
      <c r="G333" s="243" t="str">
        <f t="shared" ref="G333:G349" si="10">IF($D$350=0,"",IF(D333="[for completion]","",IF(D333="","",D333/$D$350)))</f>
        <v/>
      </c>
    </row>
    <row r="334" spans="1:7" s="257" customFormat="1" x14ac:dyDescent="0.25">
      <c r="A334" s="274" t="s">
        <v>1920</v>
      </c>
      <c r="B334" s="332" t="s">
        <v>578</v>
      </c>
      <c r="C334" s="333" t="s">
        <v>82</v>
      </c>
      <c r="D334" s="340" t="s">
        <v>82</v>
      </c>
      <c r="E334" s="259"/>
      <c r="F334" s="243" t="str">
        <f t="shared" si="9"/>
        <v/>
      </c>
      <c r="G334" s="243" t="str">
        <f t="shared" si="10"/>
        <v/>
      </c>
    </row>
    <row r="335" spans="1:7" s="257" customFormat="1" x14ac:dyDescent="0.25">
      <c r="A335" s="274" t="s">
        <v>1921</v>
      </c>
      <c r="B335" s="332" t="s">
        <v>578</v>
      </c>
      <c r="C335" s="333" t="s">
        <v>82</v>
      </c>
      <c r="D335" s="340" t="s">
        <v>82</v>
      </c>
      <c r="E335" s="259"/>
      <c r="F335" s="243" t="str">
        <f t="shared" si="9"/>
        <v/>
      </c>
      <c r="G335" s="243" t="str">
        <f t="shared" si="10"/>
        <v/>
      </c>
    </row>
    <row r="336" spans="1:7" s="257" customFormat="1" x14ac:dyDescent="0.25">
      <c r="A336" s="274" t="s">
        <v>1922</v>
      </c>
      <c r="B336" s="332" t="s">
        <v>578</v>
      </c>
      <c r="C336" s="333" t="s">
        <v>82</v>
      </c>
      <c r="D336" s="340" t="s">
        <v>82</v>
      </c>
      <c r="E336" s="259"/>
      <c r="F336" s="243" t="str">
        <f t="shared" si="9"/>
        <v/>
      </c>
      <c r="G336" s="243" t="str">
        <f t="shared" si="10"/>
        <v/>
      </c>
    </row>
    <row r="337" spans="1:7" s="257" customFormat="1" x14ac:dyDescent="0.25">
      <c r="A337" s="274" t="s">
        <v>1923</v>
      </c>
      <c r="B337" s="332" t="s">
        <v>578</v>
      </c>
      <c r="C337" s="333" t="s">
        <v>82</v>
      </c>
      <c r="D337" s="340" t="s">
        <v>82</v>
      </c>
      <c r="E337" s="259"/>
      <c r="F337" s="243" t="str">
        <f t="shared" si="9"/>
        <v/>
      </c>
      <c r="G337" s="243" t="str">
        <f t="shared" si="10"/>
        <v/>
      </c>
    </row>
    <row r="338" spans="1:7" s="257" customFormat="1" x14ac:dyDescent="0.25">
      <c r="A338" s="274" t="s">
        <v>1924</v>
      </c>
      <c r="B338" s="332" t="s">
        <v>578</v>
      </c>
      <c r="C338" s="333" t="s">
        <v>82</v>
      </c>
      <c r="D338" s="340" t="s">
        <v>82</v>
      </c>
      <c r="E338" s="259"/>
      <c r="F338" s="243" t="str">
        <f t="shared" si="9"/>
        <v/>
      </c>
      <c r="G338" s="243" t="str">
        <f t="shared" si="10"/>
        <v/>
      </c>
    </row>
    <row r="339" spans="1:7" s="257" customFormat="1" x14ac:dyDescent="0.25">
      <c r="A339" s="274" t="s">
        <v>1925</v>
      </c>
      <c r="B339" s="332" t="s">
        <v>578</v>
      </c>
      <c r="C339" s="333" t="s">
        <v>82</v>
      </c>
      <c r="D339" s="340" t="s">
        <v>82</v>
      </c>
      <c r="E339" s="259"/>
      <c r="F339" s="243" t="str">
        <f t="shared" si="9"/>
        <v/>
      </c>
      <c r="G339" s="243" t="str">
        <f t="shared" si="10"/>
        <v/>
      </c>
    </row>
    <row r="340" spans="1:7" s="257" customFormat="1" x14ac:dyDescent="0.25">
      <c r="A340" s="274" t="s">
        <v>1926</v>
      </c>
      <c r="B340" s="332" t="s">
        <v>578</v>
      </c>
      <c r="C340" s="333" t="s">
        <v>82</v>
      </c>
      <c r="D340" s="340" t="s">
        <v>82</v>
      </c>
      <c r="E340" s="259"/>
      <c r="F340" s="243" t="str">
        <f t="shared" si="9"/>
        <v/>
      </c>
      <c r="G340" s="243" t="str">
        <f t="shared" si="10"/>
        <v/>
      </c>
    </row>
    <row r="341" spans="1:7" s="257" customFormat="1" x14ac:dyDescent="0.25">
      <c r="A341" s="274" t="s">
        <v>1927</v>
      </c>
      <c r="B341" s="332" t="s">
        <v>578</v>
      </c>
      <c r="C341" s="333" t="s">
        <v>82</v>
      </c>
      <c r="D341" s="340" t="s">
        <v>82</v>
      </c>
      <c r="E341" s="259"/>
      <c r="F341" s="243" t="str">
        <f t="shared" si="9"/>
        <v/>
      </c>
      <c r="G341" s="243" t="str">
        <f t="shared" si="10"/>
        <v/>
      </c>
    </row>
    <row r="342" spans="1:7" s="257" customFormat="1" x14ac:dyDescent="0.25">
      <c r="A342" s="274" t="s">
        <v>2108</v>
      </c>
      <c r="B342" s="332" t="s">
        <v>578</v>
      </c>
      <c r="C342" s="333" t="s">
        <v>82</v>
      </c>
      <c r="D342" s="340" t="s">
        <v>82</v>
      </c>
      <c r="E342" s="259"/>
      <c r="F342" s="243" t="str">
        <f t="shared" si="9"/>
        <v/>
      </c>
      <c r="G342" s="243" t="str">
        <f t="shared" si="10"/>
        <v/>
      </c>
    </row>
    <row r="343" spans="1:7" s="257" customFormat="1" x14ac:dyDescent="0.25">
      <c r="A343" s="274" t="s">
        <v>2133</v>
      </c>
      <c r="B343" s="332" t="s">
        <v>578</v>
      </c>
      <c r="C343" s="333" t="s">
        <v>82</v>
      </c>
      <c r="D343" s="340" t="s">
        <v>82</v>
      </c>
      <c r="E343" s="259"/>
      <c r="F343" s="243" t="str">
        <f t="shared" si="9"/>
        <v/>
      </c>
      <c r="G343" s="243" t="str">
        <f>IF($D$350=0,"",IF(D343="[for completion]","",IF(D343="","",D343/$D$350)))</f>
        <v/>
      </c>
    </row>
    <row r="344" spans="1:7" s="257" customFormat="1" x14ac:dyDescent="0.25">
      <c r="A344" s="274" t="s">
        <v>2134</v>
      </c>
      <c r="B344" s="332" t="s">
        <v>578</v>
      </c>
      <c r="C344" s="333" t="s">
        <v>82</v>
      </c>
      <c r="D344" s="340" t="s">
        <v>82</v>
      </c>
      <c r="E344" s="259"/>
      <c r="F344" s="243" t="str">
        <f t="shared" si="9"/>
        <v/>
      </c>
      <c r="G344" s="243" t="str">
        <f t="shared" si="10"/>
        <v/>
      </c>
    </row>
    <row r="345" spans="1:7" s="257" customFormat="1" x14ac:dyDescent="0.25">
      <c r="A345" s="274" t="s">
        <v>2135</v>
      </c>
      <c r="B345" s="332" t="s">
        <v>578</v>
      </c>
      <c r="C345" s="333" t="s">
        <v>82</v>
      </c>
      <c r="D345" s="340" t="s">
        <v>82</v>
      </c>
      <c r="E345" s="259"/>
      <c r="F345" s="243" t="str">
        <f t="shared" si="9"/>
        <v/>
      </c>
      <c r="G345" s="243" t="str">
        <f t="shared" si="10"/>
        <v/>
      </c>
    </row>
    <row r="346" spans="1:7" s="257" customFormat="1" x14ac:dyDescent="0.25">
      <c r="A346" s="274" t="s">
        <v>2136</v>
      </c>
      <c r="B346" s="332" t="s">
        <v>578</v>
      </c>
      <c r="C346" s="333" t="s">
        <v>82</v>
      </c>
      <c r="D346" s="340" t="s">
        <v>82</v>
      </c>
      <c r="E346" s="259"/>
      <c r="F346" s="243" t="str">
        <f t="shared" si="9"/>
        <v/>
      </c>
      <c r="G346" s="243" t="str">
        <f t="shared" si="10"/>
        <v/>
      </c>
    </row>
    <row r="347" spans="1:7" s="257" customFormat="1" x14ac:dyDescent="0.25">
      <c r="A347" s="274" t="s">
        <v>2137</v>
      </c>
      <c r="B347" s="332" t="s">
        <v>578</v>
      </c>
      <c r="C347" s="333" t="s">
        <v>82</v>
      </c>
      <c r="D347" s="340" t="s">
        <v>82</v>
      </c>
      <c r="E347" s="259"/>
      <c r="F347" s="243" t="str">
        <f>IF($C$350=0,"",IF(C347="[for completion]","",IF(C347="","",C347/$C$350)))</f>
        <v/>
      </c>
      <c r="G347" s="243" t="str">
        <f t="shared" si="10"/>
        <v/>
      </c>
    </row>
    <row r="348" spans="1:7" s="257" customFormat="1" x14ac:dyDescent="0.25">
      <c r="A348" s="274" t="s">
        <v>2138</v>
      </c>
      <c r="B348" s="332" t="s">
        <v>578</v>
      </c>
      <c r="C348" s="333" t="s">
        <v>82</v>
      </c>
      <c r="D348" s="340" t="s">
        <v>82</v>
      </c>
      <c r="E348" s="259"/>
      <c r="F348" s="243" t="str">
        <f t="shared" si="9"/>
        <v/>
      </c>
      <c r="G348" s="243" t="str">
        <f t="shared" si="10"/>
        <v/>
      </c>
    </row>
    <row r="349" spans="1:7" s="257" customFormat="1" x14ac:dyDescent="0.25">
      <c r="A349" s="274" t="s">
        <v>2139</v>
      </c>
      <c r="B349" s="234" t="s">
        <v>2030</v>
      </c>
      <c r="C349" s="333" t="s">
        <v>82</v>
      </c>
      <c r="D349" s="340" t="s">
        <v>82</v>
      </c>
      <c r="E349" s="259"/>
      <c r="F349" s="243" t="str">
        <f t="shared" si="9"/>
        <v/>
      </c>
      <c r="G349" s="243" t="str">
        <f t="shared" si="10"/>
        <v/>
      </c>
    </row>
    <row r="350" spans="1:7" s="257" customFormat="1" x14ac:dyDescent="0.25">
      <c r="A350" s="274" t="s">
        <v>2140</v>
      </c>
      <c r="B350" s="260" t="s">
        <v>144</v>
      </c>
      <c r="C350" s="186">
        <f>SUM(C332:C349)</f>
        <v>0</v>
      </c>
      <c r="D350" s="187">
        <f>SUM(D332:D349)</f>
        <v>0</v>
      </c>
      <c r="E350" s="259"/>
      <c r="F350" s="248">
        <f>SUM(F332:F349)</f>
        <v>0</v>
      </c>
      <c r="G350" s="248">
        <f>SUM(G332:G349)</f>
        <v>0</v>
      </c>
    </row>
    <row r="351" spans="1:7" s="257" customFormat="1" x14ac:dyDescent="0.25">
      <c r="A351" s="274" t="s">
        <v>1928</v>
      </c>
      <c r="B351" s="260"/>
      <c r="C351" s="274"/>
      <c r="D351" s="274"/>
      <c r="E351" s="259"/>
      <c r="F351" s="259"/>
      <c r="G351" s="259"/>
    </row>
    <row r="352" spans="1:7" s="257" customFormat="1" x14ac:dyDescent="0.25">
      <c r="A352" s="274" t="s">
        <v>2141</v>
      </c>
      <c r="B352" s="260"/>
      <c r="C352" s="274"/>
      <c r="D352" s="274"/>
      <c r="E352" s="259"/>
      <c r="F352" s="259"/>
      <c r="G352" s="259"/>
    </row>
    <row r="353" spans="1:7" x14ac:dyDescent="0.25">
      <c r="A353" s="85"/>
      <c r="B353" s="85" t="s">
        <v>2284</v>
      </c>
      <c r="C353" s="85" t="s">
        <v>111</v>
      </c>
      <c r="D353" s="85" t="s">
        <v>1636</v>
      </c>
      <c r="E353" s="85"/>
      <c r="F353" s="85" t="s">
        <v>485</v>
      </c>
      <c r="G353" s="85" t="s">
        <v>2287</v>
      </c>
    </row>
    <row r="354" spans="1:7" x14ac:dyDescent="0.25">
      <c r="A354" s="218" t="s">
        <v>1929</v>
      </c>
      <c r="B354" s="224" t="s">
        <v>1629</v>
      </c>
      <c r="C354" s="333">
        <v>86.746670627349999</v>
      </c>
      <c r="D354" s="340">
        <v>32</v>
      </c>
      <c r="E354" s="222"/>
      <c r="F354" s="365">
        <f>IF($C$367=0,"",IF(C354="[for completion]","",IF(C354="","",C354/$C$367)))</f>
        <v>7.4524535359889038E-3</v>
      </c>
      <c r="G354" s="365">
        <f>IF($D$367=0,"",IF(D354="[for completion]","",IF(D354="","",D354/$D$367)))</f>
        <v>7.3715733701911999E-3</v>
      </c>
    </row>
    <row r="355" spans="1:7" x14ac:dyDescent="0.25">
      <c r="A355" s="274" t="s">
        <v>1930</v>
      </c>
      <c r="B355" s="224" t="s">
        <v>1630</v>
      </c>
      <c r="C355" s="333">
        <v>160.05092388878788</v>
      </c>
      <c r="D355" s="340">
        <v>44</v>
      </c>
      <c r="E355" s="222"/>
      <c r="F355" s="365">
        <f t="shared" ref="F355:F366" si="11">IF($C$367=0,"",IF(C355="[for completion]","",IF(C355="","",C355/$C$367)))</f>
        <v>1.3750061703200676E-2</v>
      </c>
      <c r="G355" s="365">
        <f t="shared" ref="G355:G366" si="12">IF($D$367=0,"",IF(D355="[for completion]","",IF(D355="","",D355/$D$367)))</f>
        <v>1.0135913384012899E-2</v>
      </c>
    </row>
    <row r="356" spans="1:7" x14ac:dyDescent="0.25">
      <c r="A356" s="274" t="s">
        <v>1931</v>
      </c>
      <c r="B356" s="260" t="s">
        <v>2311</v>
      </c>
      <c r="C356" s="333">
        <v>223.37914327533346</v>
      </c>
      <c r="D356" s="340">
        <v>69</v>
      </c>
      <c r="E356" s="222"/>
      <c r="F356" s="365">
        <f t="shared" si="11"/>
        <v>1.9190623387954756E-2</v>
      </c>
      <c r="G356" s="365">
        <f t="shared" si="12"/>
        <v>1.5894955079474776E-2</v>
      </c>
    </row>
    <row r="357" spans="1:7" x14ac:dyDescent="0.25">
      <c r="A357" s="274" t="s">
        <v>1932</v>
      </c>
      <c r="B357" s="224" t="s">
        <v>1631</v>
      </c>
      <c r="C357" s="333">
        <v>159.33034157</v>
      </c>
      <c r="D357" s="340">
        <v>61</v>
      </c>
      <c r="E357" s="222"/>
      <c r="F357" s="365">
        <f t="shared" si="11"/>
        <v>1.3688156085258392E-2</v>
      </c>
      <c r="G357" s="365">
        <f t="shared" si="12"/>
        <v>1.4052061736926975E-2</v>
      </c>
    </row>
    <row r="358" spans="1:7" x14ac:dyDescent="0.25">
      <c r="A358" s="274" t="s">
        <v>1933</v>
      </c>
      <c r="B358" s="224" t="s">
        <v>1632</v>
      </c>
      <c r="C358" s="333">
        <v>189.70120027999999</v>
      </c>
      <c r="D358" s="340">
        <v>46</v>
      </c>
      <c r="E358" s="222"/>
      <c r="F358" s="365">
        <f t="shared" si="11"/>
        <v>1.6297333034039154E-2</v>
      </c>
      <c r="G358" s="365">
        <f t="shared" si="12"/>
        <v>1.059663671964985E-2</v>
      </c>
    </row>
    <row r="359" spans="1:7" x14ac:dyDescent="0.25">
      <c r="A359" s="274" t="s">
        <v>1934</v>
      </c>
      <c r="B359" s="224" t="s">
        <v>1633</v>
      </c>
      <c r="C359" s="333">
        <v>49.150433679999999</v>
      </c>
      <c r="D359" s="340">
        <v>19</v>
      </c>
      <c r="E359" s="222"/>
      <c r="F359" s="365">
        <f t="shared" si="11"/>
        <v>4.2225404228760982E-3</v>
      </c>
      <c r="G359" s="365">
        <f t="shared" si="12"/>
        <v>4.3768716885510253E-3</v>
      </c>
    </row>
    <row r="360" spans="1:7" x14ac:dyDescent="0.25">
      <c r="A360" s="274" t="s">
        <v>2024</v>
      </c>
      <c r="B360" s="224" t="s">
        <v>1634</v>
      </c>
      <c r="C360" s="333">
        <v>105.88465691999993</v>
      </c>
      <c r="D360" s="340">
        <v>39</v>
      </c>
      <c r="E360" s="222"/>
      <c r="F360" s="365">
        <f t="shared" si="11"/>
        <v>9.0966083212608417E-3</v>
      </c>
      <c r="G360" s="365">
        <f t="shared" si="12"/>
        <v>8.9841050449205248E-3</v>
      </c>
    </row>
    <row r="361" spans="1:7" x14ac:dyDescent="0.25">
      <c r="A361" s="361" t="s">
        <v>2025</v>
      </c>
      <c r="B361" s="224" t="s">
        <v>1635</v>
      </c>
      <c r="C361" s="333">
        <v>318.08021338658546</v>
      </c>
      <c r="D361" s="340">
        <v>98</v>
      </c>
      <c r="E361" s="222"/>
      <c r="F361" s="365">
        <f t="shared" si="11"/>
        <v>2.7326443699080546E-2</v>
      </c>
      <c r="G361" s="365">
        <f t="shared" si="12"/>
        <v>2.2575443446210552E-2</v>
      </c>
    </row>
    <row r="362" spans="1:7" s="360" customFormat="1" x14ac:dyDescent="0.25">
      <c r="A362" s="361" t="s">
        <v>2146</v>
      </c>
      <c r="B362" s="367" t="s">
        <v>2685</v>
      </c>
      <c r="C362" s="244">
        <v>718.2728164438164</v>
      </c>
      <c r="D362" s="366">
        <v>259</v>
      </c>
      <c r="E362" s="376"/>
      <c r="F362" s="365">
        <f t="shared" si="11"/>
        <v>6.1707207342937914E-2</v>
      </c>
      <c r="G362" s="365">
        <f t="shared" si="12"/>
        <v>5.9663671964985024E-2</v>
      </c>
    </row>
    <row r="363" spans="1:7" s="360" customFormat="1" x14ac:dyDescent="0.25">
      <c r="A363" s="361" t="s">
        <v>2147</v>
      </c>
      <c r="B363" s="366" t="s">
        <v>2688</v>
      </c>
      <c r="C363" s="244">
        <v>3623.9701262876547</v>
      </c>
      <c r="D363" s="366">
        <v>1379</v>
      </c>
      <c r="E363" s="108"/>
      <c r="F363" s="365">
        <f t="shared" si="11"/>
        <v>0.31133723965027327</v>
      </c>
      <c r="G363" s="365">
        <f t="shared" si="12"/>
        <v>0.31766873992167705</v>
      </c>
    </row>
    <row r="364" spans="1:7" s="360" customFormat="1" x14ac:dyDescent="0.25">
      <c r="A364" s="361" t="s">
        <v>2148</v>
      </c>
      <c r="B364" s="366" t="s">
        <v>2686</v>
      </c>
      <c r="C364" s="244">
        <v>5825.1107278111349</v>
      </c>
      <c r="D364" s="366">
        <v>2230</v>
      </c>
      <c r="E364" s="108"/>
      <c r="F364" s="365">
        <f t="shared" si="11"/>
        <v>0.50043842290491314</v>
      </c>
      <c r="G364" s="365">
        <f t="shared" si="12"/>
        <v>0.51370651923519928</v>
      </c>
    </row>
    <row r="365" spans="1:7" s="360" customFormat="1" x14ac:dyDescent="0.25">
      <c r="A365" s="361" t="s">
        <v>2709</v>
      </c>
      <c r="B365" s="367" t="s">
        <v>2687</v>
      </c>
      <c r="C365" s="244">
        <v>109.82541000000001</v>
      </c>
      <c r="D365" s="366">
        <v>30</v>
      </c>
      <c r="E365" s="376"/>
      <c r="F365" s="365">
        <f t="shared" si="11"/>
        <v>9.4351605563277891E-3</v>
      </c>
      <c r="G365" s="365">
        <f t="shared" si="12"/>
        <v>6.9108500345542506E-3</v>
      </c>
    </row>
    <row r="366" spans="1:7" s="360" customFormat="1" x14ac:dyDescent="0.25">
      <c r="A366" s="361" t="s">
        <v>2710</v>
      </c>
      <c r="B366" s="366" t="s">
        <v>2030</v>
      </c>
      <c r="C366" s="380">
        <v>70.512293109999916</v>
      </c>
      <c r="D366" s="381">
        <v>35</v>
      </c>
      <c r="E366" s="376"/>
      <c r="F366" s="365">
        <f t="shared" si="11"/>
        <v>6.0577493558885412E-3</v>
      </c>
      <c r="G366" s="365">
        <f t="shared" si="12"/>
        <v>8.0626583736466244E-3</v>
      </c>
    </row>
    <row r="367" spans="1:7" s="360" customFormat="1" x14ac:dyDescent="0.25">
      <c r="A367" s="361" t="s">
        <v>2711</v>
      </c>
      <c r="B367" s="367" t="s">
        <v>144</v>
      </c>
      <c r="C367" s="380">
        <f>SUM(C354:C366)</f>
        <v>11640.014957280662</v>
      </c>
      <c r="D367" s="381">
        <f>SUM(D354:D366)</f>
        <v>4341</v>
      </c>
      <c r="E367" s="376"/>
      <c r="F367" s="363">
        <f>SUM(F354:F366)</f>
        <v>1</v>
      </c>
      <c r="G367" s="363">
        <f>SUM(G354:G366)</f>
        <v>1</v>
      </c>
    </row>
    <row r="368" spans="1:7" s="360" customFormat="1" x14ac:dyDescent="0.25">
      <c r="A368" s="361" t="s">
        <v>1935</v>
      </c>
      <c r="B368" s="260"/>
      <c r="C368" s="333"/>
      <c r="D368" s="340"/>
      <c r="E368" s="259"/>
      <c r="F368" s="364" t="str">
        <f t="shared" ref="F368" si="13">IF($C$350=0,"",IF(C368="[for completion]","",IF(C368="","",C368/$C$350)))</f>
        <v/>
      </c>
      <c r="G368" s="364" t="str">
        <f t="shared" ref="G368" si="14">IF($D$350=0,"",IF(D368="[for completion]","",IF(D368="","",D368/$D$350)))</f>
        <v/>
      </c>
    </row>
    <row r="369" spans="1:7" s="360" customFormat="1" x14ac:dyDescent="0.25">
      <c r="A369" s="361" t="s">
        <v>2714</v>
      </c>
      <c r="B369" s="260"/>
      <c r="C369" s="333"/>
      <c r="D369" s="340"/>
      <c r="E369" s="259"/>
      <c r="F369" s="364"/>
      <c r="G369" s="364"/>
    </row>
    <row r="370" spans="1:7" s="360" customFormat="1" x14ac:dyDescent="0.25">
      <c r="A370" s="361" t="s">
        <v>2715</v>
      </c>
      <c r="B370" s="260"/>
      <c r="C370" s="333"/>
      <c r="D370" s="340"/>
      <c r="E370" s="259"/>
      <c r="F370" s="364"/>
      <c r="G370" s="364"/>
    </row>
    <row r="371" spans="1:7" s="360" customFormat="1" x14ac:dyDescent="0.25">
      <c r="A371" s="361" t="s">
        <v>2716</v>
      </c>
      <c r="B371" s="260"/>
      <c r="C371" s="333"/>
      <c r="D371" s="340"/>
      <c r="E371" s="259"/>
      <c r="F371" s="364"/>
      <c r="G371" s="364"/>
    </row>
    <row r="372" spans="1:7" s="360" customFormat="1" x14ac:dyDescent="0.25">
      <c r="A372" s="361" t="s">
        <v>2717</v>
      </c>
      <c r="B372" s="260"/>
      <c r="C372" s="333"/>
      <c r="D372" s="340"/>
      <c r="E372" s="259"/>
      <c r="F372" s="364"/>
      <c r="G372" s="364"/>
    </row>
    <row r="373" spans="1:7" x14ac:dyDescent="0.25">
      <c r="A373" s="361" t="s">
        <v>2718</v>
      </c>
      <c r="B373" s="260"/>
      <c r="C373" s="333"/>
      <c r="D373" s="340"/>
      <c r="E373" s="259"/>
      <c r="F373" s="364"/>
      <c r="G373" s="364"/>
    </row>
    <row r="374" spans="1:7" s="257" customFormat="1" x14ac:dyDescent="0.25">
      <c r="A374" s="361" t="s">
        <v>2719</v>
      </c>
      <c r="B374" s="260"/>
      <c r="C374" s="333"/>
      <c r="D374" s="340"/>
      <c r="E374" s="259"/>
      <c r="F374" s="364"/>
      <c r="G374" s="364"/>
    </row>
    <row r="375" spans="1:7" x14ac:dyDescent="0.25">
      <c r="A375" s="361" t="s">
        <v>2720</v>
      </c>
      <c r="B375" s="260"/>
      <c r="C375" s="186"/>
      <c r="D375" s="187"/>
      <c r="E375" s="259"/>
      <c r="F375" s="248"/>
      <c r="G375" s="248"/>
    </row>
    <row r="376" spans="1:7" x14ac:dyDescent="0.25">
      <c r="A376" s="361" t="s">
        <v>2721</v>
      </c>
      <c r="B376" s="260"/>
      <c r="C376" s="361"/>
      <c r="D376" s="361"/>
      <c r="E376" s="259"/>
      <c r="F376" s="259"/>
      <c r="G376" s="259"/>
    </row>
    <row r="377" spans="1:7" s="360" customFormat="1" x14ac:dyDescent="0.25">
      <c r="A377" s="361" t="s">
        <v>2722</v>
      </c>
      <c r="B377" s="260"/>
      <c r="C377" s="361"/>
      <c r="D377" s="361"/>
      <c r="E377" s="259"/>
      <c r="F377" s="259"/>
      <c r="G377" s="259"/>
    </row>
    <row r="378" spans="1:7" x14ac:dyDescent="0.25">
      <c r="A378" s="85"/>
      <c r="B378" s="85" t="s">
        <v>2142</v>
      </c>
      <c r="C378" s="85" t="s">
        <v>111</v>
      </c>
      <c r="D378" s="85" t="s">
        <v>1636</v>
      </c>
      <c r="E378" s="85"/>
      <c r="F378" s="85" t="s">
        <v>485</v>
      </c>
      <c r="G378" s="85" t="s">
        <v>2287</v>
      </c>
    </row>
    <row r="379" spans="1:7" x14ac:dyDescent="0.25">
      <c r="A379" s="258" t="s">
        <v>2026</v>
      </c>
      <c r="B379" s="260" t="s">
        <v>2018</v>
      </c>
      <c r="C379" s="333" t="s">
        <v>82</v>
      </c>
      <c r="D379" s="340" t="s">
        <v>82</v>
      </c>
      <c r="E379" s="259"/>
      <c r="F379" s="243" t="str">
        <f>IF($C$386=0,"",IF(C379="[for completion]","",IF(C379="","",C379/$C$386)))</f>
        <v/>
      </c>
      <c r="G379" s="243" t="str">
        <f>IF($D$386=0,"",IF(D379="[for completion]","",IF(D379="","",D379/$D$386)))</f>
        <v/>
      </c>
    </row>
    <row r="380" spans="1:7" x14ac:dyDescent="0.25">
      <c r="A380" s="274" t="s">
        <v>2027</v>
      </c>
      <c r="B380" s="265" t="s">
        <v>2019</v>
      </c>
      <c r="C380" s="333" t="s">
        <v>82</v>
      </c>
      <c r="D380" s="340" t="s">
        <v>82</v>
      </c>
      <c r="E380" s="259"/>
      <c r="F380" s="243" t="str">
        <f>IF($C$386=0,"",IF(C380="[for completion]","",IF(C380="","",C380/$C$386)))</f>
        <v/>
      </c>
      <c r="G380" s="243" t="str">
        <f t="shared" ref="G380:G385" si="15">IF($D$386=0,"",IF(D380="[for completion]","",IF(D380="","",D380/$D$386)))</f>
        <v/>
      </c>
    </row>
    <row r="381" spans="1:7" x14ac:dyDescent="0.25">
      <c r="A381" s="274" t="s">
        <v>2028</v>
      </c>
      <c r="B381" s="260" t="s">
        <v>2020</v>
      </c>
      <c r="C381" s="333" t="s">
        <v>82</v>
      </c>
      <c r="D381" s="340" t="s">
        <v>82</v>
      </c>
      <c r="E381" s="259"/>
      <c r="F381" s="243" t="str">
        <f t="shared" ref="F381:F385" si="16">IF($C$386=0,"",IF(C381="[for completion]","",IF(C381="","",C381/$C$386)))</f>
        <v/>
      </c>
      <c r="G381" s="243" t="str">
        <f t="shared" si="15"/>
        <v/>
      </c>
    </row>
    <row r="382" spans="1:7" x14ac:dyDescent="0.25">
      <c r="A382" s="274" t="s">
        <v>2029</v>
      </c>
      <c r="B382" s="260" t="s">
        <v>2021</v>
      </c>
      <c r="C382" s="333" t="s">
        <v>82</v>
      </c>
      <c r="D382" s="340" t="s">
        <v>82</v>
      </c>
      <c r="E382" s="259"/>
      <c r="F382" s="243" t="str">
        <f t="shared" si="16"/>
        <v/>
      </c>
      <c r="G382" s="243" t="str">
        <f t="shared" si="15"/>
        <v/>
      </c>
    </row>
    <row r="383" spans="1:7" x14ac:dyDescent="0.25">
      <c r="A383" s="274" t="s">
        <v>2031</v>
      </c>
      <c r="B383" s="260" t="s">
        <v>2022</v>
      </c>
      <c r="C383" s="333" t="s">
        <v>82</v>
      </c>
      <c r="D383" s="340" t="s">
        <v>82</v>
      </c>
      <c r="E383" s="259"/>
      <c r="F383" s="243" t="str">
        <f t="shared" si="16"/>
        <v/>
      </c>
      <c r="G383" s="243" t="str">
        <f t="shared" si="15"/>
        <v/>
      </c>
    </row>
    <row r="384" spans="1:7" x14ac:dyDescent="0.25">
      <c r="A384" s="274" t="s">
        <v>2143</v>
      </c>
      <c r="B384" s="260" t="s">
        <v>2023</v>
      </c>
      <c r="C384" s="333" t="s">
        <v>82</v>
      </c>
      <c r="D384" s="340" t="s">
        <v>82</v>
      </c>
      <c r="E384" s="259"/>
      <c r="F384" s="243" t="str">
        <f t="shared" si="16"/>
        <v/>
      </c>
      <c r="G384" s="243" t="str">
        <f t="shared" si="15"/>
        <v/>
      </c>
    </row>
    <row r="385" spans="1:7" x14ac:dyDescent="0.25">
      <c r="A385" s="274" t="s">
        <v>2144</v>
      </c>
      <c r="B385" s="260" t="s">
        <v>1637</v>
      </c>
      <c r="C385" s="333" t="s">
        <v>82</v>
      </c>
      <c r="D385" s="340" t="s">
        <v>82</v>
      </c>
      <c r="E385" s="259"/>
      <c r="F385" s="243" t="str">
        <f t="shared" si="16"/>
        <v/>
      </c>
      <c r="G385" s="243" t="str">
        <f t="shared" si="15"/>
        <v/>
      </c>
    </row>
    <row r="386" spans="1:7" x14ac:dyDescent="0.25">
      <c r="A386" s="274" t="s">
        <v>2145</v>
      </c>
      <c r="B386" s="260" t="s">
        <v>144</v>
      </c>
      <c r="C386" s="186">
        <f>SUM(C379:C385)</f>
        <v>0</v>
      </c>
      <c r="D386" s="187">
        <f>SUM(D379:D385)</f>
        <v>0</v>
      </c>
      <c r="E386" s="259"/>
      <c r="F386" s="248">
        <f>SUM(F379:F385)</f>
        <v>0</v>
      </c>
      <c r="G386" s="248">
        <f>SUM(G379:G385)</f>
        <v>0</v>
      </c>
    </row>
    <row r="387" spans="1:7" x14ac:dyDescent="0.25">
      <c r="A387" s="258" t="s">
        <v>2032</v>
      </c>
      <c r="B387" s="260"/>
      <c r="C387" s="258"/>
      <c r="D387" s="258"/>
      <c r="E387" s="259"/>
      <c r="F387" s="259"/>
      <c r="G387" s="259"/>
    </row>
    <row r="388" spans="1:7" x14ac:dyDescent="0.25">
      <c r="A388" s="85"/>
      <c r="B388" s="85" t="s">
        <v>2285</v>
      </c>
      <c r="C388" s="85" t="s">
        <v>111</v>
      </c>
      <c r="D388" s="85" t="s">
        <v>1636</v>
      </c>
      <c r="E388" s="85"/>
      <c r="F388" s="85" t="s">
        <v>485</v>
      </c>
      <c r="G388" s="85" t="s">
        <v>2287</v>
      </c>
    </row>
    <row r="389" spans="1:7" x14ac:dyDescent="0.25">
      <c r="A389" s="258" t="s">
        <v>2126</v>
      </c>
      <c r="B389" s="260" t="s">
        <v>2286</v>
      </c>
      <c r="C389" s="333" t="s">
        <v>82</v>
      </c>
      <c r="D389" s="340" t="s">
        <v>82</v>
      </c>
      <c r="E389" s="259"/>
      <c r="F389" s="243" t="str">
        <f>IF($C$393=0,"",IF(C389="[for completion]","",IF(C389="","",C389/$C$393)))</f>
        <v/>
      </c>
      <c r="G389" s="243" t="str">
        <f>IF($D$393=0,"",IF(D389="[for completion]","",IF(D389="","",D389/$D$393)))</f>
        <v/>
      </c>
    </row>
    <row r="390" spans="1:7" x14ac:dyDescent="0.25">
      <c r="A390" s="274" t="s">
        <v>2127</v>
      </c>
      <c r="B390" s="265" t="s">
        <v>2213</v>
      </c>
      <c r="C390" s="333" t="s">
        <v>82</v>
      </c>
      <c r="D390" s="340" t="s">
        <v>82</v>
      </c>
      <c r="E390" s="259"/>
      <c r="F390" s="243" t="str">
        <f>IF($C$393=0,"",IF(C390="[for completion]","",IF(C390="","",C390/$C$393)))</f>
        <v/>
      </c>
      <c r="G390" s="243" t="str">
        <f>IF($D$393=0,"",IF(D390="[for completion]","",IF(D390="","",D390/$D$393)))</f>
        <v/>
      </c>
    </row>
    <row r="391" spans="1:7" x14ac:dyDescent="0.25">
      <c r="A391" s="274" t="s">
        <v>2128</v>
      </c>
      <c r="B391" s="260" t="s">
        <v>1637</v>
      </c>
      <c r="C391" s="333" t="s">
        <v>82</v>
      </c>
      <c r="D391" s="340" t="s">
        <v>82</v>
      </c>
      <c r="E391" s="259"/>
      <c r="F391" s="243" t="str">
        <f>IF($C$393=0,"",IF(C391="[for completion]","",IF(C391="","",C391/$C$393)))</f>
        <v/>
      </c>
      <c r="G391" s="243" t="str">
        <f>IF($D$393=0,"",IF(D391="[for completion]","",IF(D391="","",D391/$D$393)))</f>
        <v/>
      </c>
    </row>
    <row r="392" spans="1:7" x14ac:dyDescent="0.25">
      <c r="A392" s="274" t="s">
        <v>2129</v>
      </c>
      <c r="B392" s="263" t="s">
        <v>2030</v>
      </c>
      <c r="C392" s="333" t="s">
        <v>82</v>
      </c>
      <c r="D392" s="340" t="s">
        <v>82</v>
      </c>
      <c r="E392" s="259"/>
      <c r="F392" s="243" t="str">
        <f>IF($C$393=0,"",IF(C392="[for completion]","",IF(C392="","",C392/$C$393)))</f>
        <v/>
      </c>
      <c r="G392" s="243" t="str">
        <f>IF($D$393=0,"",IF(D392="[for completion]","",IF(D392="","",D392/$D$393)))</f>
        <v/>
      </c>
    </row>
    <row r="393" spans="1:7" x14ac:dyDescent="0.25">
      <c r="A393" s="274" t="s">
        <v>2130</v>
      </c>
      <c r="B393" s="260" t="s">
        <v>144</v>
      </c>
      <c r="C393" s="186">
        <f>SUM(C389:C392)</f>
        <v>0</v>
      </c>
      <c r="D393" s="187">
        <f>SUM(D389:D392)</f>
        <v>0</v>
      </c>
      <c r="E393" s="259"/>
      <c r="F393" s="248">
        <f>SUM(F389:F392)</f>
        <v>0</v>
      </c>
      <c r="G393" s="248">
        <f>SUM(G389:G392)</f>
        <v>0</v>
      </c>
    </row>
    <row r="394" spans="1:7" x14ac:dyDescent="0.25">
      <c r="A394" s="258" t="s">
        <v>2131</v>
      </c>
      <c r="B394" s="263"/>
      <c r="C394" s="264"/>
      <c r="D394" s="263"/>
      <c r="E394" s="261"/>
      <c r="F394" s="261"/>
      <c r="G394" s="261"/>
    </row>
    <row r="395" spans="1:7" x14ac:dyDescent="0.25">
      <c r="A395" s="85"/>
      <c r="B395" s="85" t="s">
        <v>2676</v>
      </c>
      <c r="C395" s="85" t="s">
        <v>2673</v>
      </c>
      <c r="D395" s="85" t="s">
        <v>2674</v>
      </c>
      <c r="E395" s="85"/>
      <c r="F395" s="85" t="s">
        <v>2675</v>
      </c>
      <c r="G395" s="85"/>
    </row>
    <row r="396" spans="1:7" s="257" customFormat="1" x14ac:dyDescent="0.25">
      <c r="A396" s="328" t="s">
        <v>2333</v>
      </c>
      <c r="B396" s="367" t="s">
        <v>2018</v>
      </c>
      <c r="C396" s="378" t="s">
        <v>82</v>
      </c>
      <c r="D396" s="383" t="s">
        <v>82</v>
      </c>
      <c r="E396" s="344"/>
      <c r="F396" s="383" t="s">
        <v>82</v>
      </c>
      <c r="G396" s="243" t="str">
        <f>IF($D$414=0,"",IF(D396="[for completion]","",IF(D396="","",D396/$D$414)))</f>
        <v/>
      </c>
    </row>
    <row r="397" spans="1:7" x14ac:dyDescent="0.25">
      <c r="A397" s="328" t="s">
        <v>2334</v>
      </c>
      <c r="B397" s="379" t="s">
        <v>2019</v>
      </c>
      <c r="C397" s="378" t="s">
        <v>82</v>
      </c>
      <c r="D397" s="383" t="s">
        <v>82</v>
      </c>
      <c r="E397" s="344"/>
      <c r="F397" s="383" t="s">
        <v>82</v>
      </c>
      <c r="G397" s="243" t="str">
        <f t="shared" ref="G397:G405" si="17">IF($D$414=0,"",IF(D397="[for completion]","",IF(D397="","",D397/$D$414)))</f>
        <v/>
      </c>
    </row>
    <row r="398" spans="1:7" x14ac:dyDescent="0.25">
      <c r="A398" s="328" t="s">
        <v>2335</v>
      </c>
      <c r="B398" s="367" t="s">
        <v>2020</v>
      </c>
      <c r="C398" s="378" t="s">
        <v>82</v>
      </c>
      <c r="D398" s="383" t="s">
        <v>82</v>
      </c>
      <c r="E398" s="344"/>
      <c r="F398" s="383" t="s">
        <v>82</v>
      </c>
      <c r="G398" s="243" t="str">
        <f t="shared" si="17"/>
        <v/>
      </c>
    </row>
    <row r="399" spans="1:7" x14ac:dyDescent="0.25">
      <c r="A399" s="328" t="s">
        <v>2336</v>
      </c>
      <c r="B399" s="367" t="s">
        <v>2021</v>
      </c>
      <c r="C399" s="378" t="s">
        <v>82</v>
      </c>
      <c r="D399" s="383" t="s">
        <v>82</v>
      </c>
      <c r="E399" s="344"/>
      <c r="F399" s="383" t="s">
        <v>82</v>
      </c>
      <c r="G399" s="243" t="str">
        <f t="shared" si="17"/>
        <v/>
      </c>
    </row>
    <row r="400" spans="1:7" x14ac:dyDescent="0.25">
      <c r="A400" s="328" t="s">
        <v>2337</v>
      </c>
      <c r="B400" s="367" t="s">
        <v>2022</v>
      </c>
      <c r="C400" s="378" t="s">
        <v>82</v>
      </c>
      <c r="D400" s="383" t="s">
        <v>82</v>
      </c>
      <c r="E400" s="344"/>
      <c r="F400" s="383" t="s">
        <v>82</v>
      </c>
      <c r="G400" s="243" t="str">
        <f t="shared" si="17"/>
        <v/>
      </c>
    </row>
    <row r="401" spans="1:7" x14ac:dyDescent="0.25">
      <c r="A401" s="328" t="s">
        <v>2338</v>
      </c>
      <c r="B401" s="367" t="s">
        <v>2023</v>
      </c>
      <c r="C401" s="378" t="s">
        <v>82</v>
      </c>
      <c r="D401" s="383" t="s">
        <v>82</v>
      </c>
      <c r="E401" s="344"/>
      <c r="F401" s="383" t="s">
        <v>82</v>
      </c>
      <c r="G401" s="243" t="str">
        <f t="shared" si="17"/>
        <v/>
      </c>
    </row>
    <row r="402" spans="1:7" x14ac:dyDescent="0.25">
      <c r="A402" s="328" t="s">
        <v>2339</v>
      </c>
      <c r="B402" s="367" t="s">
        <v>1637</v>
      </c>
      <c r="C402" s="378" t="s">
        <v>82</v>
      </c>
      <c r="D402" s="383" t="s">
        <v>82</v>
      </c>
      <c r="E402" s="344"/>
      <c r="F402" s="383" t="s">
        <v>82</v>
      </c>
      <c r="G402" s="243" t="str">
        <f t="shared" si="17"/>
        <v/>
      </c>
    </row>
    <row r="403" spans="1:7" x14ac:dyDescent="0.25">
      <c r="A403" s="328" t="s">
        <v>2340</v>
      </c>
      <c r="B403" s="367" t="s">
        <v>2030</v>
      </c>
      <c r="C403" s="378" t="s">
        <v>82</v>
      </c>
      <c r="D403" s="383" t="s">
        <v>82</v>
      </c>
      <c r="E403" s="344"/>
      <c r="F403" s="383" t="s">
        <v>82</v>
      </c>
      <c r="G403" s="243" t="str">
        <f t="shared" si="17"/>
        <v/>
      </c>
    </row>
    <row r="404" spans="1:7" x14ac:dyDescent="0.25">
      <c r="A404" s="328" t="s">
        <v>2341</v>
      </c>
      <c r="B404" s="367" t="s">
        <v>144</v>
      </c>
      <c r="C404" s="380">
        <v>0</v>
      </c>
      <c r="D404" s="380">
        <v>0</v>
      </c>
      <c r="E404" s="344"/>
      <c r="F404" s="366"/>
      <c r="G404" s="243" t="str">
        <f t="shared" si="17"/>
        <v/>
      </c>
    </row>
    <row r="405" spans="1:7" x14ac:dyDescent="0.25">
      <c r="A405" s="328" t="s">
        <v>2342</v>
      </c>
      <c r="B405" s="263" t="s">
        <v>2672</v>
      </c>
      <c r="C405" s="263"/>
      <c r="D405" s="263"/>
      <c r="E405" s="263"/>
      <c r="F405" s="338" t="s">
        <v>82</v>
      </c>
      <c r="G405" s="243" t="str">
        <f t="shared" si="17"/>
        <v/>
      </c>
    </row>
    <row r="406" spans="1:7" x14ac:dyDescent="0.25">
      <c r="A406" s="328" t="s">
        <v>2343</v>
      </c>
      <c r="B406" s="356"/>
      <c r="C406" s="328"/>
      <c r="D406" s="328"/>
      <c r="E406" s="344"/>
      <c r="F406" s="243"/>
      <c r="G406" s="243"/>
    </row>
    <row r="407" spans="1:7" x14ac:dyDescent="0.25">
      <c r="A407" s="328" t="s">
        <v>2344</v>
      </c>
      <c r="B407" s="356"/>
      <c r="C407" s="328"/>
      <c r="D407" s="328"/>
      <c r="E407" s="344"/>
      <c r="F407" s="243"/>
      <c r="G407" s="243"/>
    </row>
    <row r="408" spans="1:7" x14ac:dyDescent="0.25">
      <c r="A408" s="328" t="s">
        <v>2345</v>
      </c>
      <c r="B408" s="356"/>
      <c r="C408" s="328"/>
      <c r="D408" s="328"/>
      <c r="E408" s="344"/>
      <c r="F408" s="243"/>
      <c r="G408" s="243"/>
    </row>
    <row r="409" spans="1:7" x14ac:dyDescent="0.25">
      <c r="A409" s="328" t="s">
        <v>2346</v>
      </c>
      <c r="B409" s="356"/>
      <c r="C409" s="328"/>
      <c r="D409" s="328"/>
      <c r="E409" s="344"/>
      <c r="F409" s="243"/>
      <c r="G409" s="243"/>
    </row>
    <row r="410" spans="1:7" x14ac:dyDescent="0.25">
      <c r="A410" s="328" t="s">
        <v>2347</v>
      </c>
      <c r="B410" s="356"/>
      <c r="C410" s="328"/>
      <c r="D410" s="328"/>
      <c r="E410" s="344"/>
      <c r="F410" s="243"/>
      <c r="G410" s="243"/>
    </row>
    <row r="411" spans="1:7" x14ac:dyDescent="0.25">
      <c r="A411" s="328" t="s">
        <v>2348</v>
      </c>
      <c r="B411" s="356"/>
      <c r="C411" s="328"/>
      <c r="D411" s="328"/>
      <c r="E411" s="344"/>
      <c r="F411" s="243"/>
      <c r="G411" s="243"/>
    </row>
    <row r="412" spans="1:7" x14ac:dyDescent="0.25">
      <c r="A412" s="328" t="s">
        <v>2349</v>
      </c>
      <c r="B412" s="356"/>
      <c r="C412" s="328"/>
      <c r="D412" s="328"/>
      <c r="E412" s="344"/>
      <c r="F412" s="243"/>
      <c r="G412" s="243"/>
    </row>
    <row r="413" spans="1:7" x14ac:dyDescent="0.25">
      <c r="A413" s="328" t="s">
        <v>2350</v>
      </c>
      <c r="B413" s="343"/>
      <c r="C413" s="328"/>
      <c r="D413" s="328"/>
      <c r="E413" s="344"/>
      <c r="F413" s="243"/>
      <c r="G413" s="243"/>
    </row>
    <row r="414" spans="1:7" x14ac:dyDescent="0.25">
      <c r="A414" s="328" t="s">
        <v>2351</v>
      </c>
      <c r="B414" s="343"/>
      <c r="C414" s="186"/>
      <c r="D414" s="328"/>
      <c r="E414" s="344"/>
      <c r="F414" s="348"/>
      <c r="G414" s="348"/>
    </row>
    <row r="415" spans="1:7" x14ac:dyDescent="0.25">
      <c r="A415" s="328" t="s">
        <v>2352</v>
      </c>
      <c r="B415" s="328"/>
      <c r="C415" s="345"/>
      <c r="D415" s="328"/>
      <c r="E415" s="344"/>
      <c r="F415" s="344"/>
      <c r="G415" s="344"/>
    </row>
    <row r="416" spans="1:7" x14ac:dyDescent="0.25">
      <c r="A416" s="328" t="s">
        <v>2353</v>
      </c>
      <c r="B416" s="328"/>
      <c r="C416" s="345"/>
      <c r="D416" s="328"/>
      <c r="E416" s="344"/>
      <c r="F416" s="344"/>
      <c r="G416" s="344"/>
    </row>
    <row r="417" spans="1:7" x14ac:dyDescent="0.25">
      <c r="A417" s="328" t="s">
        <v>2354</v>
      </c>
      <c r="B417" s="328"/>
      <c r="C417" s="345"/>
      <c r="D417" s="328"/>
      <c r="E417" s="344"/>
      <c r="F417" s="344"/>
      <c r="G417" s="344"/>
    </row>
    <row r="418" spans="1:7" x14ac:dyDescent="0.25">
      <c r="A418" s="328" t="s">
        <v>2355</v>
      </c>
      <c r="B418" s="328"/>
      <c r="C418" s="345"/>
      <c r="D418" s="328"/>
      <c r="E418" s="344"/>
      <c r="F418" s="344"/>
      <c r="G418" s="344"/>
    </row>
    <row r="419" spans="1:7" x14ac:dyDescent="0.25">
      <c r="A419" s="328" t="s">
        <v>2356</v>
      </c>
      <c r="B419" s="328"/>
      <c r="C419" s="345"/>
      <c r="D419" s="328"/>
      <c r="E419" s="344"/>
      <c r="F419" s="344"/>
      <c r="G419" s="344"/>
    </row>
    <row r="420" spans="1:7" x14ac:dyDescent="0.25">
      <c r="A420" s="328" t="s">
        <v>2357</v>
      </c>
      <c r="B420" s="328"/>
      <c r="C420" s="345"/>
      <c r="D420" s="328"/>
      <c r="E420" s="344"/>
      <c r="F420" s="344"/>
      <c r="G420" s="344"/>
    </row>
    <row r="421" spans="1:7" x14ac:dyDescent="0.25">
      <c r="A421" s="328" t="s">
        <v>2358</v>
      </c>
      <c r="B421" s="328"/>
      <c r="C421" s="345"/>
      <c r="D421" s="328"/>
      <c r="E421" s="344"/>
      <c r="F421" s="344"/>
      <c r="G421" s="344"/>
    </row>
    <row r="422" spans="1:7" x14ac:dyDescent="0.25">
      <c r="A422" s="328" t="s">
        <v>2359</v>
      </c>
      <c r="B422" s="328"/>
      <c r="C422" s="345"/>
      <c r="D422" s="328"/>
      <c r="E422" s="344"/>
      <c r="F422" s="344"/>
      <c r="G422" s="344"/>
    </row>
    <row r="423" spans="1:7" x14ac:dyDescent="0.25">
      <c r="A423" s="328" t="s">
        <v>2360</v>
      </c>
      <c r="B423" s="328"/>
      <c r="C423" s="345"/>
      <c r="D423" s="328"/>
      <c r="E423" s="344"/>
      <c r="F423" s="344"/>
      <c r="G423" s="344"/>
    </row>
    <row r="424" spans="1:7" x14ac:dyDescent="0.25">
      <c r="A424" s="328" t="s">
        <v>2361</v>
      </c>
      <c r="B424" s="328"/>
      <c r="C424" s="345"/>
      <c r="D424" s="328"/>
      <c r="E424" s="344"/>
      <c r="F424" s="344"/>
      <c r="G424" s="344"/>
    </row>
    <row r="425" spans="1:7" x14ac:dyDescent="0.25">
      <c r="A425" s="328" t="s">
        <v>2362</v>
      </c>
      <c r="B425" s="328"/>
      <c r="C425" s="345"/>
      <c r="D425" s="328"/>
      <c r="E425" s="344"/>
      <c r="F425" s="344"/>
      <c r="G425" s="344"/>
    </row>
    <row r="426" spans="1:7" x14ac:dyDescent="0.25">
      <c r="A426" s="328" t="s">
        <v>2363</v>
      </c>
      <c r="B426" s="328"/>
      <c r="C426" s="345"/>
      <c r="D426" s="328"/>
      <c r="E426" s="344"/>
      <c r="F426" s="344"/>
      <c r="G426" s="344"/>
    </row>
    <row r="427" spans="1:7" x14ac:dyDescent="0.25">
      <c r="A427" s="328" t="s">
        <v>2364</v>
      </c>
      <c r="B427" s="328"/>
      <c r="C427" s="345"/>
      <c r="D427" s="328"/>
      <c r="E427" s="344"/>
      <c r="F427" s="344"/>
      <c r="G427" s="344"/>
    </row>
    <row r="428" spans="1:7" x14ac:dyDescent="0.25">
      <c r="A428" s="328" t="s">
        <v>2365</v>
      </c>
      <c r="B428" s="328"/>
      <c r="C428" s="345"/>
      <c r="D428" s="328"/>
      <c r="E428" s="344"/>
      <c r="F428" s="344"/>
      <c r="G428" s="344"/>
    </row>
    <row r="429" spans="1:7" x14ac:dyDescent="0.25">
      <c r="A429" s="328" t="s">
        <v>2366</v>
      </c>
      <c r="B429" s="328"/>
      <c r="C429" s="345"/>
      <c r="D429" s="328"/>
      <c r="E429" s="344"/>
      <c r="F429" s="344"/>
      <c r="G429" s="344"/>
    </row>
    <row r="430" spans="1:7" x14ac:dyDescent="0.25">
      <c r="A430" s="328" t="s">
        <v>2367</v>
      </c>
      <c r="B430" s="328"/>
      <c r="C430" s="345"/>
      <c r="D430" s="328"/>
      <c r="E430" s="344"/>
      <c r="F430" s="344"/>
      <c r="G430" s="344"/>
    </row>
    <row r="431" spans="1:7" x14ac:dyDescent="0.25">
      <c r="A431" s="328" t="s">
        <v>2368</v>
      </c>
      <c r="B431" s="328"/>
      <c r="C431" s="345"/>
      <c r="D431" s="328"/>
      <c r="E431" s="344"/>
      <c r="F431" s="344"/>
      <c r="G431" s="344"/>
    </row>
    <row r="432" spans="1:7" x14ac:dyDescent="0.25">
      <c r="A432" s="328" t="s">
        <v>2369</v>
      </c>
      <c r="B432" s="328"/>
      <c r="C432" s="345"/>
      <c r="D432" s="328"/>
      <c r="E432" s="344"/>
      <c r="F432" s="344"/>
      <c r="G432" s="344"/>
    </row>
    <row r="433" spans="1:7" x14ac:dyDescent="0.25">
      <c r="A433" s="328" t="s">
        <v>2370</v>
      </c>
      <c r="B433" s="328"/>
      <c r="C433" s="345"/>
      <c r="D433" s="328"/>
      <c r="E433" s="344"/>
      <c r="F433" s="344"/>
      <c r="G433" s="344"/>
    </row>
    <row r="434" spans="1:7" x14ac:dyDescent="0.25">
      <c r="A434" s="328" t="s">
        <v>2371</v>
      </c>
      <c r="B434" s="328"/>
      <c r="C434" s="345"/>
      <c r="D434" s="328"/>
      <c r="E434" s="344"/>
      <c r="F434" s="344"/>
      <c r="G434" s="344"/>
    </row>
    <row r="435" spans="1:7" x14ac:dyDescent="0.25">
      <c r="A435" s="328" t="s">
        <v>2372</v>
      </c>
      <c r="B435" s="328"/>
      <c r="C435" s="345"/>
      <c r="D435" s="328"/>
      <c r="E435" s="344"/>
      <c r="F435" s="344"/>
      <c r="G435" s="344"/>
    </row>
    <row r="436" spans="1:7" x14ac:dyDescent="0.25">
      <c r="A436" s="328" t="s">
        <v>2373</v>
      </c>
      <c r="B436" s="328"/>
      <c r="C436" s="345"/>
      <c r="D436" s="328"/>
      <c r="E436" s="344"/>
      <c r="F436" s="344"/>
      <c r="G436" s="344"/>
    </row>
    <row r="437" spans="1:7" x14ac:dyDescent="0.25">
      <c r="A437" s="328" t="s">
        <v>2374</v>
      </c>
      <c r="B437" s="328"/>
      <c r="C437" s="345"/>
      <c r="D437" s="328"/>
      <c r="E437" s="344"/>
      <c r="F437" s="344"/>
      <c r="G437" s="344"/>
    </row>
    <row r="438" spans="1:7" x14ac:dyDescent="0.25">
      <c r="A438" s="328" t="s">
        <v>2375</v>
      </c>
      <c r="B438" s="328"/>
      <c r="C438" s="345"/>
      <c r="D438" s="328"/>
      <c r="E438" s="344"/>
      <c r="F438" s="344"/>
      <c r="G438" s="344"/>
    </row>
    <row r="439" spans="1:7" x14ac:dyDescent="0.25">
      <c r="A439" s="328" t="s">
        <v>2376</v>
      </c>
      <c r="B439" s="328"/>
      <c r="C439" s="345"/>
      <c r="D439" s="328"/>
      <c r="E439" s="344"/>
      <c r="F439" s="344"/>
      <c r="G439" s="344"/>
    </row>
    <row r="440" spans="1:7" x14ac:dyDescent="0.25">
      <c r="A440" s="328" t="s">
        <v>2377</v>
      </c>
      <c r="B440" s="328"/>
      <c r="C440" s="345"/>
      <c r="D440" s="328"/>
      <c r="E440" s="344"/>
      <c r="F440" s="344"/>
      <c r="G440" s="344"/>
    </row>
    <row r="441" spans="1:7" x14ac:dyDescent="0.25">
      <c r="A441" s="328" t="s">
        <v>2378</v>
      </c>
      <c r="B441" s="328"/>
      <c r="C441" s="345"/>
      <c r="D441" s="328"/>
      <c r="E441" s="344"/>
      <c r="F441" s="344"/>
      <c r="G441" s="344"/>
    </row>
    <row r="442" spans="1:7" x14ac:dyDescent="0.25">
      <c r="A442" s="328" t="s">
        <v>2379</v>
      </c>
      <c r="B442" s="328"/>
      <c r="C442" s="345"/>
      <c r="D442" s="328"/>
      <c r="E442" s="344"/>
      <c r="F442" s="344"/>
      <c r="G442" s="344"/>
    </row>
    <row r="443" spans="1:7" x14ac:dyDescent="0.25">
      <c r="A443" s="328" t="s">
        <v>2380</v>
      </c>
      <c r="B443" s="328"/>
      <c r="C443" s="345"/>
      <c r="D443" s="328"/>
      <c r="E443" s="344"/>
      <c r="F443" s="344"/>
      <c r="G443" s="344"/>
    </row>
    <row r="444" spans="1:7" ht="18.75" x14ac:dyDescent="0.25">
      <c r="A444" s="168"/>
      <c r="B444" s="254" t="s">
        <v>1936</v>
      </c>
      <c r="C444" s="168"/>
      <c r="D444" s="168"/>
      <c r="E444" s="168"/>
      <c r="F444" s="168"/>
      <c r="G444" s="168"/>
    </row>
    <row r="445" spans="1:7" x14ac:dyDescent="0.25">
      <c r="A445" s="85"/>
      <c r="B445" s="85" t="s">
        <v>2312</v>
      </c>
      <c r="C445" s="85" t="s">
        <v>655</v>
      </c>
      <c r="D445" s="85" t="s">
        <v>656</v>
      </c>
      <c r="E445" s="85"/>
      <c r="F445" s="85" t="s">
        <v>486</v>
      </c>
      <c r="G445" s="85" t="s">
        <v>657</v>
      </c>
    </row>
    <row r="446" spans="1:7" x14ac:dyDescent="0.25">
      <c r="A446" s="274" t="s">
        <v>1937</v>
      </c>
      <c r="B446" s="263" t="s">
        <v>659</v>
      </c>
      <c r="C446" s="333" t="s">
        <v>82</v>
      </c>
      <c r="D446" s="236"/>
      <c r="E446" s="236"/>
      <c r="F446" s="237"/>
      <c r="G446" s="237"/>
    </row>
    <row r="447" spans="1:7" x14ac:dyDescent="0.25">
      <c r="A447" s="236"/>
      <c r="B447" s="263"/>
      <c r="C447" s="227"/>
      <c r="D447" s="236"/>
      <c r="E447" s="236"/>
      <c r="F447" s="237"/>
      <c r="G447" s="237"/>
    </row>
    <row r="448" spans="1:7" x14ac:dyDescent="0.25">
      <c r="A448" s="263"/>
      <c r="B448" s="263" t="s">
        <v>660</v>
      </c>
      <c r="C448" s="227"/>
      <c r="D448" s="236"/>
      <c r="E448" s="236"/>
      <c r="F448" s="237"/>
      <c r="G448" s="237"/>
    </row>
    <row r="449" spans="1:7" x14ac:dyDescent="0.25">
      <c r="A449" s="263" t="s">
        <v>1938</v>
      </c>
      <c r="B449" s="332" t="s">
        <v>578</v>
      </c>
      <c r="C449" s="333" t="s">
        <v>82</v>
      </c>
      <c r="D449" s="333" t="s">
        <v>82</v>
      </c>
      <c r="E449" s="236"/>
      <c r="F449" s="243" t="str">
        <f>IF($C$473=0,"",IF(C449="[for completion]","",IF(C449="","",C449/$C$473)))</f>
        <v/>
      </c>
      <c r="G449" s="243" t="str">
        <f>IF($D$473=0,"",IF(D449="[for completion]","",IF(D449="","",D449/$D$473)))</f>
        <v/>
      </c>
    </row>
    <row r="450" spans="1:7" x14ac:dyDescent="0.25">
      <c r="A450" s="263" t="s">
        <v>1939</v>
      </c>
      <c r="B450" s="332" t="s">
        <v>578</v>
      </c>
      <c r="C450" s="333" t="s">
        <v>82</v>
      </c>
      <c r="D450" s="333" t="s">
        <v>82</v>
      </c>
      <c r="E450" s="236"/>
      <c r="F450" s="243" t="str">
        <f t="shared" ref="F450:F472" si="18">IF($C$473=0,"",IF(C450="[for completion]","",IF(C450="","",C450/$C$473)))</f>
        <v/>
      </c>
      <c r="G450" s="243" t="str">
        <f t="shared" ref="G450:G472" si="19">IF($D$473=0,"",IF(D450="[for completion]","",IF(D450="","",D450/$D$473)))</f>
        <v/>
      </c>
    </row>
    <row r="451" spans="1:7" x14ac:dyDescent="0.25">
      <c r="A451" s="263" t="s">
        <v>1940</v>
      </c>
      <c r="B451" s="332" t="s">
        <v>578</v>
      </c>
      <c r="C451" s="333" t="s">
        <v>82</v>
      </c>
      <c r="D451" s="333" t="s">
        <v>82</v>
      </c>
      <c r="E451" s="236"/>
      <c r="F451" s="243" t="str">
        <f t="shared" si="18"/>
        <v/>
      </c>
      <c r="G451" s="243" t="str">
        <f t="shared" si="19"/>
        <v/>
      </c>
    </row>
    <row r="452" spans="1:7" x14ac:dyDescent="0.25">
      <c r="A452" s="263" t="s">
        <v>1941</v>
      </c>
      <c r="B452" s="332" t="s">
        <v>578</v>
      </c>
      <c r="C452" s="333" t="s">
        <v>82</v>
      </c>
      <c r="D452" s="333" t="s">
        <v>82</v>
      </c>
      <c r="E452" s="236"/>
      <c r="F452" s="243" t="str">
        <f t="shared" si="18"/>
        <v/>
      </c>
      <c r="G452" s="243" t="str">
        <f t="shared" si="19"/>
        <v/>
      </c>
    </row>
    <row r="453" spans="1:7" x14ac:dyDescent="0.25">
      <c r="A453" s="263" t="s">
        <v>1942</v>
      </c>
      <c r="B453" s="332" t="s">
        <v>578</v>
      </c>
      <c r="C453" s="333" t="s">
        <v>82</v>
      </c>
      <c r="D453" s="333" t="s">
        <v>82</v>
      </c>
      <c r="E453" s="236"/>
      <c r="F453" s="243" t="str">
        <f t="shared" si="18"/>
        <v/>
      </c>
      <c r="G453" s="243" t="str">
        <f t="shared" si="19"/>
        <v/>
      </c>
    </row>
    <row r="454" spans="1:7" x14ac:dyDescent="0.25">
      <c r="A454" s="263" t="s">
        <v>1943</v>
      </c>
      <c r="B454" s="332" t="s">
        <v>578</v>
      </c>
      <c r="C454" s="333" t="s">
        <v>82</v>
      </c>
      <c r="D454" s="333" t="s">
        <v>82</v>
      </c>
      <c r="E454" s="236"/>
      <c r="F454" s="243" t="str">
        <f t="shared" si="18"/>
        <v/>
      </c>
      <c r="G454" s="243" t="str">
        <f t="shared" si="19"/>
        <v/>
      </c>
    </row>
    <row r="455" spans="1:7" x14ac:dyDescent="0.25">
      <c r="A455" s="263" t="s">
        <v>1944</v>
      </c>
      <c r="B455" s="332" t="s">
        <v>578</v>
      </c>
      <c r="C455" s="333" t="s">
        <v>82</v>
      </c>
      <c r="D455" s="333" t="s">
        <v>82</v>
      </c>
      <c r="E455" s="236"/>
      <c r="F455" s="243" t="str">
        <f t="shared" si="18"/>
        <v/>
      </c>
      <c r="G455" s="243" t="str">
        <f t="shared" si="19"/>
        <v/>
      </c>
    </row>
    <row r="456" spans="1:7" x14ac:dyDescent="0.25">
      <c r="A456" s="263" t="s">
        <v>1945</v>
      </c>
      <c r="B456" s="332" t="s">
        <v>578</v>
      </c>
      <c r="C456" s="333" t="s">
        <v>82</v>
      </c>
      <c r="D456" s="340" t="s">
        <v>82</v>
      </c>
      <c r="E456" s="236"/>
      <c r="F456" s="243" t="str">
        <f t="shared" si="18"/>
        <v/>
      </c>
      <c r="G456" s="243" t="str">
        <f t="shared" si="19"/>
        <v/>
      </c>
    </row>
    <row r="457" spans="1:7" x14ac:dyDescent="0.25">
      <c r="A457" s="263" t="s">
        <v>1946</v>
      </c>
      <c r="B457" s="332" t="s">
        <v>578</v>
      </c>
      <c r="C457" s="333" t="s">
        <v>82</v>
      </c>
      <c r="D457" s="340" t="s">
        <v>82</v>
      </c>
      <c r="E457" s="236"/>
      <c r="F457" s="243" t="str">
        <f t="shared" si="18"/>
        <v/>
      </c>
      <c r="G457" s="243" t="str">
        <f t="shared" si="19"/>
        <v/>
      </c>
    </row>
    <row r="458" spans="1:7" x14ac:dyDescent="0.25">
      <c r="A458" s="263" t="s">
        <v>2381</v>
      </c>
      <c r="B458" s="332" t="s">
        <v>578</v>
      </c>
      <c r="C458" s="333" t="s">
        <v>82</v>
      </c>
      <c r="D458" s="340" t="s">
        <v>82</v>
      </c>
      <c r="E458" s="234"/>
      <c r="F458" s="243" t="str">
        <f t="shared" si="18"/>
        <v/>
      </c>
      <c r="G458" s="243" t="str">
        <f t="shared" si="19"/>
        <v/>
      </c>
    </row>
    <row r="459" spans="1:7" x14ac:dyDescent="0.25">
      <c r="A459" s="263" t="s">
        <v>2382</v>
      </c>
      <c r="B459" s="332" t="s">
        <v>578</v>
      </c>
      <c r="C459" s="333" t="s">
        <v>82</v>
      </c>
      <c r="D459" s="340" t="s">
        <v>82</v>
      </c>
      <c r="E459" s="234"/>
      <c r="F459" s="243" t="str">
        <f t="shared" si="18"/>
        <v/>
      </c>
      <c r="G459" s="243" t="str">
        <f t="shared" si="19"/>
        <v/>
      </c>
    </row>
    <row r="460" spans="1:7" x14ac:dyDescent="0.25">
      <c r="A460" s="263" t="s">
        <v>2383</v>
      </c>
      <c r="B460" s="332" t="s">
        <v>578</v>
      </c>
      <c r="C460" s="333" t="s">
        <v>82</v>
      </c>
      <c r="D460" s="340" t="s">
        <v>82</v>
      </c>
      <c r="E460" s="234"/>
      <c r="F460" s="243" t="str">
        <f t="shared" si="18"/>
        <v/>
      </c>
      <c r="G460" s="243" t="str">
        <f t="shared" si="19"/>
        <v/>
      </c>
    </row>
    <row r="461" spans="1:7" x14ac:dyDescent="0.25">
      <c r="A461" s="263" t="s">
        <v>2384</v>
      </c>
      <c r="B461" s="332" t="s">
        <v>578</v>
      </c>
      <c r="C461" s="333" t="s">
        <v>82</v>
      </c>
      <c r="D461" s="340" t="s">
        <v>82</v>
      </c>
      <c r="E461" s="234"/>
      <c r="F461" s="243" t="str">
        <f t="shared" si="18"/>
        <v/>
      </c>
      <c r="G461" s="243" t="str">
        <f t="shared" si="19"/>
        <v/>
      </c>
    </row>
    <row r="462" spans="1:7" x14ac:dyDescent="0.25">
      <c r="A462" s="263" t="s">
        <v>2385</v>
      </c>
      <c r="B462" s="332" t="s">
        <v>578</v>
      </c>
      <c r="C462" s="333" t="s">
        <v>82</v>
      </c>
      <c r="D462" s="340" t="s">
        <v>82</v>
      </c>
      <c r="E462" s="234"/>
      <c r="F462" s="243" t="str">
        <f t="shared" si="18"/>
        <v/>
      </c>
      <c r="G462" s="243" t="str">
        <f t="shared" si="19"/>
        <v/>
      </c>
    </row>
    <row r="463" spans="1:7" x14ac:dyDescent="0.25">
      <c r="A463" s="263" t="s">
        <v>2386</v>
      </c>
      <c r="B463" s="332" t="s">
        <v>578</v>
      </c>
      <c r="C463" s="333" t="s">
        <v>82</v>
      </c>
      <c r="D463" s="340" t="s">
        <v>82</v>
      </c>
      <c r="E463" s="234"/>
      <c r="F463" s="243" t="str">
        <f t="shared" si="18"/>
        <v/>
      </c>
      <c r="G463" s="243" t="str">
        <f t="shared" si="19"/>
        <v/>
      </c>
    </row>
    <row r="464" spans="1:7" x14ac:dyDescent="0.25">
      <c r="A464" s="263" t="s">
        <v>2387</v>
      </c>
      <c r="B464" s="332" t="s">
        <v>578</v>
      </c>
      <c r="C464" s="333" t="s">
        <v>82</v>
      </c>
      <c r="D464" s="340" t="s">
        <v>82</v>
      </c>
      <c r="E464" s="227"/>
      <c r="F464" s="243" t="str">
        <f t="shared" si="18"/>
        <v/>
      </c>
      <c r="G464" s="243" t="str">
        <f t="shared" si="19"/>
        <v/>
      </c>
    </row>
    <row r="465" spans="1:7" x14ac:dyDescent="0.25">
      <c r="A465" s="263" t="s">
        <v>2388</v>
      </c>
      <c r="B465" s="332" t="s">
        <v>578</v>
      </c>
      <c r="C465" s="333" t="s">
        <v>82</v>
      </c>
      <c r="D465" s="340" t="s">
        <v>82</v>
      </c>
      <c r="E465" s="230"/>
      <c r="F465" s="243" t="str">
        <f t="shared" si="18"/>
        <v/>
      </c>
      <c r="G465" s="243" t="str">
        <f t="shared" si="19"/>
        <v/>
      </c>
    </row>
    <row r="466" spans="1:7" x14ac:dyDescent="0.25">
      <c r="A466" s="263" t="s">
        <v>2389</v>
      </c>
      <c r="B466" s="332" t="s">
        <v>578</v>
      </c>
      <c r="C466" s="333" t="s">
        <v>82</v>
      </c>
      <c r="D466" s="340" t="s">
        <v>82</v>
      </c>
      <c r="E466" s="230"/>
      <c r="F466" s="243" t="str">
        <f t="shared" si="18"/>
        <v/>
      </c>
      <c r="G466" s="243" t="str">
        <f t="shared" si="19"/>
        <v/>
      </c>
    </row>
    <row r="467" spans="1:7" x14ac:dyDescent="0.25">
      <c r="A467" s="263" t="s">
        <v>2390</v>
      </c>
      <c r="B467" s="332" t="s">
        <v>578</v>
      </c>
      <c r="C467" s="333" t="s">
        <v>82</v>
      </c>
      <c r="D467" s="340" t="s">
        <v>82</v>
      </c>
      <c r="E467" s="230"/>
      <c r="F467" s="243" t="str">
        <f t="shared" si="18"/>
        <v/>
      </c>
      <c r="G467" s="243" t="str">
        <f t="shared" si="19"/>
        <v/>
      </c>
    </row>
    <row r="468" spans="1:7" x14ac:dyDescent="0.25">
      <c r="A468" s="263" t="s">
        <v>2391</v>
      </c>
      <c r="B468" s="332" t="s">
        <v>578</v>
      </c>
      <c r="C468" s="333" t="s">
        <v>82</v>
      </c>
      <c r="D468" s="340" t="s">
        <v>82</v>
      </c>
      <c r="E468" s="230"/>
      <c r="F468" s="243" t="str">
        <f t="shared" si="18"/>
        <v/>
      </c>
      <c r="G468" s="243" t="str">
        <f t="shared" si="19"/>
        <v/>
      </c>
    </row>
    <row r="469" spans="1:7" x14ac:dyDescent="0.25">
      <c r="A469" s="263" t="s">
        <v>2392</v>
      </c>
      <c r="B469" s="332" t="s">
        <v>578</v>
      </c>
      <c r="C469" s="333" t="s">
        <v>82</v>
      </c>
      <c r="D469" s="340" t="s">
        <v>82</v>
      </c>
      <c r="E469" s="230"/>
      <c r="F469" s="243" t="str">
        <f t="shared" si="18"/>
        <v/>
      </c>
      <c r="G469" s="243" t="str">
        <f t="shared" si="19"/>
        <v/>
      </c>
    </row>
    <row r="470" spans="1:7" x14ac:dyDescent="0.25">
      <c r="A470" s="263" t="s">
        <v>2393</v>
      </c>
      <c r="B470" s="332" t="s">
        <v>578</v>
      </c>
      <c r="C470" s="333" t="s">
        <v>82</v>
      </c>
      <c r="D470" s="340" t="s">
        <v>82</v>
      </c>
      <c r="E470" s="230"/>
      <c r="F470" s="243" t="str">
        <f t="shared" si="18"/>
        <v/>
      </c>
      <c r="G470" s="243" t="str">
        <f t="shared" si="19"/>
        <v/>
      </c>
    </row>
    <row r="471" spans="1:7" x14ac:dyDescent="0.25">
      <c r="A471" s="263" t="s">
        <v>2394</v>
      </c>
      <c r="B471" s="332" t="s">
        <v>578</v>
      </c>
      <c r="C471" s="333" t="s">
        <v>82</v>
      </c>
      <c r="D471" s="340" t="s">
        <v>82</v>
      </c>
      <c r="E471" s="230"/>
      <c r="F471" s="243" t="str">
        <f t="shared" si="18"/>
        <v/>
      </c>
      <c r="G471" s="243" t="str">
        <f t="shared" si="19"/>
        <v/>
      </c>
    </row>
    <row r="472" spans="1:7" x14ac:dyDescent="0.25">
      <c r="A472" s="263" t="s">
        <v>2395</v>
      </c>
      <c r="B472" s="332" t="s">
        <v>578</v>
      </c>
      <c r="C472" s="333" t="s">
        <v>82</v>
      </c>
      <c r="D472" s="340" t="s">
        <v>82</v>
      </c>
      <c r="E472" s="230"/>
      <c r="F472" s="243" t="str">
        <f t="shared" si="18"/>
        <v/>
      </c>
      <c r="G472" s="243" t="str">
        <f t="shared" si="19"/>
        <v/>
      </c>
    </row>
    <row r="473" spans="1:7" x14ac:dyDescent="0.25">
      <c r="A473" s="263" t="s">
        <v>2396</v>
      </c>
      <c r="B473" s="234" t="s">
        <v>144</v>
      </c>
      <c r="C473" s="249">
        <f>SUM(C449:C472)</f>
        <v>0</v>
      </c>
      <c r="D473" s="328">
        <f>SUM(D449:D472)</f>
        <v>0</v>
      </c>
      <c r="E473" s="230"/>
      <c r="F473" s="248">
        <f>SUM(F449:F472)</f>
        <v>0</v>
      </c>
      <c r="G473" s="248">
        <f>SUM(G449:G472)</f>
        <v>0</v>
      </c>
    </row>
    <row r="474" spans="1:7" x14ac:dyDescent="0.25">
      <c r="A474" s="85"/>
      <c r="B474" s="85" t="s">
        <v>2329</v>
      </c>
      <c r="C474" s="85" t="s">
        <v>655</v>
      </c>
      <c r="D474" s="85" t="s">
        <v>656</v>
      </c>
      <c r="E474" s="85"/>
      <c r="F474" s="85" t="s">
        <v>486</v>
      </c>
      <c r="G474" s="85" t="s">
        <v>657</v>
      </c>
    </row>
    <row r="475" spans="1:7" x14ac:dyDescent="0.25">
      <c r="A475" s="263" t="s">
        <v>1948</v>
      </c>
      <c r="B475" s="227" t="s">
        <v>688</v>
      </c>
      <c r="C475" s="339" t="s">
        <v>82</v>
      </c>
      <c r="D475" s="227"/>
      <c r="E475" s="227"/>
      <c r="F475" s="227"/>
      <c r="G475" s="227"/>
    </row>
    <row r="476" spans="1:7" x14ac:dyDescent="0.25">
      <c r="A476" s="263"/>
      <c r="B476" s="227"/>
      <c r="C476" s="227"/>
      <c r="D476" s="227"/>
      <c r="E476" s="227"/>
      <c r="F476" s="227"/>
      <c r="G476" s="227"/>
    </row>
    <row r="477" spans="1:7" x14ac:dyDescent="0.25">
      <c r="A477" s="263"/>
      <c r="B477" s="234" t="s">
        <v>689</v>
      </c>
      <c r="C477" s="227"/>
      <c r="D477" s="227"/>
      <c r="E477" s="227"/>
      <c r="F477" s="227"/>
      <c r="G477" s="227"/>
    </row>
    <row r="478" spans="1:7" x14ac:dyDescent="0.25">
      <c r="A478" s="263" t="s">
        <v>1949</v>
      </c>
      <c r="B478" s="227" t="s">
        <v>691</v>
      </c>
      <c r="C478" s="333" t="s">
        <v>82</v>
      </c>
      <c r="D478" s="340" t="s">
        <v>82</v>
      </c>
      <c r="E478" s="227"/>
      <c r="F478" s="243" t="str">
        <f>IF($C$486=0,"",IF(C478="[for completion]","",IF(C478="","",C478/$C$486)))</f>
        <v/>
      </c>
      <c r="G478" s="243" t="str">
        <f>IF($D$486=0,"",IF(D478="[for completion]","",IF(D478="","",D478/$D$486)))</f>
        <v/>
      </c>
    </row>
    <row r="479" spans="1:7" x14ac:dyDescent="0.25">
      <c r="A479" s="263" t="s">
        <v>1950</v>
      </c>
      <c r="B479" s="227" t="s">
        <v>693</v>
      </c>
      <c r="C479" s="333" t="s">
        <v>82</v>
      </c>
      <c r="D479" s="340" t="s">
        <v>82</v>
      </c>
      <c r="E479" s="227"/>
      <c r="F479" s="243" t="str">
        <f t="shared" ref="F479:F485" si="20">IF($C$486=0,"",IF(C479="[for completion]","",IF(C479="","",C479/$C$486)))</f>
        <v/>
      </c>
      <c r="G479" s="243" t="str">
        <f t="shared" ref="G479:G485" si="21">IF($D$486=0,"",IF(D479="[for completion]","",IF(D479="","",D479/$D$486)))</f>
        <v/>
      </c>
    </row>
    <row r="480" spans="1:7" x14ac:dyDescent="0.25">
      <c r="A480" s="263" t="s">
        <v>1951</v>
      </c>
      <c r="B480" s="227" t="s">
        <v>695</v>
      </c>
      <c r="C480" s="333" t="s">
        <v>82</v>
      </c>
      <c r="D480" s="340" t="s">
        <v>82</v>
      </c>
      <c r="E480" s="227"/>
      <c r="F480" s="243" t="str">
        <f t="shared" si="20"/>
        <v/>
      </c>
      <c r="G480" s="243" t="str">
        <f t="shared" si="21"/>
        <v/>
      </c>
    </row>
    <row r="481" spans="1:7" x14ac:dyDescent="0.25">
      <c r="A481" s="263" t="s">
        <v>1952</v>
      </c>
      <c r="B481" s="227" t="s">
        <v>697</v>
      </c>
      <c r="C481" s="333" t="s">
        <v>82</v>
      </c>
      <c r="D481" s="340" t="s">
        <v>82</v>
      </c>
      <c r="E481" s="227"/>
      <c r="F481" s="243" t="str">
        <f t="shared" si="20"/>
        <v/>
      </c>
      <c r="G481" s="243" t="str">
        <f t="shared" si="21"/>
        <v/>
      </c>
    </row>
    <row r="482" spans="1:7" x14ac:dyDescent="0.25">
      <c r="A482" s="263" t="s">
        <v>1953</v>
      </c>
      <c r="B482" s="227" t="s">
        <v>699</v>
      </c>
      <c r="C482" s="333" t="s">
        <v>82</v>
      </c>
      <c r="D482" s="340" t="s">
        <v>82</v>
      </c>
      <c r="E482" s="227"/>
      <c r="F482" s="243" t="str">
        <f t="shared" si="20"/>
        <v/>
      </c>
      <c r="G482" s="243" t="str">
        <f t="shared" si="21"/>
        <v/>
      </c>
    </row>
    <row r="483" spans="1:7" x14ac:dyDescent="0.25">
      <c r="A483" s="263" t="s">
        <v>1954</v>
      </c>
      <c r="B483" s="227" t="s">
        <v>701</v>
      </c>
      <c r="C483" s="333" t="s">
        <v>82</v>
      </c>
      <c r="D483" s="340" t="s">
        <v>82</v>
      </c>
      <c r="E483" s="227"/>
      <c r="F483" s="243" t="str">
        <f t="shared" si="20"/>
        <v/>
      </c>
      <c r="G483" s="243" t="str">
        <f t="shared" si="21"/>
        <v/>
      </c>
    </row>
    <row r="484" spans="1:7" x14ac:dyDescent="0.25">
      <c r="A484" s="263" t="s">
        <v>1955</v>
      </c>
      <c r="B484" s="227" t="s">
        <v>703</v>
      </c>
      <c r="C484" s="333" t="s">
        <v>82</v>
      </c>
      <c r="D484" s="340" t="s">
        <v>82</v>
      </c>
      <c r="E484" s="227"/>
      <c r="F484" s="243" t="str">
        <f t="shared" si="20"/>
        <v/>
      </c>
      <c r="G484" s="243" t="str">
        <f t="shared" si="21"/>
        <v/>
      </c>
    </row>
    <row r="485" spans="1:7" x14ac:dyDescent="0.25">
      <c r="A485" s="263" t="s">
        <v>1956</v>
      </c>
      <c r="B485" s="227" t="s">
        <v>705</v>
      </c>
      <c r="C485" s="333" t="s">
        <v>82</v>
      </c>
      <c r="D485" s="340" t="s">
        <v>82</v>
      </c>
      <c r="E485" s="227"/>
      <c r="F485" s="243" t="str">
        <f t="shared" si="20"/>
        <v/>
      </c>
      <c r="G485" s="243" t="str">
        <f t="shared" si="21"/>
        <v/>
      </c>
    </row>
    <row r="486" spans="1:7" x14ac:dyDescent="0.25">
      <c r="A486" s="263" t="s">
        <v>1957</v>
      </c>
      <c r="B486" s="239" t="s">
        <v>144</v>
      </c>
      <c r="C486" s="244">
        <f>SUM(C478:C485)</f>
        <v>0</v>
      </c>
      <c r="D486" s="247">
        <f>SUM(D478:D485)</f>
        <v>0</v>
      </c>
      <c r="E486" s="227"/>
      <c r="F486" s="241">
        <f>SUM(F478:F485)</f>
        <v>0</v>
      </c>
      <c r="G486" s="264">
        <f>SUM(G478:G485)</f>
        <v>0</v>
      </c>
    </row>
    <row r="487" spans="1:7" x14ac:dyDescent="0.25">
      <c r="A487" s="263" t="s">
        <v>1958</v>
      </c>
      <c r="B487" s="231" t="s">
        <v>708</v>
      </c>
      <c r="C487" s="333"/>
      <c r="D487" s="340"/>
      <c r="E487" s="227"/>
      <c r="F487" s="243" t="s">
        <v>1649</v>
      </c>
      <c r="G487" s="243" t="s">
        <v>1649</v>
      </c>
    </row>
    <row r="488" spans="1:7" x14ac:dyDescent="0.25">
      <c r="A488" s="263" t="s">
        <v>1959</v>
      </c>
      <c r="B488" s="231" t="s">
        <v>710</v>
      </c>
      <c r="C488" s="333"/>
      <c r="D488" s="340"/>
      <c r="E488" s="227"/>
      <c r="F488" s="243" t="s">
        <v>1649</v>
      </c>
      <c r="G488" s="243" t="s">
        <v>1649</v>
      </c>
    </row>
    <row r="489" spans="1:7" x14ac:dyDescent="0.25">
      <c r="A489" s="263" t="s">
        <v>1960</v>
      </c>
      <c r="B489" s="231" t="s">
        <v>712</v>
      </c>
      <c r="C489" s="333"/>
      <c r="D489" s="340"/>
      <c r="E489" s="227"/>
      <c r="F489" s="243" t="s">
        <v>1649</v>
      </c>
      <c r="G489" s="243" t="s">
        <v>1649</v>
      </c>
    </row>
    <row r="490" spans="1:7" x14ac:dyDescent="0.25">
      <c r="A490" s="263" t="s">
        <v>2033</v>
      </c>
      <c r="B490" s="231" t="s">
        <v>714</v>
      </c>
      <c r="C490" s="333"/>
      <c r="D490" s="340"/>
      <c r="E490" s="227"/>
      <c r="F490" s="243" t="s">
        <v>1649</v>
      </c>
      <c r="G490" s="243" t="s">
        <v>1649</v>
      </c>
    </row>
    <row r="491" spans="1:7" x14ac:dyDescent="0.25">
      <c r="A491" s="263" t="s">
        <v>2034</v>
      </c>
      <c r="B491" s="231" t="s">
        <v>716</v>
      </c>
      <c r="C491" s="333"/>
      <c r="D491" s="340"/>
      <c r="E491" s="227"/>
      <c r="F491" s="243" t="s">
        <v>1649</v>
      </c>
      <c r="G491" s="243" t="s">
        <v>1649</v>
      </c>
    </row>
    <row r="492" spans="1:7" x14ac:dyDescent="0.25">
      <c r="A492" s="263" t="s">
        <v>2035</v>
      </c>
      <c r="B492" s="231" t="s">
        <v>718</v>
      </c>
      <c r="C492" s="333"/>
      <c r="D492" s="340"/>
      <c r="E492" s="227"/>
      <c r="F492" s="243" t="s">
        <v>1649</v>
      </c>
      <c r="G492" s="243" t="s">
        <v>1649</v>
      </c>
    </row>
    <row r="493" spans="1:7" x14ac:dyDescent="0.25">
      <c r="A493" s="263" t="s">
        <v>2036</v>
      </c>
      <c r="B493" s="231"/>
      <c r="C493" s="227"/>
      <c r="D493" s="227"/>
      <c r="E493" s="227"/>
      <c r="F493" s="228"/>
      <c r="G493" s="228"/>
    </row>
    <row r="494" spans="1:7" x14ac:dyDescent="0.25">
      <c r="A494" s="263" t="s">
        <v>2037</v>
      </c>
      <c r="B494" s="231"/>
      <c r="C494" s="227"/>
      <c r="D494" s="227"/>
      <c r="E494" s="227"/>
      <c r="F494" s="228"/>
      <c r="G494" s="228"/>
    </row>
    <row r="495" spans="1:7" x14ac:dyDescent="0.25">
      <c r="A495" s="263" t="s">
        <v>2038</v>
      </c>
      <c r="B495" s="231"/>
      <c r="C495" s="227"/>
      <c r="D495" s="227"/>
      <c r="E495" s="227"/>
      <c r="F495" s="230"/>
      <c r="G495" s="230"/>
    </row>
    <row r="496" spans="1:7" x14ac:dyDescent="0.25">
      <c r="A496" s="85"/>
      <c r="B496" s="85" t="s">
        <v>2397</v>
      </c>
      <c r="C496" s="85" t="s">
        <v>655</v>
      </c>
      <c r="D496" s="85" t="s">
        <v>656</v>
      </c>
      <c r="E496" s="85"/>
      <c r="F496" s="85" t="s">
        <v>486</v>
      </c>
      <c r="G496" s="85" t="s">
        <v>657</v>
      </c>
    </row>
    <row r="497" spans="1:7" x14ac:dyDescent="0.25">
      <c r="A497" s="263" t="s">
        <v>1961</v>
      </c>
      <c r="B497" s="227" t="s">
        <v>688</v>
      </c>
      <c r="C497" s="339" t="s">
        <v>116</v>
      </c>
      <c r="D497" s="227"/>
      <c r="E497" s="227"/>
      <c r="F497" s="227"/>
      <c r="G497" s="227"/>
    </row>
    <row r="498" spans="1:7" x14ac:dyDescent="0.25">
      <c r="A498" s="263"/>
      <c r="B498" s="227"/>
      <c r="C498" s="227"/>
      <c r="D498" s="227"/>
      <c r="E498" s="227"/>
      <c r="F498" s="227"/>
      <c r="G498" s="227"/>
    </row>
    <row r="499" spans="1:7" x14ac:dyDescent="0.25">
      <c r="A499" s="263"/>
      <c r="B499" s="234" t="s">
        <v>689</v>
      </c>
      <c r="C499" s="227"/>
      <c r="D499" s="227"/>
      <c r="E499" s="227"/>
      <c r="F499" s="227"/>
      <c r="G499" s="227"/>
    </row>
    <row r="500" spans="1:7" x14ac:dyDescent="0.25">
      <c r="A500" s="263" t="s">
        <v>1962</v>
      </c>
      <c r="B500" s="227" t="s">
        <v>691</v>
      </c>
      <c r="C500" s="333" t="s">
        <v>116</v>
      </c>
      <c r="D500" s="340" t="s">
        <v>116</v>
      </c>
      <c r="E500" s="227"/>
      <c r="F500" s="243" t="str">
        <f>IF($C$508=0,"",IF(C500="[for completion]","",IF(C500="","",C500/$C$508)))</f>
        <v/>
      </c>
      <c r="G500" s="243" t="str">
        <f>IF($D$508=0,"",IF(D500="[for completion]","",IF(D500="","",D500/$D$508)))</f>
        <v/>
      </c>
    </row>
    <row r="501" spans="1:7" x14ac:dyDescent="0.25">
      <c r="A501" s="263" t="s">
        <v>1963</v>
      </c>
      <c r="B501" s="227" t="s">
        <v>693</v>
      </c>
      <c r="C501" s="333" t="s">
        <v>116</v>
      </c>
      <c r="D501" s="340" t="s">
        <v>116</v>
      </c>
      <c r="E501" s="227"/>
      <c r="F501" s="243" t="str">
        <f t="shared" ref="F501:F507" si="22">IF($C$508=0,"",IF(C501="[for completion]","",IF(C501="","",C501/$C$508)))</f>
        <v/>
      </c>
      <c r="G501" s="243" t="str">
        <f t="shared" ref="G501:G507" si="23">IF($D$508=0,"",IF(D501="[for completion]","",IF(D501="","",D501/$D$508)))</f>
        <v/>
      </c>
    </row>
    <row r="502" spans="1:7" x14ac:dyDescent="0.25">
      <c r="A502" s="263" t="s">
        <v>1964</v>
      </c>
      <c r="B502" s="227" t="s">
        <v>695</v>
      </c>
      <c r="C502" s="333" t="s">
        <v>116</v>
      </c>
      <c r="D502" s="340" t="s">
        <v>116</v>
      </c>
      <c r="E502" s="227"/>
      <c r="F502" s="243" t="str">
        <f t="shared" si="22"/>
        <v/>
      </c>
      <c r="G502" s="243" t="str">
        <f t="shared" si="23"/>
        <v/>
      </c>
    </row>
    <row r="503" spans="1:7" x14ac:dyDescent="0.25">
      <c r="A503" s="263" t="s">
        <v>1965</v>
      </c>
      <c r="B503" s="263" t="s">
        <v>697</v>
      </c>
      <c r="C503" s="333" t="s">
        <v>116</v>
      </c>
      <c r="D503" s="340" t="s">
        <v>116</v>
      </c>
      <c r="E503" s="227"/>
      <c r="F503" s="243" t="str">
        <f t="shared" si="22"/>
        <v/>
      </c>
      <c r="G503" s="243" t="str">
        <f t="shared" si="23"/>
        <v/>
      </c>
    </row>
    <row r="504" spans="1:7" x14ac:dyDescent="0.25">
      <c r="A504" s="263" t="s">
        <v>1966</v>
      </c>
      <c r="B504" s="227" t="s">
        <v>699</v>
      </c>
      <c r="C504" s="333" t="s">
        <v>116</v>
      </c>
      <c r="D504" s="340" t="s">
        <v>116</v>
      </c>
      <c r="E504" s="227"/>
      <c r="F504" s="243" t="str">
        <f t="shared" si="22"/>
        <v/>
      </c>
      <c r="G504" s="243" t="str">
        <f t="shared" si="23"/>
        <v/>
      </c>
    </row>
    <row r="505" spans="1:7" x14ac:dyDescent="0.25">
      <c r="A505" s="263" t="s">
        <v>1967</v>
      </c>
      <c r="B505" s="227" t="s">
        <v>701</v>
      </c>
      <c r="C505" s="333" t="s">
        <v>116</v>
      </c>
      <c r="D505" s="340" t="s">
        <v>116</v>
      </c>
      <c r="E505" s="227"/>
      <c r="F505" s="243" t="str">
        <f t="shared" si="22"/>
        <v/>
      </c>
      <c r="G505" s="243" t="str">
        <f t="shared" si="23"/>
        <v/>
      </c>
    </row>
    <row r="506" spans="1:7" x14ac:dyDescent="0.25">
      <c r="A506" s="263" t="s">
        <v>1968</v>
      </c>
      <c r="B506" s="227" t="s">
        <v>703</v>
      </c>
      <c r="C506" s="333" t="s">
        <v>116</v>
      </c>
      <c r="D506" s="340" t="s">
        <v>116</v>
      </c>
      <c r="E506" s="227"/>
      <c r="F506" s="243" t="str">
        <f t="shared" si="22"/>
        <v/>
      </c>
      <c r="G506" s="243" t="str">
        <f t="shared" si="23"/>
        <v/>
      </c>
    </row>
    <row r="507" spans="1:7" x14ac:dyDescent="0.25">
      <c r="A507" s="263" t="s">
        <v>1969</v>
      </c>
      <c r="B507" s="227" t="s">
        <v>705</v>
      </c>
      <c r="C507" s="333" t="s">
        <v>116</v>
      </c>
      <c r="D507" s="331" t="s">
        <v>116</v>
      </c>
      <c r="E507" s="227"/>
      <c r="F507" s="243" t="str">
        <f t="shared" si="22"/>
        <v/>
      </c>
      <c r="G507" s="243" t="str">
        <f t="shared" si="23"/>
        <v/>
      </c>
    </row>
    <row r="508" spans="1:7" x14ac:dyDescent="0.25">
      <c r="A508" s="263" t="s">
        <v>1970</v>
      </c>
      <c r="B508" s="239" t="s">
        <v>144</v>
      </c>
      <c r="C508" s="244">
        <f>SUM(C500:C507)</f>
        <v>0</v>
      </c>
      <c r="D508" s="247">
        <f>SUM(D500:D507)</f>
        <v>0</v>
      </c>
      <c r="E508" s="227"/>
      <c r="F508" s="264">
        <f>SUM(F500:F507)</f>
        <v>0</v>
      </c>
      <c r="G508" s="241">
        <f>SUM(G500:G507)</f>
        <v>0</v>
      </c>
    </row>
    <row r="509" spans="1:7" x14ac:dyDescent="0.25">
      <c r="A509" s="263" t="s">
        <v>2039</v>
      </c>
      <c r="B509" s="231" t="s">
        <v>708</v>
      </c>
      <c r="C509" s="244"/>
      <c r="D509" s="246"/>
      <c r="E509" s="227"/>
      <c r="F509" s="243" t="s">
        <v>1649</v>
      </c>
      <c r="G509" s="243" t="s">
        <v>1649</v>
      </c>
    </row>
    <row r="510" spans="1:7" x14ac:dyDescent="0.25">
      <c r="A510" s="263" t="s">
        <v>2040</v>
      </c>
      <c r="B510" s="231" t="s">
        <v>710</v>
      </c>
      <c r="C510" s="244"/>
      <c r="D510" s="246"/>
      <c r="E510" s="227"/>
      <c r="F510" s="243" t="s">
        <v>1649</v>
      </c>
      <c r="G510" s="243" t="s">
        <v>1649</v>
      </c>
    </row>
    <row r="511" spans="1:7" x14ac:dyDescent="0.25">
      <c r="A511" s="263" t="s">
        <v>2041</v>
      </c>
      <c r="B511" s="231" t="s">
        <v>712</v>
      </c>
      <c r="C511" s="244"/>
      <c r="D511" s="246"/>
      <c r="E511" s="227"/>
      <c r="F511" s="243" t="s">
        <v>1649</v>
      </c>
      <c r="G511" s="243" t="s">
        <v>1649</v>
      </c>
    </row>
    <row r="512" spans="1:7" x14ac:dyDescent="0.25">
      <c r="A512" s="263" t="s">
        <v>2217</v>
      </c>
      <c r="B512" s="231" t="s">
        <v>714</v>
      </c>
      <c r="C512" s="244"/>
      <c r="D512" s="246"/>
      <c r="E512" s="227"/>
      <c r="F512" s="243" t="s">
        <v>1649</v>
      </c>
      <c r="G512" s="243" t="s">
        <v>1649</v>
      </c>
    </row>
    <row r="513" spans="1:7" x14ac:dyDescent="0.25">
      <c r="A513" s="263" t="s">
        <v>2218</v>
      </c>
      <c r="B513" s="231" t="s">
        <v>716</v>
      </c>
      <c r="C513" s="244"/>
      <c r="D513" s="246"/>
      <c r="E513" s="227"/>
      <c r="F513" s="243" t="s">
        <v>1649</v>
      </c>
      <c r="G513" s="243" t="s">
        <v>1649</v>
      </c>
    </row>
    <row r="514" spans="1:7" x14ac:dyDescent="0.25">
      <c r="A514" s="263" t="s">
        <v>2219</v>
      </c>
      <c r="B514" s="231" t="s">
        <v>718</v>
      </c>
      <c r="C514" s="244"/>
      <c r="D514" s="246"/>
      <c r="E514" s="227"/>
      <c r="F514" s="243" t="s">
        <v>1649</v>
      </c>
      <c r="G514" s="243" t="s">
        <v>1649</v>
      </c>
    </row>
    <row r="515" spans="1:7" x14ac:dyDescent="0.25">
      <c r="A515" s="263" t="s">
        <v>2220</v>
      </c>
      <c r="B515" s="231"/>
      <c r="C515" s="227"/>
      <c r="D515" s="227"/>
      <c r="E515" s="227"/>
      <c r="F515" s="243"/>
      <c r="G515" s="243"/>
    </row>
    <row r="516" spans="1:7" x14ac:dyDescent="0.25">
      <c r="A516" s="263" t="s">
        <v>2221</v>
      </c>
      <c r="B516" s="231"/>
      <c r="C516" s="227"/>
      <c r="D516" s="227"/>
      <c r="E516" s="227"/>
      <c r="F516" s="243"/>
      <c r="G516" s="243"/>
    </row>
    <row r="517" spans="1:7" x14ac:dyDescent="0.25">
      <c r="A517" s="263" t="s">
        <v>2222</v>
      </c>
      <c r="B517" s="231"/>
      <c r="C517" s="227"/>
      <c r="D517" s="227"/>
      <c r="E517" s="227"/>
      <c r="F517" s="243"/>
      <c r="G517" s="241"/>
    </row>
    <row r="518" spans="1:7" x14ac:dyDescent="0.25">
      <c r="A518" s="85"/>
      <c r="B518" s="85" t="s">
        <v>2398</v>
      </c>
      <c r="C518" s="85" t="s">
        <v>775</v>
      </c>
      <c r="D518" s="85"/>
      <c r="E518" s="85"/>
      <c r="F518" s="85"/>
      <c r="G518" s="85"/>
    </row>
    <row r="519" spans="1:7" x14ac:dyDescent="0.25">
      <c r="A519" s="263" t="s">
        <v>2042</v>
      </c>
      <c r="B519" s="234" t="s">
        <v>776</v>
      </c>
      <c r="C519" s="339" t="s">
        <v>82</v>
      </c>
      <c r="D519" s="339"/>
      <c r="E519" s="227"/>
      <c r="F519" s="227"/>
      <c r="G519" s="227"/>
    </row>
    <row r="520" spans="1:7" x14ac:dyDescent="0.25">
      <c r="A520" s="263" t="s">
        <v>2043</v>
      </c>
      <c r="B520" s="234" t="s">
        <v>777</v>
      </c>
      <c r="C520" s="339" t="s">
        <v>82</v>
      </c>
      <c r="D520" s="339"/>
      <c r="E520" s="227"/>
      <c r="F520" s="227"/>
      <c r="G520" s="227"/>
    </row>
    <row r="521" spans="1:7" x14ac:dyDescent="0.25">
      <c r="A521" s="263" t="s">
        <v>2044</v>
      </c>
      <c r="B521" s="234" t="s">
        <v>778</v>
      </c>
      <c r="C521" s="339" t="s">
        <v>82</v>
      </c>
      <c r="D521" s="339"/>
      <c r="E521" s="227"/>
      <c r="F521" s="227"/>
      <c r="G521" s="227"/>
    </row>
    <row r="522" spans="1:7" x14ac:dyDescent="0.25">
      <c r="A522" s="263" t="s">
        <v>2045</v>
      </c>
      <c r="B522" s="234" t="s">
        <v>779</v>
      </c>
      <c r="C522" s="339" t="s">
        <v>82</v>
      </c>
      <c r="D522" s="339"/>
      <c r="E522" s="227"/>
      <c r="F522" s="227"/>
      <c r="G522" s="227"/>
    </row>
    <row r="523" spans="1:7" x14ac:dyDescent="0.25">
      <c r="A523" s="263" t="s">
        <v>2046</v>
      </c>
      <c r="B523" s="234" t="s">
        <v>780</v>
      </c>
      <c r="C523" s="339" t="s">
        <v>82</v>
      </c>
      <c r="D523" s="339"/>
      <c r="E523" s="227"/>
      <c r="F523" s="227"/>
      <c r="G523" s="227"/>
    </row>
    <row r="524" spans="1:7" x14ac:dyDescent="0.25">
      <c r="A524" s="263" t="s">
        <v>2047</v>
      </c>
      <c r="B524" s="234" t="s">
        <v>781</v>
      </c>
      <c r="C524" s="339" t="s">
        <v>82</v>
      </c>
      <c r="D524" s="339"/>
      <c r="E524" s="227"/>
      <c r="F524" s="227"/>
      <c r="G524" s="227"/>
    </row>
    <row r="525" spans="1:7" x14ac:dyDescent="0.25">
      <c r="A525" s="263" t="s">
        <v>2048</v>
      </c>
      <c r="B525" s="234" t="s">
        <v>782</v>
      </c>
      <c r="C525" s="339" t="s">
        <v>82</v>
      </c>
      <c r="D525" s="339"/>
      <c r="E525" s="227"/>
      <c r="F525" s="227"/>
      <c r="G525" s="227"/>
    </row>
    <row r="526" spans="1:7" s="257" customFormat="1" x14ac:dyDescent="0.25">
      <c r="A526" s="263" t="s">
        <v>2049</v>
      </c>
      <c r="B526" s="234" t="s">
        <v>2205</v>
      </c>
      <c r="C526" s="339" t="s">
        <v>82</v>
      </c>
      <c r="D526" s="339"/>
      <c r="E526" s="263"/>
      <c r="F526" s="263"/>
      <c r="G526" s="263"/>
    </row>
    <row r="527" spans="1:7" s="257" customFormat="1" x14ac:dyDescent="0.25">
      <c r="A527" s="263" t="s">
        <v>2050</v>
      </c>
      <c r="B527" s="234" t="s">
        <v>2206</v>
      </c>
      <c r="C527" s="339" t="s">
        <v>82</v>
      </c>
      <c r="D527" s="339"/>
      <c r="E527" s="263"/>
      <c r="F527" s="263"/>
      <c r="G527" s="263"/>
    </row>
    <row r="528" spans="1:7" s="257" customFormat="1" x14ac:dyDescent="0.25">
      <c r="A528" s="263" t="s">
        <v>2051</v>
      </c>
      <c r="B528" s="234" t="s">
        <v>2207</v>
      </c>
      <c r="C528" s="339" t="s">
        <v>82</v>
      </c>
      <c r="D528" s="339"/>
      <c r="E528" s="263"/>
      <c r="F528" s="263"/>
      <c r="G528" s="263"/>
    </row>
    <row r="529" spans="1:7" x14ac:dyDescent="0.25">
      <c r="A529" s="263" t="s">
        <v>2109</v>
      </c>
      <c r="B529" s="234" t="s">
        <v>783</v>
      </c>
      <c r="C529" s="339" t="s">
        <v>82</v>
      </c>
      <c r="D529" s="339"/>
      <c r="E529" s="227"/>
      <c r="F529" s="227"/>
      <c r="G529" s="227"/>
    </row>
    <row r="530" spans="1:7" x14ac:dyDescent="0.25">
      <c r="A530" s="263" t="s">
        <v>2223</v>
      </c>
      <c r="B530" s="234" t="s">
        <v>784</v>
      </c>
      <c r="C530" s="339" t="s">
        <v>82</v>
      </c>
      <c r="D530" s="339"/>
      <c r="E530" s="227"/>
      <c r="F530" s="227"/>
      <c r="G530" s="227"/>
    </row>
    <row r="531" spans="1:7" x14ac:dyDescent="0.25">
      <c r="A531" s="263" t="s">
        <v>2224</v>
      </c>
      <c r="B531" s="234" t="s">
        <v>142</v>
      </c>
      <c r="C531" s="339" t="s">
        <v>82</v>
      </c>
      <c r="D531" s="339"/>
      <c r="E531" s="227"/>
      <c r="F531" s="227"/>
      <c r="G531" s="227"/>
    </row>
    <row r="532" spans="1:7" x14ac:dyDescent="0.25">
      <c r="A532" s="263" t="s">
        <v>2225</v>
      </c>
      <c r="B532" s="231" t="s">
        <v>2208</v>
      </c>
      <c r="C532" s="339"/>
      <c r="D532" s="338"/>
      <c r="E532" s="227"/>
      <c r="F532" s="227"/>
      <c r="G532" s="227"/>
    </row>
    <row r="533" spans="1:7" x14ac:dyDescent="0.25">
      <c r="A533" s="263" t="s">
        <v>2226</v>
      </c>
      <c r="B533" s="231" t="s">
        <v>146</v>
      </c>
      <c r="C533" s="339"/>
      <c r="D533" s="338"/>
      <c r="E533" s="227"/>
      <c r="F533" s="227"/>
      <c r="G533" s="227"/>
    </row>
    <row r="534" spans="1:7" x14ac:dyDescent="0.25">
      <c r="A534" s="263" t="s">
        <v>2227</v>
      </c>
      <c r="B534" s="231" t="s">
        <v>146</v>
      </c>
      <c r="C534" s="339"/>
      <c r="D534" s="338"/>
      <c r="E534" s="227"/>
      <c r="F534" s="227"/>
      <c r="G534" s="227"/>
    </row>
    <row r="535" spans="1:7" x14ac:dyDescent="0.25">
      <c r="A535" s="263" t="s">
        <v>2399</v>
      </c>
      <c r="B535" s="231" t="s">
        <v>146</v>
      </c>
      <c r="C535" s="339"/>
      <c r="D535" s="338"/>
      <c r="E535" s="227"/>
      <c r="F535" s="227"/>
      <c r="G535" s="227"/>
    </row>
    <row r="536" spans="1:7" x14ac:dyDescent="0.25">
      <c r="A536" s="263" t="s">
        <v>2400</v>
      </c>
      <c r="B536" s="231" t="s">
        <v>146</v>
      </c>
      <c r="C536" s="339"/>
      <c r="D536" s="338"/>
      <c r="E536" s="227"/>
      <c r="F536" s="227"/>
      <c r="G536" s="227"/>
    </row>
    <row r="537" spans="1:7" x14ac:dyDescent="0.25">
      <c r="A537" s="263" t="s">
        <v>2401</v>
      </c>
      <c r="B537" s="231" t="s">
        <v>146</v>
      </c>
      <c r="C537" s="339"/>
      <c r="D537" s="338"/>
      <c r="E537" s="227"/>
      <c r="F537" s="227"/>
      <c r="G537" s="227"/>
    </row>
    <row r="538" spans="1:7" x14ac:dyDescent="0.25">
      <c r="A538" s="263" t="s">
        <v>2402</v>
      </c>
      <c r="B538" s="231" t="s">
        <v>146</v>
      </c>
      <c r="C538" s="339"/>
      <c r="D538" s="338"/>
      <c r="E538" s="227"/>
      <c r="F538" s="227"/>
      <c r="G538" s="227"/>
    </row>
    <row r="539" spans="1:7" x14ac:dyDescent="0.25">
      <c r="A539" s="263" t="s">
        <v>2403</v>
      </c>
      <c r="B539" s="231" t="s">
        <v>146</v>
      </c>
      <c r="C539" s="339"/>
      <c r="D539" s="338"/>
      <c r="E539" s="227"/>
      <c r="F539" s="227"/>
      <c r="G539" s="227"/>
    </row>
    <row r="540" spans="1:7" x14ac:dyDescent="0.25">
      <c r="A540" s="263" t="s">
        <v>2404</v>
      </c>
      <c r="B540" s="231" t="s">
        <v>146</v>
      </c>
      <c r="C540" s="339"/>
      <c r="D540" s="338"/>
      <c r="E540" s="227"/>
      <c r="F540" s="227"/>
      <c r="G540" s="227"/>
    </row>
    <row r="541" spans="1:7" x14ac:dyDescent="0.25">
      <c r="A541" s="263" t="s">
        <v>2405</v>
      </c>
      <c r="B541" s="231" t="s">
        <v>146</v>
      </c>
      <c r="C541" s="339"/>
      <c r="D541" s="338"/>
      <c r="E541" s="227"/>
      <c r="F541" s="227"/>
      <c r="G541" s="227"/>
    </row>
    <row r="542" spans="1:7" x14ac:dyDescent="0.25">
      <c r="A542" s="263" t="s">
        <v>2406</v>
      </c>
      <c r="B542" s="231" t="s">
        <v>146</v>
      </c>
      <c r="C542" s="339"/>
      <c r="D542" s="338"/>
      <c r="E542" s="227"/>
      <c r="F542" s="227"/>
      <c r="G542" s="227"/>
    </row>
    <row r="543" spans="1:7" x14ac:dyDescent="0.25">
      <c r="A543" s="263" t="s">
        <v>2407</v>
      </c>
      <c r="B543" s="231" t="s">
        <v>146</v>
      </c>
      <c r="C543" s="339"/>
      <c r="D543" s="338"/>
      <c r="E543" s="227"/>
      <c r="F543" s="227"/>
      <c r="G543" s="225"/>
    </row>
    <row r="544" spans="1:7" x14ac:dyDescent="0.25">
      <c r="A544" s="263" t="s">
        <v>2408</v>
      </c>
      <c r="B544" s="231" t="s">
        <v>146</v>
      </c>
      <c r="C544" s="339"/>
      <c r="D544" s="338"/>
      <c r="E544" s="227"/>
      <c r="F544" s="227"/>
      <c r="G544" s="225"/>
    </row>
    <row r="545" spans="1:7" x14ac:dyDescent="0.25">
      <c r="A545" s="263" t="s">
        <v>2409</v>
      </c>
      <c r="B545" s="231" t="s">
        <v>146</v>
      </c>
      <c r="C545" s="339"/>
      <c r="D545" s="338"/>
      <c r="E545" s="227"/>
      <c r="F545" s="227"/>
      <c r="G545" s="225"/>
    </row>
    <row r="546" spans="1:7" x14ac:dyDescent="0.25">
      <c r="A546" s="85"/>
      <c r="B546" s="85" t="s">
        <v>2410</v>
      </c>
      <c r="C546" s="85" t="s">
        <v>111</v>
      </c>
      <c r="D546" s="85" t="s">
        <v>1638</v>
      </c>
      <c r="E546" s="85"/>
      <c r="F546" s="85" t="s">
        <v>486</v>
      </c>
      <c r="G546" s="85" t="s">
        <v>1947</v>
      </c>
    </row>
    <row r="547" spans="1:7" x14ac:dyDescent="0.25">
      <c r="A547" s="274" t="s">
        <v>2110</v>
      </c>
      <c r="B547" s="332" t="s">
        <v>578</v>
      </c>
      <c r="C547" s="338" t="s">
        <v>82</v>
      </c>
      <c r="D547" s="338" t="s">
        <v>82</v>
      </c>
      <c r="E547" s="222"/>
      <c r="F547" s="243" t="str">
        <f>IF($C$565=0,"",IF(C547="[for completion]","",IF(C547="","",C547/$C$565)))</f>
        <v/>
      </c>
      <c r="G547" s="243" t="str">
        <f>IF($D$565=0,"",IF(D547="[for completion]","",IF(D547="","",D547/$D$565)))</f>
        <v/>
      </c>
    </row>
    <row r="548" spans="1:7" x14ac:dyDescent="0.25">
      <c r="A548" s="274" t="s">
        <v>2111</v>
      </c>
      <c r="B548" s="332" t="s">
        <v>578</v>
      </c>
      <c r="C548" s="338" t="s">
        <v>82</v>
      </c>
      <c r="D548" s="338" t="s">
        <v>82</v>
      </c>
      <c r="E548" s="222"/>
      <c r="F548" s="243" t="str">
        <f t="shared" ref="F548:F564" si="24">IF($C$565=0,"",IF(C548="[for completion]","",IF(C548="","",C548/$C$565)))</f>
        <v/>
      </c>
      <c r="G548" s="243" t="str">
        <f t="shared" ref="G548:G564" si="25">IF($D$565=0,"",IF(D548="[for completion]","",IF(D548="","",D548/$D$565)))</f>
        <v/>
      </c>
    </row>
    <row r="549" spans="1:7" x14ac:dyDescent="0.25">
      <c r="A549" s="274" t="s">
        <v>2112</v>
      </c>
      <c r="B549" s="332" t="s">
        <v>578</v>
      </c>
      <c r="C549" s="338" t="s">
        <v>82</v>
      </c>
      <c r="D549" s="338" t="s">
        <v>82</v>
      </c>
      <c r="E549" s="222"/>
      <c r="F549" s="243" t="str">
        <f t="shared" si="24"/>
        <v/>
      </c>
      <c r="G549" s="243" t="str">
        <f t="shared" si="25"/>
        <v/>
      </c>
    </row>
    <row r="550" spans="1:7" x14ac:dyDescent="0.25">
      <c r="A550" s="274" t="s">
        <v>2113</v>
      </c>
      <c r="B550" s="332" t="s">
        <v>578</v>
      </c>
      <c r="C550" s="338" t="s">
        <v>82</v>
      </c>
      <c r="D550" s="338" t="s">
        <v>82</v>
      </c>
      <c r="E550" s="222"/>
      <c r="F550" s="243" t="str">
        <f t="shared" si="24"/>
        <v/>
      </c>
      <c r="G550" s="243" t="str">
        <f t="shared" si="25"/>
        <v/>
      </c>
    </row>
    <row r="551" spans="1:7" x14ac:dyDescent="0.25">
      <c r="A551" s="274" t="s">
        <v>2114</v>
      </c>
      <c r="B551" s="332" t="s">
        <v>578</v>
      </c>
      <c r="C551" s="338" t="s">
        <v>82</v>
      </c>
      <c r="D551" s="338" t="s">
        <v>82</v>
      </c>
      <c r="E551" s="222"/>
      <c r="F551" s="243" t="str">
        <f t="shared" si="24"/>
        <v/>
      </c>
      <c r="G551" s="243" t="str">
        <f t="shared" si="25"/>
        <v/>
      </c>
    </row>
    <row r="552" spans="1:7" x14ac:dyDescent="0.25">
      <c r="A552" s="274" t="s">
        <v>2228</v>
      </c>
      <c r="B552" s="332" t="s">
        <v>578</v>
      </c>
      <c r="C552" s="338" t="s">
        <v>82</v>
      </c>
      <c r="D552" s="338" t="s">
        <v>82</v>
      </c>
      <c r="E552" s="222"/>
      <c r="F552" s="243" t="str">
        <f t="shared" si="24"/>
        <v/>
      </c>
      <c r="G552" s="243" t="str">
        <f t="shared" si="25"/>
        <v/>
      </c>
    </row>
    <row r="553" spans="1:7" x14ac:dyDescent="0.25">
      <c r="A553" s="274" t="s">
        <v>2229</v>
      </c>
      <c r="B553" s="332" t="s">
        <v>578</v>
      </c>
      <c r="C553" s="338" t="s">
        <v>82</v>
      </c>
      <c r="D553" s="338" t="s">
        <v>82</v>
      </c>
      <c r="E553" s="222"/>
      <c r="F553" s="243" t="str">
        <f t="shared" si="24"/>
        <v/>
      </c>
      <c r="G553" s="243" t="str">
        <f t="shared" si="25"/>
        <v/>
      </c>
    </row>
    <row r="554" spans="1:7" x14ac:dyDescent="0.25">
      <c r="A554" s="274" t="s">
        <v>2230</v>
      </c>
      <c r="B554" s="332" t="s">
        <v>578</v>
      </c>
      <c r="C554" s="338" t="s">
        <v>82</v>
      </c>
      <c r="D554" s="338" t="s">
        <v>82</v>
      </c>
      <c r="E554" s="222"/>
      <c r="F554" s="243" t="str">
        <f t="shared" si="24"/>
        <v/>
      </c>
      <c r="G554" s="243" t="str">
        <f t="shared" si="25"/>
        <v/>
      </c>
    </row>
    <row r="555" spans="1:7" x14ac:dyDescent="0.25">
      <c r="A555" s="274" t="s">
        <v>2231</v>
      </c>
      <c r="B555" s="332" t="s">
        <v>578</v>
      </c>
      <c r="C555" s="338" t="s">
        <v>82</v>
      </c>
      <c r="D555" s="338" t="s">
        <v>82</v>
      </c>
      <c r="E555" s="222"/>
      <c r="F555" s="243" t="str">
        <f t="shared" si="24"/>
        <v/>
      </c>
      <c r="G555" s="243" t="str">
        <f t="shared" si="25"/>
        <v/>
      </c>
    </row>
    <row r="556" spans="1:7" x14ac:dyDescent="0.25">
      <c r="A556" s="274" t="s">
        <v>2232</v>
      </c>
      <c r="B556" s="332" t="s">
        <v>578</v>
      </c>
      <c r="C556" s="338" t="s">
        <v>82</v>
      </c>
      <c r="D556" s="338" t="s">
        <v>82</v>
      </c>
      <c r="E556" s="222"/>
      <c r="F556" s="243" t="str">
        <f t="shared" si="24"/>
        <v/>
      </c>
      <c r="G556" s="243" t="str">
        <f t="shared" si="25"/>
        <v/>
      </c>
    </row>
    <row r="557" spans="1:7" x14ac:dyDescent="0.25">
      <c r="A557" s="274" t="s">
        <v>2233</v>
      </c>
      <c r="B557" s="332" t="s">
        <v>578</v>
      </c>
      <c r="C557" s="338" t="s">
        <v>82</v>
      </c>
      <c r="D557" s="338" t="s">
        <v>82</v>
      </c>
      <c r="E557" s="222"/>
      <c r="F557" s="243" t="str">
        <f t="shared" si="24"/>
        <v/>
      </c>
      <c r="G557" s="243" t="str">
        <f t="shared" si="25"/>
        <v/>
      </c>
    </row>
    <row r="558" spans="1:7" x14ac:dyDescent="0.25">
      <c r="A558" s="274" t="s">
        <v>2234</v>
      </c>
      <c r="B558" s="332" t="s">
        <v>578</v>
      </c>
      <c r="C558" s="338" t="s">
        <v>82</v>
      </c>
      <c r="D558" s="338" t="s">
        <v>82</v>
      </c>
      <c r="E558" s="222"/>
      <c r="F558" s="243" t="str">
        <f t="shared" si="24"/>
        <v/>
      </c>
      <c r="G558" s="243" t="str">
        <f t="shared" si="25"/>
        <v/>
      </c>
    </row>
    <row r="559" spans="1:7" x14ac:dyDescent="0.25">
      <c r="A559" s="274" t="s">
        <v>2235</v>
      </c>
      <c r="B559" s="332" t="s">
        <v>578</v>
      </c>
      <c r="C559" s="338" t="s">
        <v>82</v>
      </c>
      <c r="D559" s="338" t="s">
        <v>82</v>
      </c>
      <c r="E559" s="222"/>
      <c r="F559" s="243" t="str">
        <f t="shared" si="24"/>
        <v/>
      </c>
      <c r="G559" s="243" t="str">
        <f t="shared" si="25"/>
        <v/>
      </c>
    </row>
    <row r="560" spans="1:7" x14ac:dyDescent="0.25">
      <c r="A560" s="274" t="s">
        <v>2236</v>
      </c>
      <c r="B560" s="332" t="s">
        <v>578</v>
      </c>
      <c r="C560" s="338" t="s">
        <v>82</v>
      </c>
      <c r="D560" s="338" t="s">
        <v>82</v>
      </c>
      <c r="E560" s="222"/>
      <c r="F560" s="243" t="str">
        <f t="shared" si="24"/>
        <v/>
      </c>
      <c r="G560" s="243" t="str">
        <f t="shared" si="25"/>
        <v/>
      </c>
    </row>
    <row r="561" spans="1:7" x14ac:dyDescent="0.25">
      <c r="A561" s="274" t="s">
        <v>2237</v>
      </c>
      <c r="B561" s="332" t="s">
        <v>578</v>
      </c>
      <c r="C561" s="338" t="s">
        <v>82</v>
      </c>
      <c r="D561" s="338" t="s">
        <v>82</v>
      </c>
      <c r="E561" s="222"/>
      <c r="F561" s="243" t="str">
        <f t="shared" si="24"/>
        <v/>
      </c>
      <c r="G561" s="243" t="str">
        <f t="shared" si="25"/>
        <v/>
      </c>
    </row>
    <row r="562" spans="1:7" x14ac:dyDescent="0.25">
      <c r="A562" s="274" t="s">
        <v>2238</v>
      </c>
      <c r="B562" s="332" t="s">
        <v>578</v>
      </c>
      <c r="C562" s="338" t="s">
        <v>82</v>
      </c>
      <c r="D562" s="338" t="s">
        <v>82</v>
      </c>
      <c r="E562" s="222"/>
      <c r="F562" s="243" t="str">
        <f t="shared" si="24"/>
        <v/>
      </c>
      <c r="G562" s="243" t="str">
        <f t="shared" si="25"/>
        <v/>
      </c>
    </row>
    <row r="563" spans="1:7" x14ac:dyDescent="0.25">
      <c r="A563" s="274" t="s">
        <v>2239</v>
      </c>
      <c r="B563" s="332" t="s">
        <v>578</v>
      </c>
      <c r="C563" s="338" t="s">
        <v>82</v>
      </c>
      <c r="D563" s="338" t="s">
        <v>82</v>
      </c>
      <c r="E563" s="222"/>
      <c r="F563" s="243" t="str">
        <f t="shared" si="24"/>
        <v/>
      </c>
      <c r="G563" s="243" t="str">
        <f t="shared" si="25"/>
        <v/>
      </c>
    </row>
    <row r="564" spans="1:7" x14ac:dyDescent="0.25">
      <c r="A564" s="274" t="s">
        <v>2240</v>
      </c>
      <c r="B564" s="234" t="s">
        <v>2030</v>
      </c>
      <c r="C564" s="338" t="s">
        <v>82</v>
      </c>
      <c r="D564" s="338" t="s">
        <v>82</v>
      </c>
      <c r="E564" s="222"/>
      <c r="F564" s="243" t="str">
        <f t="shared" si="24"/>
        <v/>
      </c>
      <c r="G564" s="243" t="str">
        <f t="shared" si="25"/>
        <v/>
      </c>
    </row>
    <row r="565" spans="1:7" x14ac:dyDescent="0.25">
      <c r="A565" s="274" t="s">
        <v>2241</v>
      </c>
      <c r="B565" s="224" t="s">
        <v>144</v>
      </c>
      <c r="C565" s="186">
        <f>SUM(C547:C564)</f>
        <v>0</v>
      </c>
      <c r="D565" s="187">
        <f>SUM(D547:D564)</f>
        <v>0</v>
      </c>
      <c r="E565" s="222"/>
      <c r="F565" s="264">
        <f>SUM(F547:F564)</f>
        <v>0</v>
      </c>
      <c r="G565" s="264">
        <f>SUM(G547:G564)</f>
        <v>0</v>
      </c>
    </row>
    <row r="566" spans="1:7" x14ac:dyDescent="0.25">
      <c r="A566" s="274" t="s">
        <v>2411</v>
      </c>
      <c r="B566" s="224"/>
      <c r="C566" s="218"/>
      <c r="D566" s="218"/>
      <c r="E566" s="222"/>
      <c r="F566" s="222"/>
      <c r="G566" s="222"/>
    </row>
    <row r="567" spans="1:7" x14ac:dyDescent="0.25">
      <c r="A567" s="274" t="s">
        <v>2412</v>
      </c>
      <c r="B567" s="224"/>
      <c r="C567" s="218"/>
      <c r="D567" s="218"/>
      <c r="E567" s="222"/>
      <c r="F567" s="222"/>
      <c r="G567" s="222"/>
    </row>
    <row r="568" spans="1:7" x14ac:dyDescent="0.25">
      <c r="A568" s="274" t="s">
        <v>2413</v>
      </c>
      <c r="B568" s="224"/>
      <c r="C568" s="218"/>
      <c r="D568" s="218"/>
      <c r="E568" s="222"/>
      <c r="F568" s="222"/>
      <c r="G568" s="222"/>
    </row>
    <row r="569" spans="1:7" s="257" customFormat="1" x14ac:dyDescent="0.25">
      <c r="A569" s="85"/>
      <c r="B569" s="85" t="s">
        <v>2414</v>
      </c>
      <c r="C569" s="85" t="s">
        <v>111</v>
      </c>
      <c r="D569" s="85" t="s">
        <v>1638</v>
      </c>
      <c r="E569" s="85"/>
      <c r="F569" s="85" t="s">
        <v>486</v>
      </c>
      <c r="G569" s="85" t="s">
        <v>2288</v>
      </c>
    </row>
    <row r="570" spans="1:7" s="257" customFormat="1" x14ac:dyDescent="0.25">
      <c r="A570" s="274" t="s">
        <v>2242</v>
      </c>
      <c r="B570" s="332" t="s">
        <v>578</v>
      </c>
      <c r="C570" s="333" t="s">
        <v>82</v>
      </c>
      <c r="D570" s="340" t="s">
        <v>82</v>
      </c>
      <c r="E570" s="259"/>
      <c r="F570" s="243" t="str">
        <f>IF($C$588=0,"",IF(C570="[for completion]","",IF(C570="","",C570/$C$588)))</f>
        <v/>
      </c>
      <c r="G570" s="243" t="str">
        <f>IF($D$588=0,"",IF(D570="[for completion]","",IF(D570="","",D570/$D$588)))</f>
        <v/>
      </c>
    </row>
    <row r="571" spans="1:7" s="257" customFormat="1" x14ac:dyDescent="0.25">
      <c r="A571" s="274" t="s">
        <v>2243</v>
      </c>
      <c r="B571" s="332" t="s">
        <v>578</v>
      </c>
      <c r="C571" s="333" t="s">
        <v>82</v>
      </c>
      <c r="D571" s="340" t="s">
        <v>82</v>
      </c>
      <c r="E571" s="259"/>
      <c r="F571" s="243" t="str">
        <f t="shared" ref="F571:F587" si="26">IF($C$588=0,"",IF(C571="[for completion]","",IF(C571="","",C571/$C$588)))</f>
        <v/>
      </c>
      <c r="G571" s="243" t="str">
        <f t="shared" ref="G571:G587" si="27">IF($D$588=0,"",IF(D571="[for completion]","",IF(D571="","",D571/$D$588)))</f>
        <v/>
      </c>
    </row>
    <row r="572" spans="1:7" s="257" customFormat="1" x14ac:dyDescent="0.25">
      <c r="A572" s="274" t="s">
        <v>2244</v>
      </c>
      <c r="B572" s="332" t="s">
        <v>578</v>
      </c>
      <c r="C572" s="333" t="s">
        <v>82</v>
      </c>
      <c r="D572" s="340" t="s">
        <v>82</v>
      </c>
      <c r="E572" s="259"/>
      <c r="F572" s="243" t="str">
        <f t="shared" si="26"/>
        <v/>
      </c>
      <c r="G572" s="243" t="str">
        <f t="shared" si="27"/>
        <v/>
      </c>
    </row>
    <row r="573" spans="1:7" s="257" customFormat="1" x14ac:dyDescent="0.25">
      <c r="A573" s="274" t="s">
        <v>2245</v>
      </c>
      <c r="B573" s="332" t="s">
        <v>578</v>
      </c>
      <c r="C573" s="333" t="s">
        <v>82</v>
      </c>
      <c r="D573" s="340" t="s">
        <v>82</v>
      </c>
      <c r="E573" s="259"/>
      <c r="F573" s="243" t="str">
        <f t="shared" si="26"/>
        <v/>
      </c>
      <c r="G573" s="243" t="str">
        <f t="shared" si="27"/>
        <v/>
      </c>
    </row>
    <row r="574" spans="1:7" s="257" customFormat="1" x14ac:dyDescent="0.25">
      <c r="A574" s="274" t="s">
        <v>2246</v>
      </c>
      <c r="B574" s="332" t="s">
        <v>578</v>
      </c>
      <c r="C574" s="333" t="s">
        <v>82</v>
      </c>
      <c r="D574" s="340" t="s">
        <v>82</v>
      </c>
      <c r="E574" s="259"/>
      <c r="F574" s="243" t="str">
        <f t="shared" si="26"/>
        <v/>
      </c>
      <c r="G574" s="243" t="str">
        <f t="shared" si="27"/>
        <v/>
      </c>
    </row>
    <row r="575" spans="1:7" s="257" customFormat="1" x14ac:dyDescent="0.25">
      <c r="A575" s="274" t="s">
        <v>2247</v>
      </c>
      <c r="B575" s="332" t="s">
        <v>578</v>
      </c>
      <c r="C575" s="333" t="s">
        <v>82</v>
      </c>
      <c r="D575" s="340" t="s">
        <v>82</v>
      </c>
      <c r="E575" s="259"/>
      <c r="F575" s="243" t="str">
        <f t="shared" si="26"/>
        <v/>
      </c>
      <c r="G575" s="243" t="str">
        <f t="shared" si="27"/>
        <v/>
      </c>
    </row>
    <row r="576" spans="1:7" s="257" customFormat="1" x14ac:dyDescent="0.25">
      <c r="A576" s="274" t="s">
        <v>2248</v>
      </c>
      <c r="B576" s="332" t="s">
        <v>578</v>
      </c>
      <c r="C576" s="333" t="s">
        <v>82</v>
      </c>
      <c r="D576" s="340" t="s">
        <v>82</v>
      </c>
      <c r="E576" s="259"/>
      <c r="F576" s="243" t="str">
        <f t="shared" si="26"/>
        <v/>
      </c>
      <c r="G576" s="243" t="str">
        <f t="shared" si="27"/>
        <v/>
      </c>
    </row>
    <row r="577" spans="1:7" s="257" customFormat="1" x14ac:dyDescent="0.25">
      <c r="A577" s="274" t="s">
        <v>2249</v>
      </c>
      <c r="B577" s="332" t="s">
        <v>578</v>
      </c>
      <c r="C577" s="333" t="s">
        <v>82</v>
      </c>
      <c r="D577" s="340" t="s">
        <v>82</v>
      </c>
      <c r="E577" s="259"/>
      <c r="F577" s="243" t="str">
        <f t="shared" si="26"/>
        <v/>
      </c>
      <c r="G577" s="243" t="str">
        <f t="shared" si="27"/>
        <v/>
      </c>
    </row>
    <row r="578" spans="1:7" s="257" customFormat="1" x14ac:dyDescent="0.25">
      <c r="A578" s="274" t="s">
        <v>2250</v>
      </c>
      <c r="B578" s="332" t="s">
        <v>578</v>
      </c>
      <c r="C578" s="333" t="s">
        <v>82</v>
      </c>
      <c r="D578" s="340" t="s">
        <v>82</v>
      </c>
      <c r="E578" s="259"/>
      <c r="F578" s="243" t="str">
        <f t="shared" si="26"/>
        <v/>
      </c>
      <c r="G578" s="243" t="str">
        <f t="shared" si="27"/>
        <v/>
      </c>
    </row>
    <row r="579" spans="1:7" s="257" customFormat="1" x14ac:dyDescent="0.25">
      <c r="A579" s="274" t="s">
        <v>2251</v>
      </c>
      <c r="B579" s="332" t="s">
        <v>578</v>
      </c>
      <c r="C579" s="333" t="s">
        <v>82</v>
      </c>
      <c r="D579" s="340" t="s">
        <v>82</v>
      </c>
      <c r="E579" s="259"/>
      <c r="F579" s="243" t="str">
        <f t="shared" si="26"/>
        <v/>
      </c>
      <c r="G579" s="243" t="str">
        <f t="shared" si="27"/>
        <v/>
      </c>
    </row>
    <row r="580" spans="1:7" s="257" customFormat="1" x14ac:dyDescent="0.25">
      <c r="A580" s="274" t="s">
        <v>2252</v>
      </c>
      <c r="B580" s="332" t="s">
        <v>578</v>
      </c>
      <c r="C580" s="333" t="s">
        <v>82</v>
      </c>
      <c r="D580" s="340" t="s">
        <v>82</v>
      </c>
      <c r="E580" s="259"/>
      <c r="F580" s="243" t="str">
        <f t="shared" si="26"/>
        <v/>
      </c>
      <c r="G580" s="243" t="str">
        <f t="shared" si="27"/>
        <v/>
      </c>
    </row>
    <row r="581" spans="1:7" s="257" customFormat="1" x14ac:dyDescent="0.25">
      <c r="A581" s="274" t="s">
        <v>2415</v>
      </c>
      <c r="B581" s="332" t="s">
        <v>578</v>
      </c>
      <c r="C581" s="333" t="s">
        <v>82</v>
      </c>
      <c r="D581" s="340" t="s">
        <v>82</v>
      </c>
      <c r="E581" s="259"/>
      <c r="F581" s="243" t="str">
        <f t="shared" si="26"/>
        <v/>
      </c>
      <c r="G581" s="243" t="str">
        <f t="shared" si="27"/>
        <v/>
      </c>
    </row>
    <row r="582" spans="1:7" s="257" customFormat="1" x14ac:dyDescent="0.25">
      <c r="A582" s="274" t="s">
        <v>2416</v>
      </c>
      <c r="B582" s="332" t="s">
        <v>578</v>
      </c>
      <c r="C582" s="333" t="s">
        <v>82</v>
      </c>
      <c r="D582" s="340" t="s">
        <v>82</v>
      </c>
      <c r="E582" s="259"/>
      <c r="F582" s="243" t="str">
        <f t="shared" si="26"/>
        <v/>
      </c>
      <c r="G582" s="243" t="str">
        <f t="shared" si="27"/>
        <v/>
      </c>
    </row>
    <row r="583" spans="1:7" s="257" customFormat="1" x14ac:dyDescent="0.25">
      <c r="A583" s="274" t="s">
        <v>2417</v>
      </c>
      <c r="B583" s="332" t="s">
        <v>578</v>
      </c>
      <c r="C583" s="333" t="s">
        <v>82</v>
      </c>
      <c r="D583" s="340" t="s">
        <v>82</v>
      </c>
      <c r="E583" s="259"/>
      <c r="F583" s="243" t="str">
        <f t="shared" si="26"/>
        <v/>
      </c>
      <c r="G583" s="243" t="str">
        <f t="shared" si="27"/>
        <v/>
      </c>
    </row>
    <row r="584" spans="1:7" s="257" customFormat="1" x14ac:dyDescent="0.25">
      <c r="A584" s="274" t="s">
        <v>2418</v>
      </c>
      <c r="B584" s="332" t="s">
        <v>578</v>
      </c>
      <c r="C584" s="333" t="s">
        <v>82</v>
      </c>
      <c r="D584" s="340" t="s">
        <v>82</v>
      </c>
      <c r="E584" s="259"/>
      <c r="F584" s="243" t="str">
        <f t="shared" si="26"/>
        <v/>
      </c>
      <c r="G584" s="243" t="str">
        <f t="shared" si="27"/>
        <v/>
      </c>
    </row>
    <row r="585" spans="1:7" s="257" customFormat="1" x14ac:dyDescent="0.25">
      <c r="A585" s="274" t="s">
        <v>2419</v>
      </c>
      <c r="B585" s="332" t="s">
        <v>578</v>
      </c>
      <c r="C585" s="333" t="s">
        <v>82</v>
      </c>
      <c r="D585" s="340" t="s">
        <v>82</v>
      </c>
      <c r="E585" s="259"/>
      <c r="F585" s="243" t="str">
        <f t="shared" si="26"/>
        <v/>
      </c>
      <c r="G585" s="243" t="str">
        <f t="shared" si="27"/>
        <v/>
      </c>
    </row>
    <row r="586" spans="1:7" s="257" customFormat="1" x14ac:dyDescent="0.25">
      <c r="A586" s="274" t="s">
        <v>2420</v>
      </c>
      <c r="B586" s="332" t="s">
        <v>578</v>
      </c>
      <c r="C586" s="333" t="s">
        <v>82</v>
      </c>
      <c r="D586" s="340" t="s">
        <v>82</v>
      </c>
      <c r="E586" s="259"/>
      <c r="F586" s="243" t="str">
        <f t="shared" si="26"/>
        <v/>
      </c>
      <c r="G586" s="243" t="str">
        <f t="shared" si="27"/>
        <v/>
      </c>
    </row>
    <row r="587" spans="1:7" s="257" customFormat="1" x14ac:dyDescent="0.25">
      <c r="A587" s="274" t="s">
        <v>2421</v>
      </c>
      <c r="B587" s="234" t="s">
        <v>2030</v>
      </c>
      <c r="C587" s="333" t="s">
        <v>82</v>
      </c>
      <c r="D587" s="340" t="s">
        <v>82</v>
      </c>
      <c r="E587" s="259"/>
      <c r="F587" s="243" t="str">
        <f t="shared" si="26"/>
        <v/>
      </c>
      <c r="G587" s="243" t="str">
        <f t="shared" si="27"/>
        <v/>
      </c>
    </row>
    <row r="588" spans="1:7" s="257" customFormat="1" x14ac:dyDescent="0.25">
      <c r="A588" s="274" t="s">
        <v>2422</v>
      </c>
      <c r="B588" s="260" t="s">
        <v>144</v>
      </c>
      <c r="C588" s="186">
        <f>SUM(C570:C587)</f>
        <v>0</v>
      </c>
      <c r="D588" s="187">
        <f>SUM(D570:D587)</f>
        <v>0</v>
      </c>
      <c r="E588" s="259"/>
      <c r="F588" s="264">
        <f>SUM(F570:F587)</f>
        <v>0</v>
      </c>
      <c r="G588" s="264">
        <f>SUM(G570:G587)</f>
        <v>0</v>
      </c>
    </row>
    <row r="589" spans="1:7" x14ac:dyDescent="0.25">
      <c r="A589" s="85"/>
      <c r="B589" s="85" t="s">
        <v>2435</v>
      </c>
      <c r="C589" s="85" t="s">
        <v>111</v>
      </c>
      <c r="D589" s="85" t="s">
        <v>1638</v>
      </c>
      <c r="E589" s="85"/>
      <c r="F589" s="85" t="s">
        <v>486</v>
      </c>
      <c r="G589" s="85" t="s">
        <v>1947</v>
      </c>
    </row>
    <row r="590" spans="1:7" x14ac:dyDescent="0.25">
      <c r="A590" s="274" t="s">
        <v>2253</v>
      </c>
      <c r="B590" s="260" t="s">
        <v>1629</v>
      </c>
      <c r="C590" s="338" t="s">
        <v>82</v>
      </c>
      <c r="D590" s="338" t="s">
        <v>82</v>
      </c>
      <c r="E590" s="222"/>
      <c r="F590" s="243" t="str">
        <f t="shared" ref="F590:F597" si="28">IF($C$603=0,"",IF(C590="[for completion]","",IF(C590="","",C590/$C$603)))</f>
        <v/>
      </c>
      <c r="G590" s="243" t="str">
        <f t="shared" ref="G590:G597" si="29">IF($D$603=0,"",IF(D590="[for completion]","",IF(D590="","",D590/$D$603)))</f>
        <v/>
      </c>
    </row>
    <row r="591" spans="1:7" x14ac:dyDescent="0.25">
      <c r="A591" s="274" t="s">
        <v>2254</v>
      </c>
      <c r="B591" s="260" t="s">
        <v>1630</v>
      </c>
      <c r="C591" s="338" t="s">
        <v>82</v>
      </c>
      <c r="D591" s="338" t="s">
        <v>82</v>
      </c>
      <c r="E591" s="222"/>
      <c r="F591" s="243" t="str">
        <f t="shared" si="28"/>
        <v/>
      </c>
      <c r="G591" s="243" t="str">
        <f t="shared" si="29"/>
        <v/>
      </c>
    </row>
    <row r="592" spans="1:7" x14ac:dyDescent="0.25">
      <c r="A592" s="274" t="s">
        <v>2255</v>
      </c>
      <c r="B592" s="260" t="s">
        <v>2311</v>
      </c>
      <c r="C592" s="338" t="s">
        <v>82</v>
      </c>
      <c r="D592" s="338" t="s">
        <v>82</v>
      </c>
      <c r="E592" s="222"/>
      <c r="F592" s="243" t="str">
        <f t="shared" si="28"/>
        <v/>
      </c>
      <c r="G592" s="243" t="str">
        <f t="shared" si="29"/>
        <v/>
      </c>
    </row>
    <row r="593" spans="1:7" x14ac:dyDescent="0.25">
      <c r="A593" s="274" t="s">
        <v>2256</v>
      </c>
      <c r="B593" s="260" t="s">
        <v>1631</v>
      </c>
      <c r="C593" s="338" t="s">
        <v>82</v>
      </c>
      <c r="D593" s="338" t="s">
        <v>82</v>
      </c>
      <c r="E593" s="222"/>
      <c r="F593" s="243" t="str">
        <f t="shared" si="28"/>
        <v/>
      </c>
      <c r="G593" s="243" t="str">
        <f t="shared" si="29"/>
        <v/>
      </c>
    </row>
    <row r="594" spans="1:7" x14ac:dyDescent="0.25">
      <c r="A594" s="274" t="s">
        <v>2257</v>
      </c>
      <c r="B594" s="260" t="s">
        <v>1632</v>
      </c>
      <c r="C594" s="338" t="s">
        <v>82</v>
      </c>
      <c r="D594" s="338" t="s">
        <v>82</v>
      </c>
      <c r="E594" s="222"/>
      <c r="F594" s="243" t="str">
        <f t="shared" si="28"/>
        <v/>
      </c>
      <c r="G594" s="243" t="str">
        <f t="shared" si="29"/>
        <v/>
      </c>
    </row>
    <row r="595" spans="1:7" x14ac:dyDescent="0.25">
      <c r="A595" s="274" t="s">
        <v>2423</v>
      </c>
      <c r="B595" s="260" t="s">
        <v>1633</v>
      </c>
      <c r="C595" s="338" t="s">
        <v>82</v>
      </c>
      <c r="D595" s="338" t="s">
        <v>82</v>
      </c>
      <c r="E595" s="222"/>
      <c r="F595" s="243" t="str">
        <f t="shared" si="28"/>
        <v/>
      </c>
      <c r="G595" s="243" t="str">
        <f t="shared" si="29"/>
        <v/>
      </c>
    </row>
    <row r="596" spans="1:7" x14ac:dyDescent="0.25">
      <c r="A596" s="274" t="s">
        <v>2424</v>
      </c>
      <c r="B596" s="260" t="s">
        <v>1634</v>
      </c>
      <c r="C596" s="338" t="s">
        <v>82</v>
      </c>
      <c r="D596" s="338" t="s">
        <v>82</v>
      </c>
      <c r="E596" s="222"/>
      <c r="F596" s="243" t="str">
        <f t="shared" si="28"/>
        <v/>
      </c>
      <c r="G596" s="243" t="str">
        <f t="shared" si="29"/>
        <v/>
      </c>
    </row>
    <row r="597" spans="1:7" x14ac:dyDescent="0.25">
      <c r="A597" s="361" t="s">
        <v>2425</v>
      </c>
      <c r="B597" s="260" t="s">
        <v>1635</v>
      </c>
      <c r="C597" s="338" t="s">
        <v>82</v>
      </c>
      <c r="D597" s="338" t="s">
        <v>82</v>
      </c>
      <c r="E597" s="259"/>
      <c r="F597" s="364" t="str">
        <f t="shared" si="28"/>
        <v/>
      </c>
      <c r="G597" s="364" t="str">
        <f t="shared" si="29"/>
        <v/>
      </c>
    </row>
    <row r="598" spans="1:7" x14ac:dyDescent="0.25">
      <c r="A598" s="361" t="s">
        <v>2426</v>
      </c>
      <c r="B598" s="367" t="s">
        <v>2685</v>
      </c>
      <c r="C598" s="244" t="s">
        <v>82</v>
      </c>
      <c r="D598" s="366" t="s">
        <v>82</v>
      </c>
      <c r="E598" s="376"/>
      <c r="F598" s="364" t="str">
        <f t="shared" ref="F598:F601" si="30">IF($C$603=0,"",IF(C598="[for completion]","",IF(C598="","",C598/$C$603)))</f>
        <v/>
      </c>
      <c r="G598" s="364" t="str">
        <f t="shared" ref="G598:G601" si="31">IF($D$603=0,"",IF(D598="[for completion]","",IF(D598="","",D598/$D$603)))</f>
        <v/>
      </c>
    </row>
    <row r="599" spans="1:7" s="257" customFormat="1" x14ac:dyDescent="0.25">
      <c r="A599" s="361" t="s">
        <v>2427</v>
      </c>
      <c r="B599" s="366" t="s">
        <v>2688</v>
      </c>
      <c r="C599" s="244" t="s">
        <v>82</v>
      </c>
      <c r="D599" s="366" t="s">
        <v>82</v>
      </c>
      <c r="E599" s="108"/>
      <c r="F599" s="364" t="str">
        <f t="shared" si="30"/>
        <v/>
      </c>
      <c r="G599" s="364" t="str">
        <f t="shared" si="31"/>
        <v/>
      </c>
    </row>
    <row r="600" spans="1:7" x14ac:dyDescent="0.25">
      <c r="A600" s="361" t="s">
        <v>2428</v>
      </c>
      <c r="B600" s="366" t="s">
        <v>2686</v>
      </c>
      <c r="C600" s="244" t="s">
        <v>82</v>
      </c>
      <c r="D600" s="366" t="s">
        <v>82</v>
      </c>
      <c r="E600" s="108"/>
      <c r="F600" s="364" t="str">
        <f t="shared" si="30"/>
        <v/>
      </c>
      <c r="G600" s="364" t="str">
        <f t="shared" si="31"/>
        <v/>
      </c>
    </row>
    <row r="601" spans="1:7" s="360" customFormat="1" x14ac:dyDescent="0.25">
      <c r="A601" s="361" t="s">
        <v>2723</v>
      </c>
      <c r="B601" s="367" t="s">
        <v>2687</v>
      </c>
      <c r="C601" s="244" t="s">
        <v>82</v>
      </c>
      <c r="D601" s="366" t="s">
        <v>82</v>
      </c>
      <c r="E601" s="376"/>
      <c r="F601" s="364" t="str">
        <f t="shared" si="30"/>
        <v/>
      </c>
      <c r="G601" s="364" t="str">
        <f t="shared" si="31"/>
        <v/>
      </c>
    </row>
    <row r="602" spans="1:7" s="360" customFormat="1" x14ac:dyDescent="0.25">
      <c r="A602" s="361" t="s">
        <v>2724</v>
      </c>
      <c r="B602" s="260" t="s">
        <v>2030</v>
      </c>
      <c r="C602" s="338" t="s">
        <v>82</v>
      </c>
      <c r="D602" s="338" t="s">
        <v>82</v>
      </c>
      <c r="E602" s="259"/>
      <c r="F602" s="364" t="str">
        <f>IF($C$603=0,"",IF(C602="[for completion]","",IF(C602="","",C602/$C$603)))</f>
        <v/>
      </c>
      <c r="G602" s="364" t="str">
        <f>IF($D$603=0,"",IF(D602="[for completion]","",IF(D602="","",D602/$D$603)))</f>
        <v/>
      </c>
    </row>
    <row r="603" spans="1:7" s="360" customFormat="1" x14ac:dyDescent="0.25">
      <c r="A603" s="361" t="s">
        <v>2725</v>
      </c>
      <c r="B603" s="260" t="s">
        <v>144</v>
      </c>
      <c r="C603" s="186">
        <f>SUM(C590:C602)</f>
        <v>0</v>
      </c>
      <c r="D603" s="187">
        <f>SUM(D590:D602)</f>
        <v>0</v>
      </c>
      <c r="E603" s="259"/>
      <c r="F603" s="363">
        <f>SUM(F590:F602)</f>
        <v>0</v>
      </c>
      <c r="G603" s="363">
        <f>SUM(G590:G602)</f>
        <v>0</v>
      </c>
    </row>
    <row r="604" spans="1:7" s="360" customFormat="1" x14ac:dyDescent="0.25">
      <c r="A604" s="361" t="s">
        <v>2726</v>
      </c>
      <c r="B604" s="108"/>
      <c r="C604" s="108"/>
      <c r="D604" s="108"/>
      <c r="E604" s="108"/>
      <c r="F604" s="108"/>
      <c r="G604" s="108"/>
    </row>
    <row r="605" spans="1:7" s="360" customFormat="1" x14ac:dyDescent="0.25">
      <c r="A605" s="361" t="s">
        <v>2727</v>
      </c>
      <c r="B605" s="108"/>
      <c r="C605" s="108"/>
      <c r="D605" s="108"/>
      <c r="E605" s="108"/>
      <c r="F605" s="108"/>
      <c r="G605" s="108"/>
    </row>
    <row r="606" spans="1:7" s="360" customFormat="1" x14ac:dyDescent="0.25">
      <c r="A606" s="361" t="s">
        <v>2728</v>
      </c>
      <c r="B606" s="108"/>
      <c r="C606" s="108"/>
      <c r="D606" s="108"/>
      <c r="E606" s="108"/>
      <c r="F606" s="108"/>
      <c r="G606" s="108"/>
    </row>
    <row r="607" spans="1:7" s="360" customFormat="1" x14ac:dyDescent="0.25">
      <c r="A607" s="361" t="s">
        <v>2729</v>
      </c>
      <c r="B607" s="260"/>
      <c r="C607" s="186"/>
      <c r="D607" s="187"/>
      <c r="E607" s="259"/>
      <c r="F607" s="363"/>
      <c r="G607" s="363"/>
    </row>
    <row r="608" spans="1:7" s="360" customFormat="1" x14ac:dyDescent="0.25">
      <c r="A608" s="361" t="s">
        <v>2730</v>
      </c>
      <c r="B608" s="260"/>
      <c r="C608" s="186"/>
      <c r="D608" s="187"/>
      <c r="E608" s="259"/>
      <c r="F608" s="363"/>
      <c r="G608" s="363"/>
    </row>
    <row r="609" spans="1:7" s="360" customFormat="1" x14ac:dyDescent="0.25">
      <c r="A609" s="361" t="s">
        <v>2731</v>
      </c>
      <c r="B609" s="260"/>
      <c r="C609" s="186"/>
      <c r="D609" s="187"/>
      <c r="E609" s="259"/>
      <c r="F609" s="363"/>
      <c r="G609" s="363"/>
    </row>
    <row r="610" spans="1:7" s="360" customFormat="1" x14ac:dyDescent="0.25">
      <c r="A610" s="361" t="s">
        <v>2732</v>
      </c>
      <c r="B610" s="260"/>
      <c r="C610" s="186"/>
      <c r="D610" s="187"/>
      <c r="E610" s="259"/>
      <c r="F610" s="363"/>
      <c r="G610" s="363"/>
    </row>
    <row r="611" spans="1:7" s="360" customFormat="1" x14ac:dyDescent="0.25">
      <c r="A611" s="361" t="s">
        <v>2733</v>
      </c>
      <c r="B611" s="260"/>
      <c r="C611" s="186"/>
      <c r="D611" s="187"/>
      <c r="E611" s="259"/>
      <c r="F611" s="363"/>
      <c r="G611" s="363"/>
    </row>
    <row r="612" spans="1:7" x14ac:dyDescent="0.25">
      <c r="A612" s="361" t="s">
        <v>2734</v>
      </c>
      <c r="B612" s="108"/>
      <c r="C612" s="108"/>
      <c r="D612" s="108"/>
      <c r="E612" s="108"/>
      <c r="F612" s="108"/>
      <c r="G612" s="108"/>
    </row>
    <row r="613" spans="1:7" s="360" customFormat="1" x14ac:dyDescent="0.25">
      <c r="A613" s="361" t="s">
        <v>2735</v>
      </c>
      <c r="B613" s="108"/>
      <c r="C613" s="108"/>
      <c r="D613" s="108"/>
      <c r="E613" s="108"/>
      <c r="F613" s="108"/>
      <c r="G613" s="108"/>
    </row>
    <row r="614" spans="1:7" x14ac:dyDescent="0.25">
      <c r="A614" s="155"/>
      <c r="B614" s="155" t="s">
        <v>2434</v>
      </c>
      <c r="C614" s="155" t="s">
        <v>111</v>
      </c>
      <c r="D614" s="155" t="s">
        <v>1638</v>
      </c>
      <c r="E614" s="155"/>
      <c r="F614" s="155" t="s">
        <v>486</v>
      </c>
      <c r="G614" s="155" t="s">
        <v>1947</v>
      </c>
    </row>
    <row r="615" spans="1:7" x14ac:dyDescent="0.25">
      <c r="A615" s="274" t="s">
        <v>2429</v>
      </c>
      <c r="B615" s="269" t="s">
        <v>2260</v>
      </c>
      <c r="C615" s="338" t="s">
        <v>82</v>
      </c>
      <c r="D615" s="338" t="s">
        <v>82</v>
      </c>
      <c r="E615" s="270"/>
      <c r="F615" s="243" t="str">
        <f>IF($C$619=0,"",IF(C615="[for completion]","",IF(C615="","",C615/$C$619)))</f>
        <v/>
      </c>
      <c r="G615" s="243" t="str">
        <f>IF($D$619=0,"",IF(D615="[for completion]","",IF(D615="","",D615/$D$619)))</f>
        <v/>
      </c>
    </row>
    <row r="616" spans="1:7" x14ac:dyDescent="0.25">
      <c r="A616" s="274" t="s">
        <v>2430</v>
      </c>
      <c r="B616" s="265" t="s">
        <v>2259</v>
      </c>
      <c r="C616" s="338" t="s">
        <v>82</v>
      </c>
      <c r="D616" s="338" t="s">
        <v>82</v>
      </c>
      <c r="E616" s="270"/>
      <c r="F616" s="270"/>
      <c r="G616" s="243" t="str">
        <f>IF($D$619=0,"",IF(D616="[for completion]","",IF(D616="","",D616/$D$619)))</f>
        <v/>
      </c>
    </row>
    <row r="617" spans="1:7" x14ac:dyDescent="0.25">
      <c r="A617" s="274" t="s">
        <v>2431</v>
      </c>
      <c r="B617" s="269" t="s">
        <v>1637</v>
      </c>
      <c r="C617" s="338" t="s">
        <v>82</v>
      </c>
      <c r="D617" s="338" t="s">
        <v>82</v>
      </c>
      <c r="E617" s="270"/>
      <c r="F617" s="270"/>
      <c r="G617" s="243" t="str">
        <f>IF($D$619=0,"",IF(D617="[for completion]","",IF(D617="","",D617/$D$619)))</f>
        <v/>
      </c>
    </row>
    <row r="618" spans="1:7" x14ac:dyDescent="0.25">
      <c r="A618" s="274" t="s">
        <v>2432</v>
      </c>
      <c r="B618" s="267" t="s">
        <v>2030</v>
      </c>
      <c r="C618" s="338" t="s">
        <v>82</v>
      </c>
      <c r="D618" s="338" t="s">
        <v>82</v>
      </c>
      <c r="E618" s="270"/>
      <c r="F618" s="270"/>
      <c r="G618" s="243" t="str">
        <f>IF($D$619=0,"",IF(D618="[for completion]","",IF(D618="","",D618/$D$619)))</f>
        <v/>
      </c>
    </row>
    <row r="619" spans="1:7" x14ac:dyDescent="0.25">
      <c r="A619" s="274" t="s">
        <v>2433</v>
      </c>
      <c r="B619" s="269" t="s">
        <v>144</v>
      </c>
      <c r="C619" s="186">
        <f>SUM(C615:C618)</f>
        <v>0</v>
      </c>
      <c r="D619" s="187">
        <f>SUM(D615:D618)</f>
        <v>0</v>
      </c>
      <c r="E619" s="270"/>
      <c r="F619" s="264">
        <f>SUM(F615:F618)</f>
        <v>0</v>
      </c>
      <c r="G619" s="264">
        <f>SUM(G615:G618)</f>
        <v>0</v>
      </c>
    </row>
    <row r="620" spans="1:7" x14ac:dyDescent="0.25">
      <c r="A620" s="274"/>
    </row>
    <row r="621" spans="1:7" s="257" customFormat="1" x14ac:dyDescent="0.25">
      <c r="A621" s="155"/>
      <c r="B621" s="155" t="s">
        <v>2677</v>
      </c>
      <c r="C621" s="155" t="s">
        <v>2673</v>
      </c>
      <c r="D621" s="155" t="s">
        <v>2678</v>
      </c>
      <c r="E621" s="155"/>
      <c r="F621" s="155" t="s">
        <v>2675</v>
      </c>
      <c r="G621" s="155"/>
    </row>
    <row r="622" spans="1:7" x14ac:dyDescent="0.25">
      <c r="A622" s="328" t="s">
        <v>2436</v>
      </c>
      <c r="B622" s="367" t="s">
        <v>776</v>
      </c>
      <c r="C622" s="382" t="s">
        <v>82</v>
      </c>
      <c r="D622" s="383" t="s">
        <v>82</v>
      </c>
      <c r="E622" s="384"/>
      <c r="F622" s="383" t="s">
        <v>82</v>
      </c>
      <c r="G622" s="243" t="str">
        <f t="shared" ref="G622:G637" si="32">IF($D$640=0,"",IF(D622="[for completion]","",IF(D622="","",D622/$D$640)))</f>
        <v/>
      </c>
    </row>
    <row r="623" spans="1:7" x14ac:dyDescent="0.25">
      <c r="A623" s="328" t="s">
        <v>2437</v>
      </c>
      <c r="B623" s="367" t="s">
        <v>777</v>
      </c>
      <c r="C623" s="382" t="s">
        <v>82</v>
      </c>
      <c r="D623" s="383" t="s">
        <v>82</v>
      </c>
      <c r="E623" s="384"/>
      <c r="F623" s="383" t="s">
        <v>82</v>
      </c>
      <c r="G623" s="243" t="str">
        <f t="shared" si="32"/>
        <v/>
      </c>
    </row>
    <row r="624" spans="1:7" x14ac:dyDescent="0.25">
      <c r="A624" s="328" t="s">
        <v>2438</v>
      </c>
      <c r="B624" s="367" t="s">
        <v>778</v>
      </c>
      <c r="C624" s="382" t="s">
        <v>82</v>
      </c>
      <c r="D624" s="383" t="s">
        <v>82</v>
      </c>
      <c r="E624" s="384"/>
      <c r="F624" s="383" t="s">
        <v>82</v>
      </c>
      <c r="G624" s="243" t="str">
        <f t="shared" si="32"/>
        <v/>
      </c>
    </row>
    <row r="625" spans="1:7" x14ac:dyDescent="0.25">
      <c r="A625" s="328" t="s">
        <v>2439</v>
      </c>
      <c r="B625" s="367" t="s">
        <v>779</v>
      </c>
      <c r="C625" s="382" t="s">
        <v>82</v>
      </c>
      <c r="D625" s="383" t="s">
        <v>82</v>
      </c>
      <c r="E625" s="384"/>
      <c r="F625" s="383" t="s">
        <v>82</v>
      </c>
      <c r="G625" s="243" t="str">
        <f t="shared" si="32"/>
        <v/>
      </c>
    </row>
    <row r="626" spans="1:7" x14ac:dyDescent="0.25">
      <c r="A626" s="328" t="s">
        <v>2440</v>
      </c>
      <c r="B626" s="367" t="s">
        <v>780</v>
      </c>
      <c r="C626" s="382" t="s">
        <v>82</v>
      </c>
      <c r="D626" s="383" t="s">
        <v>82</v>
      </c>
      <c r="E626" s="384"/>
      <c r="F626" s="383" t="s">
        <v>82</v>
      </c>
      <c r="G626" s="243" t="str">
        <f t="shared" si="32"/>
        <v/>
      </c>
    </row>
    <row r="627" spans="1:7" x14ac:dyDescent="0.25">
      <c r="A627" s="328" t="s">
        <v>2441</v>
      </c>
      <c r="B627" s="367" t="s">
        <v>781</v>
      </c>
      <c r="C627" s="382" t="s">
        <v>82</v>
      </c>
      <c r="D627" s="383" t="s">
        <v>82</v>
      </c>
      <c r="E627" s="384"/>
      <c r="F627" s="383" t="s">
        <v>82</v>
      </c>
      <c r="G627" s="243" t="str">
        <f t="shared" si="32"/>
        <v/>
      </c>
    </row>
    <row r="628" spans="1:7" x14ac:dyDescent="0.25">
      <c r="A628" s="328" t="s">
        <v>2442</v>
      </c>
      <c r="B628" s="367" t="s">
        <v>782</v>
      </c>
      <c r="C628" s="382" t="s">
        <v>82</v>
      </c>
      <c r="D628" s="383" t="s">
        <v>82</v>
      </c>
      <c r="E628" s="384"/>
      <c r="F628" s="383" t="s">
        <v>82</v>
      </c>
      <c r="G628" s="243" t="str">
        <f t="shared" si="32"/>
        <v/>
      </c>
    </row>
    <row r="629" spans="1:7" x14ac:dyDescent="0.25">
      <c r="A629" s="328" t="s">
        <v>2443</v>
      </c>
      <c r="B629" s="367" t="s">
        <v>2205</v>
      </c>
      <c r="C629" s="382" t="s">
        <v>82</v>
      </c>
      <c r="D629" s="383" t="s">
        <v>82</v>
      </c>
      <c r="E629" s="384"/>
      <c r="F629" s="383" t="s">
        <v>82</v>
      </c>
      <c r="G629" s="243" t="str">
        <f t="shared" si="32"/>
        <v/>
      </c>
    </row>
    <row r="630" spans="1:7" x14ac:dyDescent="0.25">
      <c r="A630" s="328" t="s">
        <v>2444</v>
      </c>
      <c r="B630" s="367" t="s">
        <v>2206</v>
      </c>
      <c r="C630" s="382" t="s">
        <v>82</v>
      </c>
      <c r="D630" s="383" t="s">
        <v>82</v>
      </c>
      <c r="E630" s="384"/>
      <c r="F630" s="383" t="s">
        <v>82</v>
      </c>
      <c r="G630" s="243" t="str">
        <f t="shared" si="32"/>
        <v/>
      </c>
    </row>
    <row r="631" spans="1:7" x14ac:dyDescent="0.25">
      <c r="A631" s="328" t="s">
        <v>2445</v>
      </c>
      <c r="B631" s="367" t="s">
        <v>2207</v>
      </c>
      <c r="C631" s="382" t="s">
        <v>82</v>
      </c>
      <c r="D631" s="383" t="s">
        <v>82</v>
      </c>
      <c r="E631" s="384"/>
      <c r="F631" s="383" t="s">
        <v>82</v>
      </c>
      <c r="G631" s="243" t="str">
        <f t="shared" si="32"/>
        <v/>
      </c>
    </row>
    <row r="632" spans="1:7" x14ac:dyDescent="0.25">
      <c r="A632" s="328" t="s">
        <v>2446</v>
      </c>
      <c r="B632" s="367" t="s">
        <v>783</v>
      </c>
      <c r="C632" s="382" t="s">
        <v>82</v>
      </c>
      <c r="D632" s="383" t="s">
        <v>82</v>
      </c>
      <c r="E632" s="384"/>
      <c r="F632" s="383" t="s">
        <v>82</v>
      </c>
      <c r="G632" s="243" t="str">
        <f t="shared" si="32"/>
        <v/>
      </c>
    </row>
    <row r="633" spans="1:7" x14ac:dyDescent="0.25">
      <c r="A633" s="328" t="s">
        <v>2447</v>
      </c>
      <c r="B633" s="367" t="s">
        <v>784</v>
      </c>
      <c r="C633" s="382" t="s">
        <v>82</v>
      </c>
      <c r="D633" s="383" t="s">
        <v>82</v>
      </c>
      <c r="E633" s="384"/>
      <c r="F633" s="383" t="s">
        <v>82</v>
      </c>
      <c r="G633" s="243" t="str">
        <f t="shared" si="32"/>
        <v/>
      </c>
    </row>
    <row r="634" spans="1:7" x14ac:dyDescent="0.25">
      <c r="A634" s="328" t="s">
        <v>2448</v>
      </c>
      <c r="B634" s="367" t="s">
        <v>142</v>
      </c>
      <c r="C634" s="382" t="s">
        <v>82</v>
      </c>
      <c r="D634" s="383" t="s">
        <v>82</v>
      </c>
      <c r="E634" s="384"/>
      <c r="F634" s="383" t="s">
        <v>82</v>
      </c>
      <c r="G634" s="243" t="str">
        <f t="shared" si="32"/>
        <v/>
      </c>
    </row>
    <row r="635" spans="1:7" x14ac:dyDescent="0.25">
      <c r="A635" s="328" t="s">
        <v>2449</v>
      </c>
      <c r="B635" s="367" t="s">
        <v>2030</v>
      </c>
      <c r="C635" s="382" t="s">
        <v>82</v>
      </c>
      <c r="D635" s="383" t="s">
        <v>82</v>
      </c>
      <c r="E635" s="384"/>
      <c r="F635" s="383" t="s">
        <v>82</v>
      </c>
      <c r="G635" s="243" t="str">
        <f t="shared" si="32"/>
        <v/>
      </c>
    </row>
    <row r="636" spans="1:7" x14ac:dyDescent="0.25">
      <c r="A636" s="328" t="s">
        <v>2450</v>
      </c>
      <c r="B636" s="367" t="s">
        <v>144</v>
      </c>
      <c r="C636" s="380">
        <f>SUM(C622:C635)</f>
        <v>0</v>
      </c>
      <c r="D636" s="366">
        <f>SUM(D622:D635)</f>
        <v>0</v>
      </c>
      <c r="E636" s="344"/>
      <c r="F636" s="380"/>
      <c r="G636" s="243" t="str">
        <f t="shared" si="32"/>
        <v/>
      </c>
    </row>
    <row r="637" spans="1:7" x14ac:dyDescent="0.25">
      <c r="A637" s="328" t="s">
        <v>2451</v>
      </c>
      <c r="B637" s="263" t="s">
        <v>2672</v>
      </c>
      <c r="C637" s="108"/>
      <c r="D637" s="108"/>
      <c r="E637" s="108"/>
      <c r="F637" s="338" t="s">
        <v>82</v>
      </c>
      <c r="G637" s="243" t="str">
        <f t="shared" si="32"/>
        <v/>
      </c>
    </row>
    <row r="638" spans="1:7" x14ac:dyDescent="0.25">
      <c r="A638" s="328" t="s">
        <v>2452</v>
      </c>
      <c r="B638" s="356"/>
      <c r="C638" s="328"/>
      <c r="D638" s="328"/>
      <c r="E638" s="344"/>
      <c r="F638" s="243"/>
      <c r="G638" s="243"/>
    </row>
    <row r="639" spans="1:7" x14ac:dyDescent="0.25">
      <c r="A639" s="328" t="s">
        <v>2453</v>
      </c>
      <c r="B639" s="343"/>
      <c r="C639" s="328"/>
      <c r="D639" s="328"/>
      <c r="E639" s="344"/>
      <c r="F639" s="243"/>
      <c r="G639" s="243"/>
    </row>
    <row r="640" spans="1:7" x14ac:dyDescent="0.25">
      <c r="A640" s="328" t="s">
        <v>2454</v>
      </c>
      <c r="B640" s="343"/>
      <c r="C640" s="328"/>
      <c r="D640" s="328"/>
      <c r="E640" s="344"/>
      <c r="F640" s="348"/>
      <c r="G640" s="348"/>
    </row>
    <row r="641" spans="1:7" x14ac:dyDescent="0.25">
      <c r="A641" s="108"/>
      <c r="B641" s="108"/>
      <c r="C641" s="108"/>
      <c r="D641" s="108"/>
      <c r="E641" s="108"/>
      <c r="F641" s="108"/>
      <c r="G641" s="108"/>
    </row>
  </sheetData>
  <sheetProtection algorithmName="SHA-512" hashValue="PzPSoFVXX1qV9D6NxQHMcAxgxHyFu0Hq0IspWX8bts5czfNM58prvnyaqDTG27nBEyq+CZ1bWt0xB/BE7u9Q1w==" saltValue="36pEYdM8L0K/9GCjoX7R6g==" spinCount="100000" sheet="1" formatColumns="0" formatRows="0" insertHyperlinks="0" sort="0" autoFilter="0" pivotTables="0"/>
  <protectedRanges>
    <protectedRange sqref="B532" name="Mortgage Assets III_1"/>
    <protectedRange sqref="C406:D414 C638:D640" name="Optional ECBECAIs_2"/>
    <protectedRange sqref="B406:B413 B638:B639" name="Mortgage Assets III_1_1"/>
    <protectedRange sqref="B415:D443 F414:G443 F640:G640" name="Mortgage Asset IV_3"/>
    <protectedRange sqref="B396:B405" name="Mortgage Assets III_1_2"/>
    <protectedRange sqref="C622:D637" name="Optional ECBECAIs_2_2"/>
    <protectedRange sqref="C362:D365 C598:D601" name="Optional ECBECAIs_2_5"/>
    <protectedRange sqref="C366:D367" name="Optional ECBECAIs_2_1_2"/>
  </protectedRanges>
  <mergeCells count="8">
    <mergeCell ref="A1:B1"/>
    <mergeCell ref="B25:C25"/>
    <mergeCell ref="B6:C6"/>
    <mergeCell ref="B7:C7"/>
    <mergeCell ref="B8:C8"/>
    <mergeCell ref="B9:C9"/>
    <mergeCell ref="B10:C10"/>
    <mergeCell ref="B14:C14"/>
  </mergeCells>
  <phoneticPr fontId="47" type="noConversion"/>
  <hyperlinks>
    <hyperlink ref="B7" location="'F. Optional Sustainable data'!_Hlk506480454" display="1. Additional information on the residential mortgage stock" xr:uid="{3C166C5C-D0DB-4E58-ABF9-ED77F45212BF}"/>
    <hyperlink ref="B10" location="'F. Optional Sustainable data'!B153" display="3.  Additional information on the asset distribution" xr:uid="{F320F060-307D-4EB4-BC4E-D58146ACFF48}"/>
    <hyperlink ref="B9" location="'F. Optional Sustainable data'!B59" tooltip="b59" display="2.  Additional information on the commercial mortgage stock" xr:uid="{C8A8DC6C-48D8-4167-AB59-EA146567D02A}"/>
    <hyperlink ref="B171" location="'2. Harmonised Glossary'!A9" display="Breakdown by Interest Rate" xr:uid="{802C388E-F101-472D-B558-5C0F4D354D3C}"/>
    <hyperlink ref="B201" location="'2. Harmonised Glossary'!A14" display="Non-Performing Loans (NPLs)" xr:uid="{2FDC062A-CAA6-4BF7-9D0D-FF2B91ECB2F0}"/>
    <hyperlink ref="B240" location="'2. Harmonised Glossary'!A288" display="Loan to Value (LTV) Information - Un-indexed" xr:uid="{2491A49F-155B-45F3-AB0E-283A285EB08B}"/>
    <hyperlink ref="B262" location="'2. Harmonised Glossary'!A11" display="Loan to Value (LTV) Information - Indexed" xr:uid="{BA6B3254-BD1B-4773-B84B-3E5853AC1558}"/>
    <hyperlink ref="B8:C8" location="'F1. HTT Sustainable M data'!B26" display="2. Additional information on the sustainable section of the mortgage stock" xr:uid="{51C788E4-93DB-4100-988D-FD3D1723BC1B}"/>
    <hyperlink ref="B9:C9" location="'F1. HTT Sustainable M data'!B211" tooltip="b59" display="2A. Sustainable Residential Cover Pool" xr:uid="{E7AAD563-66CB-4574-9839-CB5B818A2686}"/>
    <hyperlink ref="B10:C10" location="'F1. HTT Sustainable M data'!B401" display="2B. Commercial Cover Pool" xr:uid="{372C4A24-A123-482D-B0F0-D3A3F5966AD2}"/>
    <hyperlink ref="B496" location="'2. Harmonised Glossary'!A11" display="Loan to Value (LTV) Information - Indexed" xr:uid="{1FC05B7F-B84F-48BB-842A-233F92F6079F}"/>
  </hyperlinks>
  <pageMargins left="0.7" right="0.7" top="0.75" bottom="0.75" header="0.3" footer="0.3"/>
  <pageSetup paperSize="9" orientation="portrait" r:id="rId1"/>
  <headerFooter>
    <oddFooter>&amp;C&amp;1#&amp;"Calibri"&amp;10&amp;K000000Confidential</oddFooter>
  </headerFooter>
  <ignoredErrors>
    <ignoredError sqref="F30" formula="1"/>
  </ignoredErrors>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2792F-7B6F-42A2-8F01-8DC68FBC7A39}">
  <sheetPr codeName="Sheet13">
    <tabColor rgb="FF243386"/>
  </sheetPr>
  <dimension ref="A1:I515"/>
  <sheetViews>
    <sheetView zoomScale="80" zoomScaleNormal="80" workbookViewId="0">
      <selection activeCell="C6" sqref="C6"/>
    </sheetView>
  </sheetViews>
  <sheetFormatPr defaultColWidth="9.140625" defaultRowHeight="15" x14ac:dyDescent="0.25"/>
  <cols>
    <col min="1" max="1" width="13.28515625" style="257" customWidth="1"/>
    <col min="2" max="2" width="59" style="257" customWidth="1"/>
    <col min="3" max="7" width="36.7109375" style="257" customWidth="1"/>
    <col min="8" max="16384" width="9.140625" style="257"/>
  </cols>
  <sheetData>
    <row r="1" spans="1:9" ht="45" customHeight="1" x14ac:dyDescent="0.25">
      <c r="A1" s="551" t="s">
        <v>1506</v>
      </c>
      <c r="B1" s="551"/>
    </row>
    <row r="2" spans="1:9" ht="31.5" x14ac:dyDescent="0.25">
      <c r="A2" s="275" t="s">
        <v>2772</v>
      </c>
      <c r="B2" s="275"/>
      <c r="C2" s="266"/>
      <c r="D2" s="266"/>
      <c r="E2" s="266"/>
      <c r="F2" s="387" t="s">
        <v>2764</v>
      </c>
      <c r="G2" s="276"/>
    </row>
    <row r="3" spans="1:9" x14ac:dyDescent="0.25">
      <c r="A3" s="266"/>
      <c r="B3" s="266"/>
      <c r="C3" s="266"/>
      <c r="D3" s="266"/>
      <c r="E3" s="266"/>
      <c r="F3" s="266"/>
      <c r="G3" s="266"/>
    </row>
    <row r="4" spans="1:9" ht="15.75" customHeight="1" thickBot="1" x14ac:dyDescent="0.3">
      <c r="A4" s="266"/>
      <c r="B4" s="266"/>
      <c r="C4" s="277"/>
      <c r="D4" s="266"/>
      <c r="E4" s="266"/>
      <c r="F4" s="266"/>
      <c r="G4" s="266"/>
    </row>
    <row r="5" spans="1:9" ht="60.75" customHeight="1" thickBot="1" x14ac:dyDescent="0.3">
      <c r="A5" s="278"/>
      <c r="B5" s="279" t="s">
        <v>71</v>
      </c>
      <c r="C5" s="280" t="s">
        <v>213</v>
      </c>
      <c r="D5" s="278"/>
      <c r="E5" s="552" t="s">
        <v>2088</v>
      </c>
      <c r="F5" s="553"/>
      <c r="G5" s="281" t="s">
        <v>2087</v>
      </c>
      <c r="H5" s="272"/>
    </row>
    <row r="6" spans="1:9" x14ac:dyDescent="0.25">
      <c r="A6" s="267"/>
      <c r="B6" s="267"/>
      <c r="C6" s="267"/>
      <c r="D6" s="267"/>
      <c r="F6" s="282"/>
      <c r="G6" s="282"/>
    </row>
    <row r="7" spans="1:9" ht="18.75" customHeight="1" x14ac:dyDescent="0.25">
      <c r="A7" s="283"/>
      <c r="B7" s="537" t="s">
        <v>2115</v>
      </c>
      <c r="C7" s="538"/>
      <c r="D7" s="284"/>
      <c r="E7" s="537" t="s">
        <v>2104</v>
      </c>
      <c r="F7" s="554"/>
      <c r="G7" s="554"/>
      <c r="H7" s="538"/>
    </row>
    <row r="8" spans="1:9" ht="18.75" customHeight="1" x14ac:dyDescent="0.25">
      <c r="A8" s="267"/>
      <c r="B8" s="555" t="s">
        <v>2081</v>
      </c>
      <c r="C8" s="556"/>
      <c r="D8" s="284"/>
      <c r="E8" s="557" t="s">
        <v>82</v>
      </c>
      <c r="F8" s="558"/>
      <c r="G8" s="558"/>
      <c r="H8" s="559"/>
    </row>
    <row r="9" spans="1:9" ht="18.75" customHeight="1" x14ac:dyDescent="0.25">
      <c r="A9" s="267"/>
      <c r="B9" s="555" t="s">
        <v>2085</v>
      </c>
      <c r="C9" s="556"/>
      <c r="D9" s="285"/>
      <c r="E9" s="557"/>
      <c r="F9" s="558"/>
      <c r="G9" s="558"/>
      <c r="H9" s="559"/>
      <c r="I9" s="272"/>
    </row>
    <row r="10" spans="1:9" x14ac:dyDescent="0.25">
      <c r="A10" s="286"/>
      <c r="B10" s="560"/>
      <c r="C10" s="560"/>
      <c r="D10" s="284"/>
      <c r="E10" s="557"/>
      <c r="F10" s="558"/>
      <c r="G10" s="558"/>
      <c r="H10" s="559"/>
      <c r="I10" s="272"/>
    </row>
    <row r="11" spans="1:9" ht="15.75" thickBot="1" x14ac:dyDescent="0.3">
      <c r="A11" s="286"/>
      <c r="B11" s="561"/>
      <c r="C11" s="562"/>
      <c r="D11" s="285"/>
      <c r="E11" s="557"/>
      <c r="F11" s="558"/>
      <c r="G11" s="558"/>
      <c r="H11" s="559"/>
      <c r="I11" s="272"/>
    </row>
    <row r="12" spans="1:9" x14ac:dyDescent="0.25">
      <c r="A12" s="267"/>
      <c r="B12" s="287"/>
      <c r="C12" s="267"/>
      <c r="D12" s="267"/>
      <c r="E12" s="557"/>
      <c r="F12" s="558"/>
      <c r="G12" s="558"/>
      <c r="H12" s="559"/>
      <c r="I12" s="272"/>
    </row>
    <row r="13" spans="1:9" ht="15.75" customHeight="1" thickBot="1" x14ac:dyDescent="0.3">
      <c r="A13" s="267"/>
      <c r="B13" s="287"/>
      <c r="C13" s="267"/>
      <c r="D13" s="267"/>
      <c r="E13" s="546" t="s">
        <v>2116</v>
      </c>
      <c r="F13" s="547"/>
      <c r="G13" s="548" t="s">
        <v>2117</v>
      </c>
      <c r="H13" s="549"/>
      <c r="I13" s="272"/>
    </row>
    <row r="14" spans="1:9" x14ac:dyDescent="0.25">
      <c r="A14" s="267"/>
      <c r="B14" s="287"/>
      <c r="C14" s="267"/>
      <c r="D14" s="267"/>
      <c r="E14" s="288"/>
      <c r="F14" s="288"/>
      <c r="G14" s="267"/>
      <c r="H14" s="273"/>
    </row>
    <row r="15" spans="1:9" ht="18.75" customHeight="1" x14ac:dyDescent="0.25">
      <c r="A15" s="289"/>
      <c r="B15" s="550" t="s">
        <v>2118</v>
      </c>
      <c r="C15" s="550"/>
      <c r="D15" s="550"/>
      <c r="E15" s="289"/>
      <c r="F15" s="289"/>
      <c r="G15" s="289"/>
      <c r="H15" s="289"/>
    </row>
    <row r="16" spans="1:9" x14ac:dyDescent="0.25">
      <c r="A16" s="290"/>
      <c r="B16" s="290" t="s">
        <v>2082</v>
      </c>
      <c r="C16" s="290" t="s">
        <v>111</v>
      </c>
      <c r="D16" s="290" t="s">
        <v>1644</v>
      </c>
      <c r="E16" s="290"/>
      <c r="F16" s="290" t="s">
        <v>2083</v>
      </c>
      <c r="G16" s="290" t="s">
        <v>2084</v>
      </c>
      <c r="H16" s="290"/>
    </row>
    <row r="17" spans="1:8" x14ac:dyDescent="0.25">
      <c r="A17" s="267" t="s">
        <v>2089</v>
      </c>
      <c r="B17" s="269" t="s">
        <v>2090</v>
      </c>
      <c r="C17" s="327" t="s">
        <v>82</v>
      </c>
      <c r="D17" s="327" t="s">
        <v>82</v>
      </c>
      <c r="F17" s="256" t="str">
        <f>IF(OR('B1. HTT Mortgage Assets'!$C$15=0,C17="[For completion]"),"",C17/'B1. HTT Mortgage Assets'!$C$15)</f>
        <v/>
      </c>
      <c r="G17" s="256" t="str">
        <f>IF(OR('B1. HTT Mortgage Assets'!$F$28=0,D17="[For completion]"),"",D17/'B1. HTT Mortgage Assets'!$F$28)</f>
        <v/>
      </c>
    </row>
    <row r="18" spans="1:8" x14ac:dyDescent="0.25">
      <c r="A18" s="269" t="s">
        <v>2119</v>
      </c>
      <c r="B18" s="292"/>
      <c r="C18" s="269"/>
      <c r="D18" s="269"/>
      <c r="F18" s="269"/>
      <c r="G18" s="269"/>
    </row>
    <row r="19" spans="1:8" x14ac:dyDescent="0.25">
      <c r="A19" s="269" t="s">
        <v>2120</v>
      </c>
      <c r="B19" s="269"/>
      <c r="C19" s="269"/>
      <c r="D19" s="269"/>
      <c r="F19" s="269"/>
      <c r="G19" s="269"/>
    </row>
    <row r="20" spans="1:8" ht="18.75" customHeight="1" x14ac:dyDescent="0.25">
      <c r="A20" s="289"/>
      <c r="B20" s="550" t="s">
        <v>2085</v>
      </c>
      <c r="C20" s="550"/>
      <c r="D20" s="550"/>
      <c r="E20" s="289"/>
      <c r="F20" s="289"/>
      <c r="G20" s="289"/>
      <c r="H20" s="289"/>
    </row>
    <row r="21" spans="1:8" x14ac:dyDescent="0.25">
      <c r="A21" s="290"/>
      <c r="B21" s="290" t="s">
        <v>2121</v>
      </c>
      <c r="C21" s="290" t="s">
        <v>2091</v>
      </c>
      <c r="D21" s="290" t="s">
        <v>2092</v>
      </c>
      <c r="E21" s="290" t="s">
        <v>2093</v>
      </c>
      <c r="F21" s="290" t="s">
        <v>2122</v>
      </c>
      <c r="G21" s="290" t="s">
        <v>2094</v>
      </c>
      <c r="H21" s="290" t="s">
        <v>2095</v>
      </c>
    </row>
    <row r="22" spans="1:8" ht="15" customHeight="1" x14ac:dyDescent="0.25">
      <c r="A22" s="268"/>
      <c r="B22" s="293" t="s">
        <v>2123</v>
      </c>
      <c r="C22" s="293"/>
      <c r="D22" s="268"/>
      <c r="E22" s="268"/>
      <c r="F22" s="268"/>
      <c r="G22" s="268"/>
      <c r="H22" s="268"/>
    </row>
    <row r="23" spans="1:8" x14ac:dyDescent="0.25">
      <c r="A23" s="267" t="s">
        <v>2096</v>
      </c>
      <c r="B23" s="267" t="s">
        <v>2106</v>
      </c>
      <c r="C23" s="294" t="s">
        <v>82</v>
      </c>
      <c r="D23" s="294" t="s">
        <v>82</v>
      </c>
      <c r="E23" s="294" t="s">
        <v>82</v>
      </c>
      <c r="F23" s="294" t="s">
        <v>82</v>
      </c>
      <c r="G23" s="294" t="s">
        <v>82</v>
      </c>
      <c r="H23" s="271">
        <f>SUM(C23:G23)</f>
        <v>0</v>
      </c>
    </row>
    <row r="24" spans="1:8" x14ac:dyDescent="0.25">
      <c r="A24" s="267" t="s">
        <v>2097</v>
      </c>
      <c r="B24" s="267" t="s">
        <v>2105</v>
      </c>
      <c r="C24" s="294" t="s">
        <v>82</v>
      </c>
      <c r="D24" s="294" t="s">
        <v>82</v>
      </c>
      <c r="E24" s="294" t="s">
        <v>82</v>
      </c>
      <c r="F24" s="294" t="s">
        <v>82</v>
      </c>
      <c r="G24" s="294" t="s">
        <v>82</v>
      </c>
      <c r="H24" s="271">
        <f>SUM(C24:G24)</f>
        <v>0</v>
      </c>
    </row>
    <row r="25" spans="1:8" x14ac:dyDescent="0.25">
      <c r="A25" s="267" t="s">
        <v>2098</v>
      </c>
      <c r="B25" s="267" t="s">
        <v>1637</v>
      </c>
      <c r="C25" s="294" t="s">
        <v>82</v>
      </c>
      <c r="D25" s="294" t="s">
        <v>82</v>
      </c>
      <c r="E25" s="294" t="s">
        <v>82</v>
      </c>
      <c r="F25" s="294" t="s">
        <v>82</v>
      </c>
      <c r="G25" s="294" t="s">
        <v>82</v>
      </c>
      <c r="H25" s="271">
        <f>SUM(C25:G25)</f>
        <v>0</v>
      </c>
    </row>
    <row r="26" spans="1:8" x14ac:dyDescent="0.25">
      <c r="A26" s="267" t="s">
        <v>2099</v>
      </c>
      <c r="B26" s="267" t="s">
        <v>2086</v>
      </c>
      <c r="C26" s="295">
        <f>SUM(C23:C25)+SUM(C27:C32)</f>
        <v>0</v>
      </c>
      <c r="D26" s="295">
        <f>SUM(D23:D25)+SUM(D27:D32)</f>
        <v>0</v>
      </c>
      <c r="E26" s="295">
        <f>SUM(E23:E25)+SUM(E27:E32)</f>
        <v>0</v>
      </c>
      <c r="F26" s="295">
        <f>SUM(F23:F25)+SUM(F27:F32)</f>
        <v>0</v>
      </c>
      <c r="G26" s="295">
        <f>SUM(G23:G25)+SUM(G27:G32)</f>
        <v>0</v>
      </c>
      <c r="H26" s="295">
        <f>SUM(H23:H25)</f>
        <v>0</v>
      </c>
    </row>
    <row r="27" spans="1:8" x14ac:dyDescent="0.25">
      <c r="A27" s="267" t="s">
        <v>2100</v>
      </c>
      <c r="B27" s="342" t="s">
        <v>2310</v>
      </c>
      <c r="C27" s="294"/>
      <c r="D27" s="294"/>
      <c r="E27" s="294"/>
      <c r="F27" s="294"/>
      <c r="G27" s="294"/>
      <c r="H27" s="256">
        <f>IF(SUM(C27:G27)="","",SUM(C27:G27))</f>
        <v>0</v>
      </c>
    </row>
    <row r="28" spans="1:8" x14ac:dyDescent="0.25">
      <c r="A28" s="267" t="s">
        <v>2101</v>
      </c>
      <c r="B28" s="342" t="s">
        <v>2310</v>
      </c>
      <c r="C28" s="294"/>
      <c r="D28" s="294"/>
      <c r="E28" s="294"/>
      <c r="F28" s="294"/>
      <c r="G28" s="294"/>
      <c r="H28" s="271">
        <f>IF(SUM(C28:G28)="","",SUM(C28:G28))</f>
        <v>0</v>
      </c>
    </row>
    <row r="29" spans="1:8" x14ac:dyDescent="0.25">
      <c r="A29" s="267" t="s">
        <v>2102</v>
      </c>
      <c r="B29" s="342" t="s">
        <v>2310</v>
      </c>
      <c r="C29" s="294"/>
      <c r="D29" s="294"/>
      <c r="E29" s="294"/>
      <c r="F29" s="294"/>
      <c r="G29" s="294"/>
      <c r="H29" s="271">
        <f>IF(SUM(C29:G29)="","",SUM(C29:G29))</f>
        <v>0</v>
      </c>
    </row>
    <row r="30" spans="1:8" x14ac:dyDescent="0.25">
      <c r="A30" s="267" t="s">
        <v>2103</v>
      </c>
      <c r="B30" s="342" t="s">
        <v>2310</v>
      </c>
      <c r="C30" s="294"/>
      <c r="D30" s="294"/>
      <c r="E30" s="294"/>
      <c r="F30" s="294"/>
      <c r="G30" s="294"/>
      <c r="H30" s="271">
        <f>IF(SUM(C30:G30)="","",SUM(C30:G30))</f>
        <v>0</v>
      </c>
    </row>
    <row r="31" spans="1:8" x14ac:dyDescent="0.25">
      <c r="A31" s="267" t="s">
        <v>2308</v>
      </c>
      <c r="B31" s="342" t="s">
        <v>2310</v>
      </c>
      <c r="C31" s="297"/>
      <c r="D31" s="291"/>
      <c r="E31" s="291"/>
      <c r="F31" s="298"/>
      <c r="G31" s="299"/>
    </row>
    <row r="32" spans="1:8" x14ac:dyDescent="0.25">
      <c r="A32" s="267" t="s">
        <v>2309</v>
      </c>
      <c r="B32" s="342" t="s">
        <v>2310</v>
      </c>
      <c r="C32" s="300"/>
      <c r="D32" s="267"/>
      <c r="E32" s="267"/>
      <c r="F32" s="256"/>
      <c r="G32" s="270"/>
    </row>
    <row r="33" spans="1:7" x14ac:dyDescent="0.25">
      <c r="A33" s="267"/>
      <c r="B33" s="296"/>
      <c r="C33" s="300"/>
      <c r="D33" s="267"/>
      <c r="E33" s="267"/>
      <c r="F33" s="256"/>
      <c r="G33" s="270"/>
    </row>
    <row r="34" spans="1:7" x14ac:dyDescent="0.25">
      <c r="A34" s="267"/>
      <c r="B34" s="296"/>
      <c r="C34" s="300"/>
      <c r="D34" s="267"/>
      <c r="E34" s="267"/>
      <c r="F34" s="256"/>
      <c r="G34" s="270"/>
    </row>
    <row r="35" spans="1:7" x14ac:dyDescent="0.25">
      <c r="A35" s="267"/>
      <c r="B35" s="296"/>
      <c r="C35" s="300"/>
      <c r="D35" s="267"/>
      <c r="F35" s="256"/>
      <c r="G35" s="270"/>
    </row>
    <row r="36" spans="1:7" x14ac:dyDescent="0.25">
      <c r="A36" s="267"/>
      <c r="B36" s="267"/>
      <c r="C36" s="255"/>
      <c r="D36" s="255"/>
      <c r="E36" s="255"/>
      <c r="F36" s="255"/>
      <c r="G36" s="269"/>
    </row>
    <row r="37" spans="1:7" x14ac:dyDescent="0.25">
      <c r="A37" s="267"/>
      <c r="B37" s="267"/>
      <c r="C37" s="255"/>
      <c r="D37" s="255"/>
      <c r="E37" s="255"/>
      <c r="F37" s="255"/>
      <c r="G37" s="269"/>
    </row>
    <row r="38" spans="1:7" x14ac:dyDescent="0.25">
      <c r="A38" s="267"/>
      <c r="B38" s="267"/>
      <c r="C38" s="255"/>
      <c r="D38" s="255"/>
      <c r="E38" s="255"/>
      <c r="F38" s="255"/>
      <c r="G38" s="269"/>
    </row>
    <row r="39" spans="1:7" x14ac:dyDescent="0.25">
      <c r="A39" s="267"/>
      <c r="B39" s="267"/>
      <c r="C39" s="255"/>
      <c r="D39" s="255"/>
      <c r="E39" s="255"/>
      <c r="F39" s="255"/>
      <c r="G39" s="269"/>
    </row>
    <row r="40" spans="1:7" x14ac:dyDescent="0.25">
      <c r="A40" s="267"/>
      <c r="B40" s="267"/>
      <c r="C40" s="255"/>
      <c r="D40" s="255"/>
      <c r="E40" s="255"/>
      <c r="F40" s="255"/>
      <c r="G40" s="269"/>
    </row>
    <row r="41" spans="1:7" x14ac:dyDescent="0.25">
      <c r="A41" s="267"/>
      <c r="B41" s="267"/>
      <c r="C41" s="255"/>
      <c r="D41" s="255"/>
      <c r="E41" s="255"/>
      <c r="F41" s="255"/>
      <c r="G41" s="269"/>
    </row>
    <row r="42" spans="1:7" x14ac:dyDescent="0.25">
      <c r="A42" s="267"/>
      <c r="B42" s="267"/>
      <c r="C42" s="255"/>
      <c r="D42" s="255"/>
      <c r="E42" s="255"/>
      <c r="F42" s="255"/>
      <c r="G42" s="269"/>
    </row>
    <row r="43" spans="1:7" x14ac:dyDescent="0.25">
      <c r="A43" s="267"/>
      <c r="B43" s="267"/>
      <c r="C43" s="255"/>
      <c r="D43" s="255"/>
      <c r="E43" s="255"/>
      <c r="F43" s="255"/>
      <c r="G43" s="269"/>
    </row>
    <row r="44" spans="1:7" x14ac:dyDescent="0.25">
      <c r="A44" s="267"/>
      <c r="B44" s="267"/>
      <c r="C44" s="255"/>
      <c r="D44" s="255"/>
      <c r="E44" s="255"/>
      <c r="F44" s="255"/>
      <c r="G44" s="269"/>
    </row>
    <row r="45" spans="1:7" x14ac:dyDescent="0.25">
      <c r="A45" s="267"/>
      <c r="B45" s="267"/>
      <c r="C45" s="255"/>
      <c r="D45" s="255"/>
      <c r="E45" s="255"/>
      <c r="F45" s="255"/>
      <c r="G45" s="269"/>
    </row>
    <row r="46" spans="1:7" x14ac:dyDescent="0.25">
      <c r="A46" s="267"/>
      <c r="B46" s="267"/>
      <c r="C46" s="255"/>
      <c r="D46" s="255"/>
      <c r="E46" s="255"/>
      <c r="F46" s="255"/>
      <c r="G46" s="269"/>
    </row>
    <row r="47" spans="1:7" x14ac:dyDescent="0.25">
      <c r="A47" s="267"/>
      <c r="B47" s="267"/>
      <c r="C47" s="255"/>
      <c r="D47" s="255"/>
      <c r="E47" s="255"/>
      <c r="F47" s="255"/>
      <c r="G47" s="269"/>
    </row>
    <row r="48" spans="1:7" x14ac:dyDescent="0.25">
      <c r="A48" s="267"/>
      <c r="B48" s="267"/>
      <c r="C48" s="255"/>
      <c r="D48" s="255"/>
      <c r="E48" s="255"/>
      <c r="F48" s="255"/>
      <c r="G48" s="269"/>
    </row>
    <row r="49" spans="1:7" x14ac:dyDescent="0.25">
      <c r="A49" s="267"/>
      <c r="B49" s="267"/>
      <c r="C49" s="255"/>
      <c r="D49" s="255"/>
      <c r="E49" s="255"/>
      <c r="F49" s="255"/>
      <c r="G49" s="269"/>
    </row>
    <row r="50" spans="1:7" x14ac:dyDescent="0.25">
      <c r="A50" s="267"/>
      <c r="B50" s="267"/>
      <c r="C50" s="255"/>
      <c r="D50" s="255"/>
      <c r="E50" s="255"/>
      <c r="F50" s="255"/>
      <c r="G50" s="269"/>
    </row>
    <row r="51" spans="1:7" x14ac:dyDescent="0.25">
      <c r="A51" s="267"/>
      <c r="B51" s="267"/>
      <c r="C51" s="255"/>
      <c r="D51" s="255"/>
      <c r="E51" s="255"/>
      <c r="F51" s="255"/>
      <c r="G51" s="269"/>
    </row>
    <row r="52" spans="1:7" x14ac:dyDescent="0.25">
      <c r="A52" s="267"/>
      <c r="B52" s="267"/>
      <c r="C52" s="255"/>
      <c r="D52" s="255"/>
      <c r="E52" s="255"/>
      <c r="F52" s="255"/>
      <c r="G52" s="269"/>
    </row>
    <row r="53" spans="1:7" x14ac:dyDescent="0.25">
      <c r="A53" s="267"/>
      <c r="B53" s="267"/>
      <c r="C53" s="255"/>
      <c r="D53" s="255"/>
      <c r="E53" s="255"/>
      <c r="F53" s="255"/>
      <c r="G53" s="269"/>
    </row>
    <row r="54" spans="1:7" x14ac:dyDescent="0.25">
      <c r="A54" s="267"/>
      <c r="B54" s="267"/>
      <c r="C54" s="255"/>
      <c r="D54" s="255"/>
      <c r="E54" s="255"/>
      <c r="F54" s="255"/>
      <c r="G54" s="269"/>
    </row>
    <row r="55" spans="1:7" x14ac:dyDescent="0.25">
      <c r="A55" s="267"/>
      <c r="B55" s="267"/>
      <c r="C55" s="255"/>
      <c r="D55" s="255"/>
      <c r="E55" s="255"/>
      <c r="F55" s="255"/>
      <c r="G55" s="269"/>
    </row>
    <row r="56" spans="1:7" x14ac:dyDescent="0.25">
      <c r="A56" s="267"/>
      <c r="B56" s="267"/>
      <c r="C56" s="255"/>
      <c r="D56" s="255"/>
      <c r="E56" s="255"/>
      <c r="F56" s="255"/>
      <c r="G56" s="269"/>
    </row>
    <row r="57" spans="1:7" x14ac:dyDescent="0.25">
      <c r="A57" s="267"/>
      <c r="B57" s="267"/>
      <c r="C57" s="255"/>
      <c r="D57" s="255"/>
      <c r="E57" s="255"/>
      <c r="F57" s="255"/>
      <c r="G57" s="269"/>
    </row>
    <row r="58" spans="1:7" x14ac:dyDescent="0.25">
      <c r="A58" s="267"/>
      <c r="B58" s="267"/>
      <c r="C58" s="255"/>
      <c r="D58" s="255"/>
      <c r="E58" s="255"/>
      <c r="F58" s="255"/>
      <c r="G58" s="269"/>
    </row>
    <row r="59" spans="1:7" x14ac:dyDescent="0.25">
      <c r="A59" s="267"/>
      <c r="B59" s="267"/>
      <c r="C59" s="255"/>
      <c r="D59" s="255"/>
      <c r="E59" s="255"/>
      <c r="F59" s="255"/>
      <c r="G59" s="269"/>
    </row>
    <row r="60" spans="1:7" x14ac:dyDescent="0.25">
      <c r="A60" s="267"/>
      <c r="B60" s="267"/>
      <c r="C60" s="255"/>
      <c r="D60" s="255"/>
      <c r="E60" s="255"/>
      <c r="F60" s="255"/>
      <c r="G60" s="269"/>
    </row>
    <row r="61" spans="1:7" x14ac:dyDescent="0.25">
      <c r="A61" s="267"/>
      <c r="B61" s="267"/>
      <c r="C61" s="255"/>
      <c r="D61" s="255"/>
      <c r="E61" s="255"/>
      <c r="F61" s="255"/>
      <c r="G61" s="269"/>
    </row>
    <row r="62" spans="1:7" x14ac:dyDescent="0.25">
      <c r="A62" s="267"/>
      <c r="B62" s="267"/>
      <c r="C62" s="255"/>
      <c r="D62" s="255"/>
      <c r="E62" s="255"/>
      <c r="F62" s="255"/>
      <c r="G62" s="269"/>
    </row>
    <row r="63" spans="1:7" x14ac:dyDescent="0.25">
      <c r="A63" s="267"/>
      <c r="B63" s="301"/>
      <c r="C63" s="302"/>
      <c r="D63" s="302"/>
      <c r="E63" s="255"/>
      <c r="F63" s="302"/>
      <c r="G63" s="269"/>
    </row>
    <row r="64" spans="1:7" x14ac:dyDescent="0.25">
      <c r="A64" s="267"/>
      <c r="B64" s="267"/>
      <c r="C64" s="255"/>
      <c r="D64" s="255"/>
      <c r="E64" s="255"/>
      <c r="F64" s="255"/>
      <c r="G64" s="269"/>
    </row>
    <row r="65" spans="1:7" x14ac:dyDescent="0.25">
      <c r="A65" s="267"/>
      <c r="B65" s="267"/>
      <c r="C65" s="255"/>
      <c r="D65" s="255"/>
      <c r="E65" s="255"/>
      <c r="F65" s="255"/>
      <c r="G65" s="269"/>
    </row>
    <row r="66" spans="1:7" x14ac:dyDescent="0.25">
      <c r="A66" s="267"/>
      <c r="B66" s="267"/>
      <c r="C66" s="255"/>
      <c r="D66" s="255"/>
      <c r="E66" s="255"/>
      <c r="F66" s="255"/>
      <c r="G66" s="269"/>
    </row>
    <row r="67" spans="1:7" x14ac:dyDescent="0.25">
      <c r="A67" s="267"/>
      <c r="B67" s="301"/>
      <c r="C67" s="302"/>
      <c r="D67" s="302"/>
      <c r="E67" s="255"/>
      <c r="F67" s="302"/>
      <c r="G67" s="269"/>
    </row>
    <row r="68" spans="1:7" x14ac:dyDescent="0.25">
      <c r="A68" s="267"/>
      <c r="B68" s="269"/>
      <c r="C68" s="255"/>
      <c r="D68" s="255"/>
      <c r="E68" s="255"/>
      <c r="F68" s="255"/>
      <c r="G68" s="269"/>
    </row>
    <row r="69" spans="1:7" x14ac:dyDescent="0.25">
      <c r="A69" s="267"/>
      <c r="B69" s="267"/>
      <c r="C69" s="255"/>
      <c r="D69" s="255"/>
      <c r="E69" s="255"/>
      <c r="F69" s="255"/>
      <c r="G69" s="269"/>
    </row>
    <row r="70" spans="1:7" x14ac:dyDescent="0.25">
      <c r="A70" s="267"/>
      <c r="B70" s="269"/>
      <c r="C70" s="255"/>
      <c r="D70" s="255"/>
      <c r="E70" s="255"/>
      <c r="F70" s="255"/>
      <c r="G70" s="269"/>
    </row>
    <row r="71" spans="1:7" x14ac:dyDescent="0.25">
      <c r="A71" s="267"/>
      <c r="B71" s="269"/>
      <c r="C71" s="255"/>
      <c r="D71" s="255"/>
      <c r="E71" s="255"/>
      <c r="F71" s="255"/>
      <c r="G71" s="269"/>
    </row>
    <row r="72" spans="1:7" x14ac:dyDescent="0.25">
      <c r="A72" s="267"/>
      <c r="B72" s="269"/>
      <c r="C72" s="255"/>
      <c r="D72" s="255"/>
      <c r="E72" s="255"/>
      <c r="F72" s="255"/>
      <c r="G72" s="269"/>
    </row>
    <row r="73" spans="1:7" x14ac:dyDescent="0.25">
      <c r="A73" s="267"/>
      <c r="B73" s="269"/>
      <c r="C73" s="255"/>
      <c r="D73" s="255"/>
      <c r="E73" s="255"/>
      <c r="F73" s="255"/>
      <c r="G73" s="269"/>
    </row>
    <row r="74" spans="1:7" x14ac:dyDescent="0.25">
      <c r="A74" s="267"/>
      <c r="B74" s="269"/>
      <c r="C74" s="255"/>
      <c r="D74" s="255"/>
      <c r="E74" s="255"/>
      <c r="F74" s="255"/>
      <c r="G74" s="269"/>
    </row>
    <row r="75" spans="1:7" x14ac:dyDescent="0.25">
      <c r="A75" s="267"/>
      <c r="B75" s="269"/>
      <c r="C75" s="255"/>
      <c r="D75" s="255"/>
      <c r="E75" s="255"/>
      <c r="F75" s="255"/>
      <c r="G75" s="269"/>
    </row>
    <row r="76" spans="1:7" x14ac:dyDescent="0.25">
      <c r="A76" s="267"/>
      <c r="B76" s="269"/>
      <c r="C76" s="255"/>
      <c r="D76" s="255"/>
      <c r="E76" s="255"/>
      <c r="F76" s="255"/>
      <c r="G76" s="269"/>
    </row>
    <row r="77" spans="1:7" x14ac:dyDescent="0.25">
      <c r="A77" s="267"/>
      <c r="B77" s="269"/>
      <c r="C77" s="255"/>
      <c r="D77" s="255"/>
      <c r="E77" s="255"/>
      <c r="F77" s="255"/>
      <c r="G77" s="269"/>
    </row>
    <row r="78" spans="1:7" x14ac:dyDescent="0.25">
      <c r="A78" s="267"/>
      <c r="B78" s="269"/>
      <c r="C78" s="255"/>
      <c r="D78" s="255"/>
      <c r="E78" s="255"/>
      <c r="F78" s="255"/>
      <c r="G78" s="269"/>
    </row>
    <row r="79" spans="1:7" x14ac:dyDescent="0.25">
      <c r="A79" s="267"/>
      <c r="B79" s="296"/>
      <c r="C79" s="255"/>
      <c r="D79" s="255"/>
      <c r="E79" s="255"/>
      <c r="F79" s="255"/>
      <c r="G79" s="269"/>
    </row>
    <row r="80" spans="1:7" x14ac:dyDescent="0.25">
      <c r="A80" s="267"/>
      <c r="B80" s="296"/>
      <c r="C80" s="255"/>
      <c r="D80" s="255"/>
      <c r="E80" s="255"/>
      <c r="F80" s="255"/>
      <c r="G80" s="269"/>
    </row>
    <row r="81" spans="1:7" x14ac:dyDescent="0.25">
      <c r="A81" s="267"/>
      <c r="B81" s="296"/>
      <c r="C81" s="255"/>
      <c r="D81" s="255"/>
      <c r="E81" s="255"/>
      <c r="F81" s="255"/>
      <c r="G81" s="269"/>
    </row>
    <row r="82" spans="1:7" x14ac:dyDescent="0.25">
      <c r="A82" s="267"/>
      <c r="B82" s="296"/>
      <c r="C82" s="255"/>
      <c r="D82" s="255"/>
      <c r="E82" s="255"/>
      <c r="F82" s="255"/>
      <c r="G82" s="269"/>
    </row>
    <row r="83" spans="1:7" x14ac:dyDescent="0.25">
      <c r="A83" s="267"/>
      <c r="B83" s="296"/>
      <c r="C83" s="255"/>
      <c r="D83" s="255"/>
      <c r="E83" s="255"/>
      <c r="F83" s="255"/>
      <c r="G83" s="269"/>
    </row>
    <row r="84" spans="1:7" x14ac:dyDescent="0.25">
      <c r="A84" s="267"/>
      <c r="B84" s="296"/>
      <c r="C84" s="255"/>
      <c r="D84" s="255"/>
      <c r="E84" s="255"/>
      <c r="F84" s="255"/>
      <c r="G84" s="269"/>
    </row>
    <row r="85" spans="1:7" x14ac:dyDescent="0.25">
      <c r="A85" s="267"/>
      <c r="B85" s="296"/>
      <c r="C85" s="255"/>
      <c r="D85" s="255"/>
      <c r="E85" s="255"/>
      <c r="F85" s="255"/>
      <c r="G85" s="269"/>
    </row>
    <row r="86" spans="1:7" x14ac:dyDescent="0.25">
      <c r="A86" s="267"/>
      <c r="B86" s="296"/>
      <c r="C86" s="255"/>
      <c r="D86" s="255"/>
      <c r="E86" s="255"/>
      <c r="F86" s="255"/>
      <c r="G86" s="269"/>
    </row>
    <row r="87" spans="1:7" x14ac:dyDescent="0.25">
      <c r="A87" s="267"/>
      <c r="B87" s="296"/>
      <c r="C87" s="255"/>
      <c r="D87" s="255"/>
      <c r="E87" s="255"/>
      <c r="F87" s="255"/>
      <c r="G87" s="269"/>
    </row>
    <row r="88" spans="1:7" x14ac:dyDescent="0.25">
      <c r="A88" s="267"/>
      <c r="B88" s="296"/>
      <c r="C88" s="255"/>
      <c r="D88" s="255"/>
      <c r="E88" s="255"/>
      <c r="F88" s="255"/>
      <c r="G88" s="269"/>
    </row>
    <row r="89" spans="1:7" x14ac:dyDescent="0.25">
      <c r="A89" s="290"/>
      <c r="B89" s="290"/>
      <c r="C89" s="290"/>
      <c r="D89" s="290"/>
      <c r="E89" s="290"/>
      <c r="F89" s="290"/>
      <c r="G89" s="290"/>
    </row>
    <row r="90" spans="1:7" x14ac:dyDescent="0.25">
      <c r="A90" s="267"/>
      <c r="B90" s="269"/>
      <c r="C90" s="255"/>
      <c r="D90" s="255"/>
      <c r="E90" s="255"/>
      <c r="F90" s="255"/>
      <c r="G90" s="269"/>
    </row>
    <row r="91" spans="1:7" x14ac:dyDescent="0.25">
      <c r="A91" s="267"/>
      <c r="B91" s="269"/>
      <c r="C91" s="255"/>
      <c r="D91" s="255"/>
      <c r="E91" s="255"/>
      <c r="F91" s="255"/>
      <c r="G91" s="269"/>
    </row>
    <row r="92" spans="1:7" x14ac:dyDescent="0.25">
      <c r="A92" s="267"/>
      <c r="B92" s="269"/>
      <c r="C92" s="255"/>
      <c r="D92" s="255"/>
      <c r="E92" s="255"/>
      <c r="F92" s="255"/>
      <c r="G92" s="269"/>
    </row>
    <row r="93" spans="1:7" x14ac:dyDescent="0.25">
      <c r="A93" s="267"/>
      <c r="B93" s="269"/>
      <c r="C93" s="255"/>
      <c r="D93" s="255"/>
      <c r="E93" s="255"/>
      <c r="F93" s="255"/>
      <c r="G93" s="269"/>
    </row>
    <row r="94" spans="1:7" x14ac:dyDescent="0.25">
      <c r="A94" s="267"/>
      <c r="B94" s="269"/>
      <c r="C94" s="255"/>
      <c r="D94" s="255"/>
      <c r="E94" s="255"/>
      <c r="F94" s="255"/>
      <c r="G94" s="269"/>
    </row>
    <row r="95" spans="1:7" x14ac:dyDescent="0.25">
      <c r="A95" s="267"/>
      <c r="B95" s="269"/>
      <c r="C95" s="255"/>
      <c r="D95" s="255"/>
      <c r="E95" s="255"/>
      <c r="F95" s="255"/>
      <c r="G95" s="269"/>
    </row>
    <row r="96" spans="1:7" x14ac:dyDescent="0.25">
      <c r="A96" s="267"/>
      <c r="B96" s="269"/>
      <c r="C96" s="255"/>
      <c r="D96" s="255"/>
      <c r="E96" s="255"/>
      <c r="F96" s="255"/>
      <c r="G96" s="269"/>
    </row>
    <row r="97" spans="1:7" x14ac:dyDescent="0.25">
      <c r="A97" s="267"/>
      <c r="B97" s="269"/>
      <c r="C97" s="255"/>
      <c r="D97" s="255"/>
      <c r="E97" s="255"/>
      <c r="F97" s="255"/>
      <c r="G97" s="269"/>
    </row>
    <row r="98" spans="1:7" x14ac:dyDescent="0.25">
      <c r="A98" s="267"/>
      <c r="B98" s="269"/>
      <c r="C98" s="255"/>
      <c r="D98" s="255"/>
      <c r="E98" s="255"/>
      <c r="F98" s="255"/>
      <c r="G98" s="269"/>
    </row>
    <row r="99" spans="1:7" x14ac:dyDescent="0.25">
      <c r="A99" s="267"/>
      <c r="B99" s="269"/>
      <c r="C99" s="255"/>
      <c r="D99" s="255"/>
      <c r="E99" s="255"/>
      <c r="F99" s="255"/>
      <c r="G99" s="269"/>
    </row>
    <row r="100" spans="1:7" x14ac:dyDescent="0.25">
      <c r="A100" s="267"/>
      <c r="B100" s="269"/>
      <c r="C100" s="255"/>
      <c r="D100" s="255"/>
      <c r="E100" s="255"/>
      <c r="F100" s="255"/>
      <c r="G100" s="269"/>
    </row>
    <row r="101" spans="1:7" x14ac:dyDescent="0.25">
      <c r="A101" s="267"/>
      <c r="B101" s="269"/>
      <c r="C101" s="255"/>
      <c r="D101" s="255"/>
      <c r="E101" s="255"/>
      <c r="F101" s="255"/>
      <c r="G101" s="269"/>
    </row>
    <row r="102" spans="1:7" x14ac:dyDescent="0.25">
      <c r="A102" s="267"/>
      <c r="B102" s="269"/>
      <c r="C102" s="255"/>
      <c r="D102" s="255"/>
      <c r="E102" s="255"/>
      <c r="F102" s="255"/>
      <c r="G102" s="269"/>
    </row>
    <row r="103" spans="1:7" x14ac:dyDescent="0.25">
      <c r="A103" s="267"/>
      <c r="B103" s="269"/>
      <c r="C103" s="255"/>
      <c r="D103" s="255"/>
      <c r="E103" s="255"/>
      <c r="F103" s="255"/>
      <c r="G103" s="269"/>
    </row>
    <row r="104" spans="1:7" x14ac:dyDescent="0.25">
      <c r="A104" s="267"/>
      <c r="B104" s="269"/>
      <c r="C104" s="255"/>
      <c r="D104" s="255"/>
      <c r="E104" s="255"/>
      <c r="F104" s="255"/>
      <c r="G104" s="269"/>
    </row>
    <row r="105" spans="1:7" x14ac:dyDescent="0.25">
      <c r="A105" s="267"/>
      <c r="B105" s="269"/>
      <c r="C105" s="255"/>
      <c r="D105" s="255"/>
      <c r="E105" s="255"/>
      <c r="F105" s="255"/>
      <c r="G105" s="269"/>
    </row>
    <row r="106" spans="1:7" x14ac:dyDescent="0.25">
      <c r="A106" s="267"/>
      <c r="B106" s="269"/>
      <c r="C106" s="255"/>
      <c r="D106" s="255"/>
      <c r="E106" s="255"/>
      <c r="F106" s="255"/>
      <c r="G106" s="269"/>
    </row>
    <row r="107" spans="1:7" x14ac:dyDescent="0.25">
      <c r="A107" s="267"/>
      <c r="B107" s="269"/>
      <c r="C107" s="255"/>
      <c r="D107" s="255"/>
      <c r="E107" s="255"/>
      <c r="F107" s="255"/>
      <c r="G107" s="269"/>
    </row>
    <row r="108" spans="1:7" x14ac:dyDescent="0.25">
      <c r="A108" s="267"/>
      <c r="B108" s="269"/>
      <c r="C108" s="255"/>
      <c r="D108" s="255"/>
      <c r="E108" s="255"/>
      <c r="F108" s="255"/>
      <c r="G108" s="269"/>
    </row>
    <row r="109" spans="1:7" x14ac:dyDescent="0.25">
      <c r="A109" s="267"/>
      <c r="B109" s="269"/>
      <c r="C109" s="255"/>
      <c r="D109" s="255"/>
      <c r="E109" s="255"/>
      <c r="F109" s="255"/>
      <c r="G109" s="269"/>
    </row>
    <row r="110" spans="1:7" x14ac:dyDescent="0.25">
      <c r="A110" s="267"/>
      <c r="B110" s="269"/>
      <c r="C110" s="255"/>
      <c r="D110" s="255"/>
      <c r="E110" s="255"/>
      <c r="F110" s="255"/>
      <c r="G110" s="269"/>
    </row>
    <row r="111" spans="1:7" x14ac:dyDescent="0.25">
      <c r="A111" s="267"/>
      <c r="B111" s="269"/>
      <c r="C111" s="255"/>
      <c r="D111" s="255"/>
      <c r="E111" s="255"/>
      <c r="F111" s="255"/>
      <c r="G111" s="269"/>
    </row>
    <row r="112" spans="1:7" x14ac:dyDescent="0.25">
      <c r="A112" s="267"/>
      <c r="B112" s="269"/>
      <c r="C112" s="255"/>
      <c r="D112" s="255"/>
      <c r="E112" s="255"/>
      <c r="F112" s="255"/>
      <c r="G112" s="269"/>
    </row>
    <row r="113" spans="1:7" x14ac:dyDescent="0.25">
      <c r="A113" s="267"/>
      <c r="B113" s="269"/>
      <c r="C113" s="255"/>
      <c r="D113" s="255"/>
      <c r="E113" s="255"/>
      <c r="F113" s="255"/>
      <c r="G113" s="269"/>
    </row>
    <row r="114" spans="1:7" x14ac:dyDescent="0.25">
      <c r="A114" s="267"/>
      <c r="B114" s="269"/>
      <c r="C114" s="255"/>
      <c r="D114" s="255"/>
      <c r="E114" s="255"/>
      <c r="F114" s="255"/>
      <c r="G114" s="269"/>
    </row>
    <row r="115" spans="1:7" x14ac:dyDescent="0.25">
      <c r="A115" s="267"/>
      <c r="B115" s="269"/>
      <c r="C115" s="255"/>
      <c r="D115" s="255"/>
      <c r="E115" s="255"/>
      <c r="F115" s="255"/>
      <c r="G115" s="269"/>
    </row>
    <row r="116" spans="1:7" x14ac:dyDescent="0.25">
      <c r="A116" s="267"/>
      <c r="B116" s="269"/>
      <c r="C116" s="255"/>
      <c r="D116" s="255"/>
      <c r="E116" s="255"/>
      <c r="F116" s="255"/>
      <c r="G116" s="269"/>
    </row>
    <row r="117" spans="1:7" x14ac:dyDescent="0.25">
      <c r="A117" s="267"/>
      <c r="B117" s="269"/>
      <c r="C117" s="255"/>
      <c r="D117" s="255"/>
      <c r="E117" s="255"/>
      <c r="F117" s="255"/>
      <c r="G117" s="269"/>
    </row>
    <row r="118" spans="1:7" x14ac:dyDescent="0.25">
      <c r="A118" s="267"/>
      <c r="B118" s="269"/>
      <c r="C118" s="255"/>
      <c r="D118" s="255"/>
      <c r="E118" s="255"/>
      <c r="F118" s="255"/>
      <c r="G118" s="269"/>
    </row>
    <row r="119" spans="1:7" x14ac:dyDescent="0.25">
      <c r="A119" s="267"/>
      <c r="B119" s="269"/>
      <c r="C119" s="255"/>
      <c r="D119" s="255"/>
      <c r="E119" s="255"/>
      <c r="F119" s="255"/>
      <c r="G119" s="269"/>
    </row>
    <row r="120" spans="1:7" x14ac:dyDescent="0.25">
      <c r="A120" s="267"/>
      <c r="B120" s="269"/>
      <c r="C120" s="255"/>
      <c r="D120" s="255"/>
      <c r="E120" s="255"/>
      <c r="F120" s="255"/>
      <c r="G120" s="269"/>
    </row>
    <row r="121" spans="1:7" x14ac:dyDescent="0.25">
      <c r="A121" s="267"/>
      <c r="B121" s="269"/>
      <c r="C121" s="255"/>
      <c r="D121" s="255"/>
      <c r="E121" s="255"/>
      <c r="F121" s="255"/>
      <c r="G121" s="269"/>
    </row>
    <row r="122" spans="1:7" x14ac:dyDescent="0.25">
      <c r="A122" s="267"/>
      <c r="B122" s="269"/>
      <c r="C122" s="255"/>
      <c r="D122" s="255"/>
      <c r="E122" s="255"/>
      <c r="F122" s="255"/>
      <c r="G122" s="269"/>
    </row>
    <row r="123" spans="1:7" x14ac:dyDescent="0.25">
      <c r="A123" s="267"/>
      <c r="B123" s="269"/>
      <c r="C123" s="255"/>
      <c r="D123" s="255"/>
      <c r="E123" s="255"/>
      <c r="F123" s="255"/>
      <c r="G123" s="269"/>
    </row>
    <row r="124" spans="1:7" x14ac:dyDescent="0.25">
      <c r="A124" s="267"/>
      <c r="B124" s="269"/>
      <c r="C124" s="255"/>
      <c r="D124" s="255"/>
      <c r="E124" s="255"/>
      <c r="F124" s="255"/>
      <c r="G124" s="269"/>
    </row>
    <row r="125" spans="1:7" x14ac:dyDescent="0.25">
      <c r="A125" s="267"/>
      <c r="B125" s="269"/>
      <c r="C125" s="255"/>
      <c r="D125" s="255"/>
      <c r="E125" s="255"/>
      <c r="F125" s="255"/>
      <c r="G125" s="269"/>
    </row>
    <row r="126" spans="1:7" x14ac:dyDescent="0.25">
      <c r="A126" s="267"/>
      <c r="B126" s="269"/>
      <c r="C126" s="255"/>
      <c r="D126" s="255"/>
      <c r="E126" s="255"/>
      <c r="F126" s="255"/>
      <c r="G126" s="269"/>
    </row>
    <row r="127" spans="1:7" x14ac:dyDescent="0.25">
      <c r="A127" s="267"/>
      <c r="B127" s="269"/>
      <c r="C127" s="255"/>
      <c r="D127" s="255"/>
      <c r="E127" s="255"/>
      <c r="F127" s="255"/>
      <c r="G127" s="269"/>
    </row>
    <row r="128" spans="1:7" x14ac:dyDescent="0.25">
      <c r="A128" s="267"/>
      <c r="B128" s="269"/>
      <c r="C128" s="255"/>
      <c r="D128" s="255"/>
      <c r="E128" s="255"/>
      <c r="F128" s="255"/>
      <c r="G128" s="269"/>
    </row>
    <row r="129" spans="1:7" x14ac:dyDescent="0.25">
      <c r="A129" s="267"/>
      <c r="B129" s="269"/>
      <c r="C129" s="255"/>
      <c r="D129" s="255"/>
      <c r="E129" s="255"/>
      <c r="F129" s="255"/>
      <c r="G129" s="269"/>
    </row>
    <row r="130" spans="1:7" x14ac:dyDescent="0.25">
      <c r="A130" s="267"/>
      <c r="B130" s="269"/>
      <c r="C130" s="255"/>
      <c r="D130" s="255"/>
      <c r="E130" s="255"/>
      <c r="F130" s="255"/>
      <c r="G130" s="269"/>
    </row>
    <row r="131" spans="1:7" x14ac:dyDescent="0.25">
      <c r="A131" s="267"/>
      <c r="B131" s="269"/>
      <c r="C131" s="255"/>
      <c r="D131" s="255"/>
      <c r="E131" s="255"/>
      <c r="F131" s="255"/>
      <c r="G131" s="269"/>
    </row>
    <row r="132" spans="1:7" x14ac:dyDescent="0.25">
      <c r="A132" s="267"/>
      <c r="B132" s="269"/>
      <c r="C132" s="255"/>
      <c r="D132" s="255"/>
      <c r="E132" s="255"/>
      <c r="F132" s="255"/>
      <c r="G132" s="269"/>
    </row>
    <row r="133" spans="1:7" x14ac:dyDescent="0.25">
      <c r="A133" s="267"/>
      <c r="B133" s="269"/>
      <c r="C133" s="255"/>
      <c r="D133" s="255"/>
      <c r="E133" s="255"/>
      <c r="F133" s="255"/>
      <c r="G133" s="269"/>
    </row>
    <row r="134" spans="1:7" x14ac:dyDescent="0.25">
      <c r="A134" s="267"/>
      <c r="B134" s="269"/>
      <c r="C134" s="255"/>
      <c r="D134" s="255"/>
      <c r="E134" s="255"/>
      <c r="F134" s="255"/>
      <c r="G134" s="269"/>
    </row>
    <row r="135" spans="1:7" x14ac:dyDescent="0.25">
      <c r="A135" s="267"/>
      <c r="B135" s="269"/>
      <c r="C135" s="255"/>
      <c r="D135" s="255"/>
      <c r="E135" s="255"/>
      <c r="F135" s="255"/>
      <c r="G135" s="269"/>
    </row>
    <row r="136" spans="1:7" x14ac:dyDescent="0.25">
      <c r="A136" s="267"/>
      <c r="B136" s="269"/>
      <c r="C136" s="255"/>
      <c r="D136" s="255"/>
      <c r="E136" s="255"/>
      <c r="F136" s="255"/>
      <c r="G136" s="269"/>
    </row>
    <row r="137" spans="1:7" x14ac:dyDescent="0.25">
      <c r="A137" s="267"/>
      <c r="B137" s="269"/>
      <c r="C137" s="255"/>
      <c r="D137" s="255"/>
      <c r="E137" s="255"/>
      <c r="F137" s="255"/>
      <c r="G137" s="269"/>
    </row>
    <row r="138" spans="1:7" x14ac:dyDescent="0.25">
      <c r="A138" s="267"/>
      <c r="B138" s="269"/>
      <c r="C138" s="255"/>
      <c r="D138" s="255"/>
      <c r="E138" s="255"/>
      <c r="F138" s="255"/>
      <c r="G138" s="269"/>
    </row>
    <row r="139" spans="1:7" x14ac:dyDescent="0.25">
      <c r="A139" s="267"/>
      <c r="B139" s="269"/>
      <c r="C139" s="255"/>
      <c r="D139" s="255"/>
      <c r="E139" s="255"/>
      <c r="F139" s="255"/>
      <c r="G139" s="269"/>
    </row>
    <row r="140" spans="1:7" x14ac:dyDescent="0.25">
      <c r="A140" s="290"/>
      <c r="B140" s="290"/>
      <c r="C140" s="290"/>
      <c r="D140" s="290"/>
      <c r="E140" s="290"/>
      <c r="F140" s="290"/>
      <c r="G140" s="290"/>
    </row>
    <row r="141" spans="1:7" x14ac:dyDescent="0.25">
      <c r="A141" s="267"/>
      <c r="B141" s="267"/>
      <c r="C141" s="255"/>
      <c r="D141" s="255"/>
      <c r="E141" s="303"/>
      <c r="F141" s="255"/>
      <c r="G141" s="269"/>
    </row>
    <row r="142" spans="1:7" x14ac:dyDescent="0.25">
      <c r="A142" s="267"/>
      <c r="B142" s="267"/>
      <c r="C142" s="255"/>
      <c r="D142" s="255"/>
      <c r="E142" s="303"/>
      <c r="F142" s="255"/>
      <c r="G142" s="269"/>
    </row>
    <row r="143" spans="1:7" x14ac:dyDescent="0.25">
      <c r="A143" s="267"/>
      <c r="B143" s="267"/>
      <c r="C143" s="255"/>
      <c r="D143" s="255"/>
      <c r="E143" s="303"/>
      <c r="F143" s="255"/>
      <c r="G143" s="269"/>
    </row>
    <row r="144" spans="1:7" x14ac:dyDescent="0.25">
      <c r="A144" s="267"/>
      <c r="B144" s="267"/>
      <c r="C144" s="255"/>
      <c r="D144" s="255"/>
      <c r="E144" s="303"/>
      <c r="F144" s="255"/>
      <c r="G144" s="269"/>
    </row>
    <row r="145" spans="1:7" x14ac:dyDescent="0.25">
      <c r="A145" s="267"/>
      <c r="B145" s="267"/>
      <c r="C145" s="255"/>
      <c r="D145" s="255"/>
      <c r="E145" s="303"/>
      <c r="F145" s="255"/>
      <c r="G145" s="269"/>
    </row>
    <row r="146" spans="1:7" x14ac:dyDescent="0.25">
      <c r="A146" s="267"/>
      <c r="B146" s="267"/>
      <c r="C146" s="255"/>
      <c r="D146" s="255"/>
      <c r="E146" s="303"/>
      <c r="F146" s="255"/>
      <c r="G146" s="269"/>
    </row>
    <row r="147" spans="1:7" x14ac:dyDescent="0.25">
      <c r="A147" s="267"/>
      <c r="B147" s="267"/>
      <c r="C147" s="255"/>
      <c r="D147" s="255"/>
      <c r="E147" s="303"/>
      <c r="F147" s="255"/>
      <c r="G147" s="269"/>
    </row>
    <row r="148" spans="1:7" x14ac:dyDescent="0.25">
      <c r="A148" s="267"/>
      <c r="B148" s="267"/>
      <c r="C148" s="255"/>
      <c r="D148" s="255"/>
      <c r="E148" s="303"/>
      <c r="F148" s="255"/>
      <c r="G148" s="269"/>
    </row>
    <row r="149" spans="1:7" x14ac:dyDescent="0.25">
      <c r="A149" s="267"/>
      <c r="B149" s="267"/>
      <c r="C149" s="255"/>
      <c r="D149" s="255"/>
      <c r="E149" s="303"/>
      <c r="F149" s="255"/>
      <c r="G149" s="269"/>
    </row>
    <row r="150" spans="1:7" x14ac:dyDescent="0.25">
      <c r="A150" s="290"/>
      <c r="B150" s="290"/>
      <c r="C150" s="290"/>
      <c r="D150" s="290"/>
      <c r="E150" s="290"/>
      <c r="F150" s="290"/>
      <c r="G150" s="290"/>
    </row>
    <row r="151" spans="1:7" x14ac:dyDescent="0.25">
      <c r="A151" s="267"/>
      <c r="B151" s="267"/>
      <c r="C151" s="255"/>
      <c r="D151" s="255"/>
      <c r="E151" s="303"/>
      <c r="F151" s="255"/>
      <c r="G151" s="269"/>
    </row>
    <row r="152" spans="1:7" x14ac:dyDescent="0.25">
      <c r="A152" s="267"/>
      <c r="B152" s="267"/>
      <c r="C152" s="255"/>
      <c r="D152" s="255"/>
      <c r="E152" s="303"/>
      <c r="F152" s="255"/>
      <c r="G152" s="269"/>
    </row>
    <row r="153" spans="1:7" x14ac:dyDescent="0.25">
      <c r="A153" s="267"/>
      <c r="B153" s="267"/>
      <c r="C153" s="255"/>
      <c r="D153" s="255"/>
      <c r="E153" s="303"/>
      <c r="F153" s="255"/>
      <c r="G153" s="269"/>
    </row>
    <row r="154" spans="1:7" x14ac:dyDescent="0.25">
      <c r="A154" s="267"/>
      <c r="B154" s="267"/>
      <c r="C154" s="267"/>
      <c r="D154" s="267"/>
      <c r="E154" s="266"/>
      <c r="F154" s="267"/>
      <c r="G154" s="269"/>
    </row>
    <row r="155" spans="1:7" x14ac:dyDescent="0.25">
      <c r="A155" s="267"/>
      <c r="B155" s="267"/>
      <c r="C155" s="267"/>
      <c r="D155" s="267"/>
      <c r="E155" s="266"/>
      <c r="F155" s="267"/>
      <c r="G155" s="269"/>
    </row>
    <row r="156" spans="1:7" x14ac:dyDescent="0.25">
      <c r="A156" s="267"/>
      <c r="B156" s="267"/>
      <c r="C156" s="267"/>
      <c r="D156" s="267"/>
      <c r="E156" s="266"/>
      <c r="F156" s="267"/>
      <c r="G156" s="269"/>
    </row>
    <row r="157" spans="1:7" x14ac:dyDescent="0.25">
      <c r="A157" s="267"/>
      <c r="B157" s="267"/>
      <c r="C157" s="267"/>
      <c r="D157" s="267"/>
      <c r="E157" s="266"/>
      <c r="F157" s="267"/>
      <c r="G157" s="269"/>
    </row>
    <row r="158" spans="1:7" x14ac:dyDescent="0.25">
      <c r="A158" s="267"/>
      <c r="B158" s="267"/>
      <c r="C158" s="267"/>
      <c r="D158" s="267"/>
      <c r="E158" s="266"/>
      <c r="F158" s="267"/>
      <c r="G158" s="269"/>
    </row>
    <row r="159" spans="1:7" x14ac:dyDescent="0.25">
      <c r="A159" s="267"/>
      <c r="B159" s="267"/>
      <c r="C159" s="267"/>
      <c r="D159" s="267"/>
      <c r="E159" s="266"/>
      <c r="F159" s="267"/>
      <c r="G159" s="269"/>
    </row>
    <row r="160" spans="1:7" x14ac:dyDescent="0.25">
      <c r="A160" s="290"/>
      <c r="B160" s="290"/>
      <c r="C160" s="290"/>
      <c r="D160" s="290"/>
      <c r="E160" s="290"/>
      <c r="F160" s="290"/>
      <c r="G160" s="290"/>
    </row>
    <row r="161" spans="1:7" x14ac:dyDescent="0.25">
      <c r="A161" s="267"/>
      <c r="B161" s="304"/>
      <c r="C161" s="255"/>
      <c r="D161" s="255"/>
      <c r="E161" s="303"/>
      <c r="F161" s="255"/>
      <c r="G161" s="269"/>
    </row>
    <row r="162" spans="1:7" x14ac:dyDescent="0.25">
      <c r="A162" s="267"/>
      <c r="B162" s="304"/>
      <c r="C162" s="255"/>
      <c r="D162" s="255"/>
      <c r="E162" s="303"/>
      <c r="F162" s="255"/>
      <c r="G162" s="269"/>
    </row>
    <row r="163" spans="1:7" x14ac:dyDescent="0.25">
      <c r="A163" s="267"/>
      <c r="B163" s="304"/>
      <c r="C163" s="255"/>
      <c r="D163" s="255"/>
      <c r="E163" s="255"/>
      <c r="F163" s="255"/>
      <c r="G163" s="269"/>
    </row>
    <row r="164" spans="1:7" x14ac:dyDescent="0.25">
      <c r="A164" s="267"/>
      <c r="B164" s="304"/>
      <c r="C164" s="255"/>
      <c r="D164" s="255"/>
      <c r="E164" s="255"/>
      <c r="F164" s="255"/>
      <c r="G164" s="269"/>
    </row>
    <row r="165" spans="1:7" x14ac:dyDescent="0.25">
      <c r="A165" s="267"/>
      <c r="B165" s="304"/>
      <c r="C165" s="255"/>
      <c r="D165" s="255"/>
      <c r="E165" s="255"/>
      <c r="F165" s="255"/>
      <c r="G165" s="269"/>
    </row>
    <row r="166" spans="1:7" x14ac:dyDescent="0.25">
      <c r="A166" s="267"/>
      <c r="B166" s="292"/>
      <c r="C166" s="255"/>
      <c r="D166" s="255"/>
      <c r="E166" s="255"/>
      <c r="F166" s="255"/>
      <c r="G166" s="269"/>
    </row>
    <row r="167" spans="1:7" x14ac:dyDescent="0.25">
      <c r="A167" s="267"/>
      <c r="B167" s="292"/>
      <c r="C167" s="255"/>
      <c r="D167" s="255"/>
      <c r="E167" s="255"/>
      <c r="F167" s="255"/>
      <c r="G167" s="269"/>
    </row>
    <row r="168" spans="1:7" x14ac:dyDescent="0.25">
      <c r="A168" s="267"/>
      <c r="B168" s="304"/>
      <c r="C168" s="255"/>
      <c r="D168" s="255"/>
      <c r="E168" s="255"/>
      <c r="F168" s="255"/>
      <c r="G168" s="269"/>
    </row>
    <row r="169" spans="1:7" x14ac:dyDescent="0.25">
      <c r="A169" s="267"/>
      <c r="B169" s="304"/>
      <c r="C169" s="255"/>
      <c r="D169" s="255"/>
      <c r="E169" s="255"/>
      <c r="F169" s="255"/>
      <c r="G169" s="269"/>
    </row>
    <row r="170" spans="1:7" x14ac:dyDescent="0.25">
      <c r="A170" s="290"/>
      <c r="B170" s="290"/>
      <c r="C170" s="290"/>
      <c r="D170" s="290"/>
      <c r="E170" s="290"/>
      <c r="F170" s="290"/>
      <c r="G170" s="290"/>
    </row>
    <row r="171" spans="1:7" x14ac:dyDescent="0.25">
      <c r="A171" s="267"/>
      <c r="B171" s="267"/>
      <c r="C171" s="255"/>
      <c r="D171" s="255"/>
      <c r="E171" s="303"/>
      <c r="F171" s="255"/>
      <c r="G171" s="269"/>
    </row>
    <row r="172" spans="1:7" x14ac:dyDescent="0.25">
      <c r="A172" s="267"/>
      <c r="B172" s="305"/>
      <c r="C172" s="255"/>
      <c r="D172" s="255"/>
      <c r="E172" s="303"/>
      <c r="F172" s="255"/>
      <c r="G172" s="269"/>
    </row>
    <row r="173" spans="1:7" x14ac:dyDescent="0.25">
      <c r="A173" s="267"/>
      <c r="B173" s="305"/>
      <c r="C173" s="255"/>
      <c r="D173" s="255"/>
      <c r="E173" s="303"/>
      <c r="F173" s="255"/>
      <c r="G173" s="269"/>
    </row>
    <row r="174" spans="1:7" x14ac:dyDescent="0.25">
      <c r="A174" s="267"/>
      <c r="B174" s="305"/>
      <c r="C174" s="255"/>
      <c r="D174" s="255"/>
      <c r="E174" s="303"/>
      <c r="F174" s="255"/>
      <c r="G174" s="269"/>
    </row>
    <row r="175" spans="1:7" x14ac:dyDescent="0.25">
      <c r="A175" s="267"/>
      <c r="B175" s="305"/>
      <c r="C175" s="255"/>
      <c r="D175" s="255"/>
      <c r="E175" s="303"/>
      <c r="F175" s="255"/>
      <c r="G175" s="269"/>
    </row>
    <row r="176" spans="1:7" x14ac:dyDescent="0.25">
      <c r="A176" s="267"/>
      <c r="B176" s="269"/>
      <c r="C176" s="269"/>
      <c r="D176" s="269"/>
      <c r="E176" s="269"/>
      <c r="F176" s="269"/>
      <c r="G176" s="269"/>
    </row>
    <row r="177" spans="1:7" x14ac:dyDescent="0.25">
      <c r="A177" s="267"/>
      <c r="B177" s="269"/>
      <c r="C177" s="269"/>
      <c r="D177" s="269"/>
      <c r="E177" s="269"/>
      <c r="F177" s="269"/>
      <c r="G177" s="269"/>
    </row>
    <row r="178" spans="1:7" x14ac:dyDescent="0.25">
      <c r="A178" s="267"/>
      <c r="B178" s="269"/>
      <c r="C178" s="269"/>
      <c r="D178" s="269"/>
      <c r="E178" s="269"/>
      <c r="F178" s="269"/>
      <c r="G178" s="269"/>
    </row>
    <row r="179" spans="1:7" ht="18.75" x14ac:dyDescent="0.25">
      <c r="A179" s="306"/>
      <c r="B179" s="307"/>
      <c r="C179" s="308"/>
      <c r="D179" s="308"/>
      <c r="E179" s="308"/>
      <c r="F179" s="308"/>
      <c r="G179" s="308"/>
    </row>
    <row r="180" spans="1:7" x14ac:dyDescent="0.25">
      <c r="A180" s="290"/>
      <c r="B180" s="290"/>
      <c r="C180" s="290"/>
      <c r="D180" s="290"/>
      <c r="E180" s="290"/>
      <c r="F180" s="290"/>
      <c r="G180" s="290"/>
    </row>
    <row r="181" spans="1:7" x14ac:dyDescent="0.25">
      <c r="A181" s="267"/>
      <c r="B181" s="269"/>
      <c r="C181" s="300"/>
      <c r="D181" s="267"/>
      <c r="E181" s="268"/>
      <c r="F181" s="276"/>
      <c r="G181" s="276"/>
    </row>
    <row r="182" spans="1:7" x14ac:dyDescent="0.25">
      <c r="A182" s="268"/>
      <c r="B182" s="309"/>
      <c r="C182" s="268"/>
      <c r="D182" s="268"/>
      <c r="E182" s="268"/>
      <c r="F182" s="276"/>
      <c r="G182" s="276"/>
    </row>
    <row r="183" spans="1:7" x14ac:dyDescent="0.25">
      <c r="A183" s="267"/>
      <c r="B183" s="269"/>
      <c r="C183" s="268"/>
      <c r="D183" s="268"/>
      <c r="E183" s="268"/>
      <c r="F183" s="276"/>
      <c r="G183" s="276"/>
    </row>
    <row r="184" spans="1:7" x14ac:dyDescent="0.25">
      <c r="A184" s="267"/>
      <c r="B184" s="269"/>
      <c r="C184" s="300"/>
      <c r="D184" s="310"/>
      <c r="E184" s="268"/>
      <c r="F184" s="256"/>
      <c r="G184" s="256"/>
    </row>
    <row r="185" spans="1:7" x14ac:dyDescent="0.25">
      <c r="A185" s="267"/>
      <c r="B185" s="269"/>
      <c r="C185" s="300"/>
      <c r="D185" s="310"/>
      <c r="E185" s="268"/>
      <c r="F185" s="256"/>
      <c r="G185" s="256"/>
    </row>
    <row r="186" spans="1:7" x14ac:dyDescent="0.25">
      <c r="A186" s="267"/>
      <c r="B186" s="269"/>
      <c r="C186" s="300"/>
      <c r="D186" s="310"/>
      <c r="E186" s="268"/>
      <c r="F186" s="256"/>
      <c r="G186" s="256"/>
    </row>
    <row r="187" spans="1:7" x14ac:dyDescent="0.25">
      <c r="A187" s="267"/>
      <c r="B187" s="269"/>
      <c r="C187" s="300"/>
      <c r="D187" s="310"/>
      <c r="E187" s="268"/>
      <c r="F187" s="256"/>
      <c r="G187" s="256"/>
    </row>
    <row r="188" spans="1:7" x14ac:dyDescent="0.25">
      <c r="A188" s="267"/>
      <c r="B188" s="269"/>
      <c r="C188" s="300"/>
      <c r="D188" s="310"/>
      <c r="E188" s="268"/>
      <c r="F188" s="256"/>
      <c r="G188" s="256"/>
    </row>
    <row r="189" spans="1:7" x14ac:dyDescent="0.25">
      <c r="A189" s="267"/>
      <c r="B189" s="269"/>
      <c r="C189" s="300"/>
      <c r="D189" s="310"/>
      <c r="E189" s="268"/>
      <c r="F189" s="256"/>
      <c r="G189" s="256"/>
    </row>
    <row r="190" spans="1:7" x14ac:dyDescent="0.25">
      <c r="A190" s="267"/>
      <c r="B190" s="269"/>
      <c r="C190" s="300"/>
      <c r="D190" s="310"/>
      <c r="E190" s="268"/>
      <c r="F190" s="256"/>
      <c r="G190" s="256"/>
    </row>
    <row r="191" spans="1:7" x14ac:dyDescent="0.25">
      <c r="A191" s="267"/>
      <c r="B191" s="269"/>
      <c r="C191" s="300"/>
      <c r="D191" s="310"/>
      <c r="E191" s="268"/>
      <c r="F191" s="256"/>
      <c r="G191" s="256"/>
    </row>
    <row r="192" spans="1:7" x14ac:dyDescent="0.25">
      <c r="A192" s="267"/>
      <c r="B192" s="269"/>
      <c r="C192" s="300"/>
      <c r="D192" s="310"/>
      <c r="E192" s="268"/>
      <c r="F192" s="256"/>
      <c r="G192" s="256"/>
    </row>
    <row r="193" spans="1:7" x14ac:dyDescent="0.25">
      <c r="A193" s="267"/>
      <c r="B193" s="269"/>
      <c r="C193" s="300"/>
      <c r="D193" s="310"/>
      <c r="E193" s="269"/>
      <c r="F193" s="256"/>
      <c r="G193" s="256"/>
    </row>
    <row r="194" spans="1:7" x14ac:dyDescent="0.25">
      <c r="A194" s="267"/>
      <c r="B194" s="269"/>
      <c r="C194" s="300"/>
      <c r="D194" s="310"/>
      <c r="E194" s="269"/>
      <c r="F194" s="256"/>
      <c r="G194" s="256"/>
    </row>
    <row r="195" spans="1:7" x14ac:dyDescent="0.25">
      <c r="A195" s="267"/>
      <c r="B195" s="269"/>
      <c r="C195" s="300"/>
      <c r="D195" s="310"/>
      <c r="E195" s="269"/>
      <c r="F195" s="256"/>
      <c r="G195" s="256"/>
    </row>
    <row r="196" spans="1:7" x14ac:dyDescent="0.25">
      <c r="A196" s="267"/>
      <c r="B196" s="269"/>
      <c r="C196" s="300"/>
      <c r="D196" s="310"/>
      <c r="E196" s="269"/>
      <c r="F196" s="256"/>
      <c r="G196" s="256"/>
    </row>
    <row r="197" spans="1:7" x14ac:dyDescent="0.25">
      <c r="A197" s="267"/>
      <c r="B197" s="269"/>
      <c r="C197" s="300"/>
      <c r="D197" s="310"/>
      <c r="E197" s="269"/>
      <c r="F197" s="256"/>
      <c r="G197" s="256"/>
    </row>
    <row r="198" spans="1:7" x14ac:dyDescent="0.25">
      <c r="A198" s="267"/>
      <c r="B198" s="269"/>
      <c r="C198" s="300"/>
      <c r="D198" s="310"/>
      <c r="E198" s="269"/>
      <c r="F198" s="256"/>
      <c r="G198" s="256"/>
    </row>
    <row r="199" spans="1:7" x14ac:dyDescent="0.25">
      <c r="A199" s="267"/>
      <c r="B199" s="269"/>
      <c r="C199" s="300"/>
      <c r="D199" s="310"/>
      <c r="E199" s="267"/>
      <c r="F199" s="256"/>
      <c r="G199" s="256"/>
    </row>
    <row r="200" spans="1:7" x14ac:dyDescent="0.25">
      <c r="A200" s="267"/>
      <c r="B200" s="269"/>
      <c r="C200" s="300"/>
      <c r="D200" s="310"/>
      <c r="E200" s="311"/>
      <c r="F200" s="256"/>
      <c r="G200" s="256"/>
    </row>
    <row r="201" spans="1:7" x14ac:dyDescent="0.25">
      <c r="A201" s="267"/>
      <c r="B201" s="269"/>
      <c r="C201" s="300"/>
      <c r="D201" s="310"/>
      <c r="E201" s="311"/>
      <c r="F201" s="256"/>
      <c r="G201" s="256"/>
    </row>
    <row r="202" spans="1:7" x14ac:dyDescent="0.25">
      <c r="A202" s="267"/>
      <c r="B202" s="269"/>
      <c r="C202" s="300"/>
      <c r="D202" s="310"/>
      <c r="E202" s="311"/>
      <c r="F202" s="256"/>
      <c r="G202" s="256"/>
    </row>
    <row r="203" spans="1:7" x14ac:dyDescent="0.25">
      <c r="A203" s="267"/>
      <c r="B203" s="269"/>
      <c r="C203" s="300"/>
      <c r="D203" s="310"/>
      <c r="E203" s="311"/>
      <c r="F203" s="256"/>
      <c r="G203" s="256"/>
    </row>
    <row r="204" spans="1:7" x14ac:dyDescent="0.25">
      <c r="A204" s="267"/>
      <c r="B204" s="269"/>
      <c r="C204" s="300"/>
      <c r="D204" s="310"/>
      <c r="E204" s="311"/>
      <c r="F204" s="256"/>
      <c r="G204" s="256"/>
    </row>
    <row r="205" spans="1:7" x14ac:dyDescent="0.25">
      <c r="A205" s="267"/>
      <c r="B205" s="269"/>
      <c r="C205" s="300"/>
      <c r="D205" s="310"/>
      <c r="E205" s="311"/>
      <c r="F205" s="256"/>
      <c r="G205" s="256"/>
    </row>
    <row r="206" spans="1:7" x14ac:dyDescent="0.25">
      <c r="A206" s="267"/>
      <c r="B206" s="269"/>
      <c r="C206" s="300"/>
      <c r="D206" s="310"/>
      <c r="E206" s="311"/>
      <c r="F206" s="256"/>
      <c r="G206" s="256"/>
    </row>
    <row r="207" spans="1:7" x14ac:dyDescent="0.25">
      <c r="A207" s="267"/>
      <c r="B207" s="269"/>
      <c r="C207" s="300"/>
      <c r="D207" s="310"/>
      <c r="E207" s="311"/>
      <c r="F207" s="256"/>
      <c r="G207" s="256"/>
    </row>
    <row r="208" spans="1:7" x14ac:dyDescent="0.25">
      <c r="A208" s="267"/>
      <c r="B208" s="312"/>
      <c r="C208" s="313"/>
      <c r="D208" s="314"/>
      <c r="E208" s="311"/>
      <c r="F208" s="315"/>
      <c r="G208" s="315"/>
    </row>
    <row r="209" spans="1:7" x14ac:dyDescent="0.25">
      <c r="A209" s="290"/>
      <c r="B209" s="290"/>
      <c r="C209" s="290"/>
      <c r="D209" s="290"/>
      <c r="E209" s="290"/>
      <c r="F209" s="290"/>
      <c r="G209" s="290"/>
    </row>
    <row r="210" spans="1:7" x14ac:dyDescent="0.25">
      <c r="A210" s="267"/>
      <c r="B210" s="267"/>
      <c r="C210" s="255"/>
      <c r="D210" s="267"/>
      <c r="E210" s="267"/>
      <c r="F210" s="295"/>
      <c r="G210" s="295"/>
    </row>
    <row r="211" spans="1:7" x14ac:dyDescent="0.25">
      <c r="A211" s="267"/>
      <c r="B211" s="267"/>
      <c r="C211" s="267"/>
      <c r="D211" s="267"/>
      <c r="E211" s="267"/>
      <c r="F211" s="295"/>
      <c r="G211" s="295"/>
    </row>
    <row r="212" spans="1:7" x14ac:dyDescent="0.25">
      <c r="A212" s="267"/>
      <c r="B212" s="269"/>
      <c r="C212" s="267"/>
      <c r="D212" s="267"/>
      <c r="E212" s="267"/>
      <c r="F212" s="295"/>
      <c r="G212" s="295"/>
    </row>
    <row r="213" spans="1:7" x14ac:dyDescent="0.25">
      <c r="A213" s="267"/>
      <c r="B213" s="267"/>
      <c r="C213" s="300"/>
      <c r="D213" s="310"/>
      <c r="E213" s="267"/>
      <c r="F213" s="256"/>
      <c r="G213" s="256"/>
    </row>
    <row r="214" spans="1:7" x14ac:dyDescent="0.25">
      <c r="A214" s="267"/>
      <c r="B214" s="267"/>
      <c r="C214" s="300"/>
      <c r="D214" s="310"/>
      <c r="E214" s="267"/>
      <c r="F214" s="256"/>
      <c r="G214" s="256"/>
    </row>
    <row r="215" spans="1:7" x14ac:dyDescent="0.25">
      <c r="A215" s="267"/>
      <c r="B215" s="267"/>
      <c r="C215" s="300"/>
      <c r="D215" s="310"/>
      <c r="E215" s="267"/>
      <c r="F215" s="256"/>
      <c r="G215" s="256"/>
    </row>
    <row r="216" spans="1:7" x14ac:dyDescent="0.25">
      <c r="A216" s="267"/>
      <c r="B216" s="267"/>
      <c r="C216" s="300"/>
      <c r="D216" s="310"/>
      <c r="E216" s="267"/>
      <c r="F216" s="256"/>
      <c r="G216" s="256"/>
    </row>
    <row r="217" spans="1:7" x14ac:dyDescent="0.25">
      <c r="A217" s="267"/>
      <c r="B217" s="267"/>
      <c r="C217" s="300"/>
      <c r="D217" s="310"/>
      <c r="E217" s="267"/>
      <c r="F217" s="256"/>
      <c r="G217" s="256"/>
    </row>
    <row r="218" spans="1:7" x14ac:dyDescent="0.25">
      <c r="A218" s="267"/>
      <c r="B218" s="267"/>
      <c r="C218" s="300"/>
      <c r="D218" s="310"/>
      <c r="E218" s="267"/>
      <c r="F218" s="256"/>
      <c r="G218" s="256"/>
    </row>
    <row r="219" spans="1:7" x14ac:dyDescent="0.25">
      <c r="A219" s="267"/>
      <c r="B219" s="267"/>
      <c r="C219" s="300"/>
      <c r="D219" s="310"/>
      <c r="E219" s="267"/>
      <c r="F219" s="256"/>
      <c r="G219" s="256"/>
    </row>
    <row r="220" spans="1:7" x14ac:dyDescent="0.25">
      <c r="A220" s="267"/>
      <c r="B220" s="267"/>
      <c r="C220" s="300"/>
      <c r="D220" s="310"/>
      <c r="E220" s="267"/>
      <c r="F220" s="256"/>
      <c r="G220" s="256"/>
    </row>
    <row r="221" spans="1:7" x14ac:dyDescent="0.25">
      <c r="A221" s="267"/>
      <c r="B221" s="312"/>
      <c r="C221" s="300"/>
      <c r="D221" s="310"/>
      <c r="E221" s="267"/>
      <c r="F221" s="256"/>
      <c r="G221" s="256"/>
    </row>
    <row r="222" spans="1:7" x14ac:dyDescent="0.25">
      <c r="A222" s="267"/>
      <c r="B222" s="296"/>
      <c r="C222" s="300"/>
      <c r="D222" s="310"/>
      <c r="E222" s="267"/>
      <c r="F222" s="256"/>
      <c r="G222" s="256"/>
    </row>
    <row r="223" spans="1:7" x14ac:dyDescent="0.25">
      <c r="A223" s="267"/>
      <c r="B223" s="296"/>
      <c r="C223" s="300"/>
      <c r="D223" s="310"/>
      <c r="E223" s="267"/>
      <c r="F223" s="256"/>
      <c r="G223" s="256"/>
    </row>
    <row r="224" spans="1:7" x14ac:dyDescent="0.25">
      <c r="A224" s="267"/>
      <c r="B224" s="296"/>
      <c r="C224" s="300"/>
      <c r="D224" s="310"/>
      <c r="E224" s="267"/>
      <c r="F224" s="256"/>
      <c r="G224" s="256"/>
    </row>
    <row r="225" spans="1:7" x14ac:dyDescent="0.25">
      <c r="A225" s="267"/>
      <c r="B225" s="296"/>
      <c r="C225" s="300"/>
      <c r="D225" s="310"/>
      <c r="E225" s="267"/>
      <c r="F225" s="256"/>
      <c r="G225" s="256"/>
    </row>
    <row r="226" spans="1:7" x14ac:dyDescent="0.25">
      <c r="A226" s="267"/>
      <c r="B226" s="296"/>
      <c r="C226" s="300"/>
      <c r="D226" s="310"/>
      <c r="E226" s="267"/>
      <c r="F226" s="256"/>
      <c r="G226" s="256"/>
    </row>
    <row r="227" spans="1:7" x14ac:dyDescent="0.25">
      <c r="A227" s="267"/>
      <c r="B227" s="296"/>
      <c r="C227" s="300"/>
      <c r="D227" s="310"/>
      <c r="E227" s="267"/>
      <c r="F227" s="256"/>
      <c r="G227" s="256"/>
    </row>
    <row r="228" spans="1:7" x14ac:dyDescent="0.25">
      <c r="A228" s="267"/>
      <c r="B228" s="296"/>
      <c r="C228" s="267"/>
      <c r="D228" s="267"/>
      <c r="E228" s="267"/>
      <c r="F228" s="256"/>
      <c r="G228" s="256"/>
    </row>
    <row r="229" spans="1:7" x14ac:dyDescent="0.25">
      <c r="A229" s="267"/>
      <c r="B229" s="296"/>
      <c r="C229" s="267"/>
      <c r="D229" s="267"/>
      <c r="E229" s="267"/>
      <c r="F229" s="256"/>
      <c r="G229" s="256"/>
    </row>
    <row r="230" spans="1:7" x14ac:dyDescent="0.25">
      <c r="A230" s="267"/>
      <c r="B230" s="296"/>
      <c r="C230" s="267"/>
      <c r="D230" s="267"/>
      <c r="E230" s="267"/>
      <c r="F230" s="256"/>
      <c r="G230" s="256"/>
    </row>
    <row r="231" spans="1:7" x14ac:dyDescent="0.25">
      <c r="A231" s="290"/>
      <c r="B231" s="290"/>
      <c r="C231" s="290"/>
      <c r="D231" s="290"/>
      <c r="E231" s="290"/>
      <c r="F231" s="290"/>
      <c r="G231" s="290"/>
    </row>
    <row r="232" spans="1:7" x14ac:dyDescent="0.25">
      <c r="A232" s="267"/>
      <c r="B232" s="267"/>
      <c r="C232" s="255"/>
      <c r="D232" s="267"/>
      <c r="E232" s="267"/>
      <c r="F232" s="295"/>
      <c r="G232" s="295"/>
    </row>
    <row r="233" spans="1:7" x14ac:dyDescent="0.25">
      <c r="A233" s="267"/>
      <c r="B233" s="267"/>
      <c r="C233" s="267"/>
      <c r="D233" s="267"/>
      <c r="E233" s="267"/>
      <c r="F233" s="295"/>
      <c r="G233" s="295"/>
    </row>
    <row r="234" spans="1:7" x14ac:dyDescent="0.25">
      <c r="A234" s="267"/>
      <c r="B234" s="269"/>
      <c r="C234" s="267"/>
      <c r="D234" s="267"/>
      <c r="E234" s="267"/>
      <c r="F234" s="295"/>
      <c r="G234" s="295"/>
    </row>
    <row r="235" spans="1:7" x14ac:dyDescent="0.25">
      <c r="A235" s="267"/>
      <c r="B235" s="267"/>
      <c r="C235" s="300"/>
      <c r="D235" s="310"/>
      <c r="E235" s="267"/>
      <c r="F235" s="256"/>
      <c r="G235" s="256"/>
    </row>
    <row r="236" spans="1:7" x14ac:dyDescent="0.25">
      <c r="A236" s="267"/>
      <c r="B236" s="267"/>
      <c r="C236" s="300"/>
      <c r="D236" s="310"/>
      <c r="E236" s="267"/>
      <c r="F236" s="256"/>
      <c r="G236" s="256"/>
    </row>
    <row r="237" spans="1:7" x14ac:dyDescent="0.25">
      <c r="A237" s="267"/>
      <c r="B237" s="267"/>
      <c r="C237" s="300"/>
      <c r="D237" s="310"/>
      <c r="E237" s="267"/>
      <c r="F237" s="256"/>
      <c r="G237" s="256"/>
    </row>
    <row r="238" spans="1:7" x14ac:dyDescent="0.25">
      <c r="A238" s="267"/>
      <c r="B238" s="267"/>
      <c r="C238" s="300"/>
      <c r="D238" s="310"/>
      <c r="E238" s="267"/>
      <c r="F238" s="256"/>
      <c r="G238" s="256"/>
    </row>
    <row r="239" spans="1:7" x14ac:dyDescent="0.25">
      <c r="A239" s="267"/>
      <c r="B239" s="267"/>
      <c r="C239" s="300"/>
      <c r="D239" s="310"/>
      <c r="E239" s="267"/>
      <c r="F239" s="256"/>
      <c r="G239" s="256"/>
    </row>
    <row r="240" spans="1:7" x14ac:dyDescent="0.25">
      <c r="A240" s="267"/>
      <c r="B240" s="267"/>
      <c r="C240" s="300"/>
      <c r="D240" s="310"/>
      <c r="E240" s="267"/>
      <c r="F240" s="256"/>
      <c r="G240" s="256"/>
    </row>
    <row r="241" spans="1:7" x14ac:dyDescent="0.25">
      <c r="A241" s="267"/>
      <c r="B241" s="267"/>
      <c r="C241" s="300"/>
      <c r="D241" s="310"/>
      <c r="E241" s="267"/>
      <c r="F241" s="256"/>
      <c r="G241" s="256"/>
    </row>
    <row r="242" spans="1:7" x14ac:dyDescent="0.25">
      <c r="A242" s="267"/>
      <c r="B242" s="267"/>
      <c r="C242" s="300"/>
      <c r="D242" s="310"/>
      <c r="E242" s="267"/>
      <c r="F242" s="256"/>
      <c r="G242" s="256"/>
    </row>
    <row r="243" spans="1:7" x14ac:dyDescent="0.25">
      <c r="A243" s="267"/>
      <c r="B243" s="312"/>
      <c r="C243" s="300"/>
      <c r="D243" s="310"/>
      <c r="E243" s="267"/>
      <c r="F243" s="256"/>
      <c r="G243" s="256"/>
    </row>
    <row r="244" spans="1:7" x14ac:dyDescent="0.25">
      <c r="A244" s="267"/>
      <c r="B244" s="296"/>
      <c r="C244" s="300"/>
      <c r="D244" s="310"/>
      <c r="E244" s="267"/>
      <c r="F244" s="256"/>
      <c r="G244" s="256"/>
    </row>
    <row r="245" spans="1:7" x14ac:dyDescent="0.25">
      <c r="A245" s="267"/>
      <c r="B245" s="296"/>
      <c r="C245" s="300"/>
      <c r="D245" s="310"/>
      <c r="E245" s="267"/>
      <c r="F245" s="256"/>
      <c r="G245" s="256"/>
    </row>
    <row r="246" spans="1:7" x14ac:dyDescent="0.25">
      <c r="A246" s="267"/>
      <c r="B246" s="296"/>
      <c r="C246" s="300"/>
      <c r="D246" s="310"/>
      <c r="E246" s="267"/>
      <c r="F246" s="256"/>
      <c r="G246" s="256"/>
    </row>
    <row r="247" spans="1:7" x14ac:dyDescent="0.25">
      <c r="A247" s="267"/>
      <c r="B247" s="296"/>
      <c r="C247" s="300"/>
      <c r="D247" s="310"/>
      <c r="E247" s="267"/>
      <c r="F247" s="256"/>
      <c r="G247" s="256"/>
    </row>
    <row r="248" spans="1:7" x14ac:dyDescent="0.25">
      <c r="A248" s="267"/>
      <c r="B248" s="296"/>
      <c r="C248" s="300"/>
      <c r="D248" s="310"/>
      <c r="E248" s="267"/>
      <c r="F248" s="256"/>
      <c r="G248" s="256"/>
    </row>
    <row r="249" spans="1:7" x14ac:dyDescent="0.25">
      <c r="A249" s="267"/>
      <c r="B249" s="296"/>
      <c r="C249" s="300"/>
      <c r="D249" s="310"/>
      <c r="E249" s="267"/>
      <c r="F249" s="256"/>
      <c r="G249" s="256"/>
    </row>
    <row r="250" spans="1:7" x14ac:dyDescent="0.25">
      <c r="A250" s="267"/>
      <c r="B250" s="296"/>
      <c r="C250" s="267"/>
      <c r="D250" s="267"/>
      <c r="E250" s="267"/>
      <c r="F250" s="316"/>
      <c r="G250" s="316"/>
    </row>
    <row r="251" spans="1:7" x14ac:dyDescent="0.25">
      <c r="A251" s="267"/>
      <c r="B251" s="296"/>
      <c r="C251" s="267"/>
      <c r="D251" s="267"/>
      <c r="E251" s="267"/>
      <c r="F251" s="316"/>
      <c r="G251" s="316"/>
    </row>
    <row r="252" spans="1:7" x14ac:dyDescent="0.25">
      <c r="A252" s="267"/>
      <c r="B252" s="296"/>
      <c r="C252" s="267"/>
      <c r="D252" s="267"/>
      <c r="E252" s="267"/>
      <c r="F252" s="316"/>
      <c r="G252" s="316"/>
    </row>
    <row r="253" spans="1:7" x14ac:dyDescent="0.25">
      <c r="A253" s="290"/>
      <c r="B253" s="290"/>
      <c r="C253" s="290"/>
      <c r="D253" s="290"/>
      <c r="E253" s="290"/>
      <c r="F253" s="290"/>
      <c r="G253" s="290"/>
    </row>
    <row r="254" spans="1:7" x14ac:dyDescent="0.25">
      <c r="A254" s="267"/>
      <c r="B254" s="267"/>
      <c r="C254" s="255"/>
      <c r="D254" s="267"/>
      <c r="E254" s="311"/>
      <c r="F254" s="311"/>
      <c r="G254" s="311"/>
    </row>
    <row r="255" spans="1:7" x14ac:dyDescent="0.25">
      <c r="A255" s="267"/>
      <c r="B255" s="267"/>
      <c r="C255" s="255"/>
      <c r="D255" s="267"/>
      <c r="E255" s="311"/>
      <c r="F255" s="311"/>
      <c r="G255" s="266"/>
    </row>
    <row r="256" spans="1:7" x14ac:dyDescent="0.25">
      <c r="A256" s="267"/>
      <c r="B256" s="267"/>
      <c r="C256" s="255"/>
      <c r="D256" s="267"/>
      <c r="E256" s="311"/>
      <c r="F256" s="311"/>
      <c r="G256" s="266"/>
    </row>
    <row r="257" spans="1:7" x14ac:dyDescent="0.25">
      <c r="A257" s="267"/>
      <c r="B257" s="269"/>
      <c r="C257" s="255"/>
      <c r="D257" s="268"/>
      <c r="E257" s="268"/>
      <c r="F257" s="276"/>
      <c r="G257" s="276"/>
    </row>
    <row r="258" spans="1:7" x14ac:dyDescent="0.25">
      <c r="A258" s="267"/>
      <c r="B258" s="267"/>
      <c r="C258" s="255"/>
      <c r="D258" s="267"/>
      <c r="E258" s="311"/>
      <c r="F258" s="311"/>
      <c r="G258" s="266"/>
    </row>
    <row r="259" spans="1:7" x14ac:dyDescent="0.25">
      <c r="A259" s="267"/>
      <c r="B259" s="296"/>
      <c r="C259" s="255"/>
      <c r="D259" s="267"/>
      <c r="E259" s="311"/>
      <c r="F259" s="311"/>
      <c r="G259" s="266"/>
    </row>
    <row r="260" spans="1:7" x14ac:dyDescent="0.25">
      <c r="A260" s="267"/>
      <c r="B260" s="296"/>
      <c r="C260" s="317"/>
      <c r="D260" s="267"/>
      <c r="E260" s="311"/>
      <c r="F260" s="311"/>
      <c r="G260" s="266"/>
    </row>
    <row r="261" spans="1:7" x14ac:dyDescent="0.25">
      <c r="A261" s="267"/>
      <c r="B261" s="296"/>
      <c r="C261" s="255"/>
      <c r="D261" s="267"/>
      <c r="E261" s="311"/>
      <c r="F261" s="311"/>
      <c r="G261" s="266"/>
    </row>
    <row r="262" spans="1:7" x14ac:dyDescent="0.25">
      <c r="A262" s="267"/>
      <c r="B262" s="296"/>
      <c r="C262" s="255"/>
      <c r="D262" s="267"/>
      <c r="E262" s="311"/>
      <c r="F262" s="311"/>
      <c r="G262" s="266"/>
    </row>
    <row r="263" spans="1:7" x14ac:dyDescent="0.25">
      <c r="A263" s="267"/>
      <c r="B263" s="296"/>
      <c r="C263" s="255"/>
      <c r="D263" s="267"/>
      <c r="E263" s="311"/>
      <c r="F263" s="311"/>
      <c r="G263" s="266"/>
    </row>
    <row r="264" spans="1:7" x14ac:dyDescent="0.25">
      <c r="A264" s="267"/>
      <c r="B264" s="296"/>
      <c r="C264" s="255"/>
      <c r="D264" s="267"/>
      <c r="E264" s="311"/>
      <c r="F264" s="311"/>
      <c r="G264" s="266"/>
    </row>
    <row r="265" spans="1:7" x14ac:dyDescent="0.25">
      <c r="A265" s="267"/>
      <c r="B265" s="296"/>
      <c r="C265" s="255"/>
      <c r="D265" s="267"/>
      <c r="E265" s="311"/>
      <c r="F265" s="311"/>
      <c r="G265" s="266"/>
    </row>
    <row r="266" spans="1:7" x14ac:dyDescent="0.25">
      <c r="A266" s="267"/>
      <c r="B266" s="296"/>
      <c r="C266" s="255"/>
      <c r="D266" s="267"/>
      <c r="E266" s="311"/>
      <c r="F266" s="311"/>
      <c r="G266" s="266"/>
    </row>
    <row r="267" spans="1:7" x14ac:dyDescent="0.25">
      <c r="A267" s="267"/>
      <c r="B267" s="296"/>
      <c r="C267" s="255"/>
      <c r="D267" s="267"/>
      <c r="E267" s="311"/>
      <c r="F267" s="311"/>
      <c r="G267" s="266"/>
    </row>
    <row r="268" spans="1:7" x14ac:dyDescent="0.25">
      <c r="A268" s="267"/>
      <c r="B268" s="296"/>
      <c r="C268" s="255"/>
      <c r="D268" s="267"/>
      <c r="E268" s="311"/>
      <c r="F268" s="311"/>
      <c r="G268" s="266"/>
    </row>
    <row r="269" spans="1:7" x14ac:dyDescent="0.25">
      <c r="A269" s="267"/>
      <c r="B269" s="296"/>
      <c r="C269" s="255"/>
      <c r="D269" s="267"/>
      <c r="E269" s="311"/>
      <c r="F269" s="311"/>
      <c r="G269" s="266"/>
    </row>
    <row r="270" spans="1:7" x14ac:dyDescent="0.25">
      <c r="A270" s="290"/>
      <c r="B270" s="290"/>
      <c r="C270" s="290"/>
      <c r="D270" s="290"/>
      <c r="E270" s="290"/>
      <c r="F270" s="290"/>
      <c r="G270" s="290"/>
    </row>
    <row r="271" spans="1:7" x14ac:dyDescent="0.25">
      <c r="A271" s="267"/>
      <c r="B271" s="267"/>
      <c r="C271" s="255"/>
      <c r="D271" s="267"/>
      <c r="E271" s="266"/>
      <c r="F271" s="266"/>
      <c r="G271" s="266"/>
    </row>
    <row r="272" spans="1:7" x14ac:dyDescent="0.25">
      <c r="A272" s="267"/>
      <c r="B272" s="267"/>
      <c r="C272" s="255"/>
      <c r="D272" s="267"/>
      <c r="E272" s="266"/>
      <c r="F272" s="266"/>
      <c r="G272" s="266"/>
    </row>
    <row r="273" spans="1:7" x14ac:dyDescent="0.25">
      <c r="A273" s="267"/>
      <c r="B273" s="267"/>
      <c r="C273" s="255"/>
      <c r="D273" s="267"/>
      <c r="E273" s="266"/>
      <c r="F273" s="266"/>
      <c r="G273" s="266"/>
    </row>
    <row r="274" spans="1:7" x14ac:dyDescent="0.25">
      <c r="A274" s="267"/>
      <c r="B274" s="267"/>
      <c r="C274" s="255"/>
      <c r="D274" s="267"/>
      <c r="E274" s="266"/>
      <c r="F274" s="266"/>
      <c r="G274" s="266"/>
    </row>
    <row r="275" spans="1:7" x14ac:dyDescent="0.25">
      <c r="A275" s="267"/>
      <c r="B275" s="267"/>
      <c r="C275" s="255"/>
      <c r="D275" s="267"/>
      <c r="E275" s="266"/>
      <c r="F275" s="266"/>
      <c r="G275" s="266"/>
    </row>
    <row r="276" spans="1:7" x14ac:dyDescent="0.25">
      <c r="A276" s="267"/>
      <c r="B276" s="267"/>
      <c r="C276" s="255"/>
      <c r="D276" s="267"/>
      <c r="E276" s="266"/>
      <c r="F276" s="266"/>
      <c r="G276" s="266"/>
    </row>
    <row r="277" spans="1:7" x14ac:dyDescent="0.25">
      <c r="A277" s="290"/>
      <c r="B277" s="290"/>
      <c r="C277" s="290"/>
      <c r="D277" s="290"/>
      <c r="E277" s="290"/>
      <c r="F277" s="290"/>
      <c r="G277" s="290"/>
    </row>
    <row r="278" spans="1:7" x14ac:dyDescent="0.25">
      <c r="A278" s="267"/>
      <c r="B278" s="269"/>
      <c r="C278" s="267"/>
      <c r="D278" s="267"/>
      <c r="E278" s="270"/>
      <c r="F278" s="270"/>
      <c r="G278" s="270"/>
    </row>
    <row r="279" spans="1:7" x14ac:dyDescent="0.25">
      <c r="A279" s="267"/>
      <c r="B279" s="269"/>
      <c r="C279" s="267"/>
      <c r="D279" s="267"/>
      <c r="E279" s="270"/>
      <c r="F279" s="270"/>
      <c r="G279" s="270"/>
    </row>
    <row r="280" spans="1:7" x14ac:dyDescent="0.25">
      <c r="A280" s="267"/>
      <c r="B280" s="269"/>
      <c r="C280" s="267"/>
      <c r="D280" s="267"/>
      <c r="E280" s="270"/>
      <c r="F280" s="270"/>
      <c r="G280" s="270"/>
    </row>
    <row r="281" spans="1:7" x14ac:dyDescent="0.25">
      <c r="A281" s="267"/>
      <c r="B281" s="269"/>
      <c r="C281" s="267"/>
      <c r="D281" s="267"/>
      <c r="E281" s="270"/>
      <c r="F281" s="270"/>
      <c r="G281" s="270"/>
    </row>
    <row r="282" spans="1:7" x14ac:dyDescent="0.25">
      <c r="A282" s="267"/>
      <c r="B282" s="269"/>
      <c r="C282" s="267"/>
      <c r="D282" s="267"/>
      <c r="E282" s="270"/>
      <c r="F282" s="270"/>
      <c r="G282" s="270"/>
    </row>
    <row r="283" spans="1:7" x14ac:dyDescent="0.25">
      <c r="A283" s="267"/>
      <c r="B283" s="269"/>
      <c r="C283" s="267"/>
      <c r="D283" s="267"/>
      <c r="E283" s="270"/>
      <c r="F283" s="270"/>
      <c r="G283" s="270"/>
    </row>
    <row r="284" spans="1:7" x14ac:dyDescent="0.25">
      <c r="A284" s="267"/>
      <c r="B284" s="269"/>
      <c r="C284" s="267"/>
      <c r="D284" s="267"/>
      <c r="E284" s="270"/>
      <c r="F284" s="270"/>
      <c r="G284" s="270"/>
    </row>
    <row r="285" spans="1:7" x14ac:dyDescent="0.25">
      <c r="A285" s="267"/>
      <c r="B285" s="269"/>
      <c r="C285" s="267"/>
      <c r="D285" s="267"/>
      <c r="E285" s="270"/>
      <c r="F285" s="270"/>
      <c r="G285" s="270"/>
    </row>
    <row r="286" spans="1:7" x14ac:dyDescent="0.25">
      <c r="A286" s="267"/>
      <c r="B286" s="269"/>
      <c r="C286" s="267"/>
      <c r="D286" s="267"/>
      <c r="E286" s="270"/>
      <c r="F286" s="270"/>
      <c r="G286" s="270"/>
    </row>
    <row r="287" spans="1:7" x14ac:dyDescent="0.25">
      <c r="A287" s="267"/>
      <c r="B287" s="269"/>
      <c r="C287" s="267"/>
      <c r="D287" s="267"/>
      <c r="E287" s="270"/>
      <c r="F287" s="270"/>
      <c r="G287" s="270"/>
    </row>
    <row r="288" spans="1:7" x14ac:dyDescent="0.25">
      <c r="A288" s="267"/>
      <c r="B288" s="269"/>
      <c r="C288" s="267"/>
      <c r="D288" s="267"/>
      <c r="E288" s="270"/>
      <c r="F288" s="270"/>
      <c r="G288" s="270"/>
    </row>
    <row r="289" spans="1:7" x14ac:dyDescent="0.25">
      <c r="A289" s="267"/>
      <c r="B289" s="269"/>
      <c r="C289" s="267"/>
      <c r="D289" s="267"/>
      <c r="E289" s="270"/>
      <c r="F289" s="270"/>
      <c r="G289" s="270"/>
    </row>
    <row r="290" spans="1:7" x14ac:dyDescent="0.25">
      <c r="A290" s="267"/>
      <c r="B290" s="269"/>
      <c r="C290" s="267"/>
      <c r="D290" s="267"/>
      <c r="E290" s="270"/>
      <c r="F290" s="270"/>
      <c r="G290" s="270"/>
    </row>
    <row r="291" spans="1:7" x14ac:dyDescent="0.25">
      <c r="A291" s="267"/>
      <c r="B291" s="269"/>
      <c r="C291" s="267"/>
      <c r="D291" s="267"/>
      <c r="E291" s="270"/>
      <c r="F291" s="270"/>
      <c r="G291" s="270"/>
    </row>
    <row r="292" spans="1:7" x14ac:dyDescent="0.25">
      <c r="A292" s="267"/>
      <c r="B292" s="269"/>
      <c r="C292" s="267"/>
      <c r="D292" s="267"/>
      <c r="E292" s="270"/>
      <c r="F292" s="270"/>
      <c r="G292" s="270"/>
    </row>
    <row r="293" spans="1:7" x14ac:dyDescent="0.25">
      <c r="A293" s="267"/>
      <c r="B293" s="269"/>
      <c r="C293" s="267"/>
      <c r="D293" s="267"/>
      <c r="E293" s="270"/>
      <c r="F293" s="270"/>
      <c r="G293" s="270"/>
    </row>
    <row r="294" spans="1:7" x14ac:dyDescent="0.25">
      <c r="A294" s="267"/>
      <c r="B294" s="269"/>
      <c r="C294" s="267"/>
      <c r="D294" s="267"/>
      <c r="E294" s="270"/>
      <c r="F294" s="270"/>
      <c r="G294" s="270"/>
    </row>
    <row r="295" spans="1:7" x14ac:dyDescent="0.25">
      <c r="A295" s="267"/>
      <c r="B295" s="269"/>
      <c r="C295" s="267"/>
      <c r="D295" s="267"/>
      <c r="E295" s="270"/>
      <c r="F295" s="270"/>
      <c r="G295" s="270"/>
    </row>
    <row r="296" spans="1:7" x14ac:dyDescent="0.25">
      <c r="A296" s="267"/>
      <c r="B296" s="269"/>
      <c r="C296" s="267"/>
      <c r="D296" s="267"/>
      <c r="E296" s="270"/>
      <c r="F296" s="270"/>
      <c r="G296" s="270"/>
    </row>
    <row r="297" spans="1:7" x14ac:dyDescent="0.25">
      <c r="A297" s="267"/>
      <c r="B297" s="269"/>
      <c r="C297" s="267"/>
      <c r="D297" s="267"/>
      <c r="E297" s="270"/>
      <c r="F297" s="270"/>
      <c r="G297" s="270"/>
    </row>
    <row r="298" spans="1:7" x14ac:dyDescent="0.25">
      <c r="A298" s="267"/>
      <c r="B298" s="269"/>
      <c r="C298" s="267"/>
      <c r="D298" s="267"/>
      <c r="E298" s="270"/>
      <c r="F298" s="270"/>
      <c r="G298" s="270"/>
    </row>
    <row r="299" spans="1:7" x14ac:dyDescent="0.25">
      <c r="A299" s="267"/>
      <c r="B299" s="269"/>
      <c r="C299" s="267"/>
      <c r="D299" s="267"/>
      <c r="E299" s="270"/>
      <c r="F299" s="270"/>
      <c r="G299" s="270"/>
    </row>
    <row r="300" spans="1:7" x14ac:dyDescent="0.25">
      <c r="A300" s="290"/>
      <c r="B300" s="290"/>
      <c r="C300" s="290"/>
      <c r="D300" s="290"/>
      <c r="E300" s="290"/>
      <c r="F300" s="290"/>
      <c r="G300" s="290"/>
    </row>
    <row r="301" spans="1:7" x14ac:dyDescent="0.25">
      <c r="A301" s="267"/>
      <c r="B301" s="269"/>
      <c r="C301" s="267"/>
      <c r="D301" s="267"/>
      <c r="E301" s="270"/>
      <c r="F301" s="270"/>
      <c r="G301" s="270"/>
    </row>
    <row r="302" spans="1:7" x14ac:dyDescent="0.25">
      <c r="A302" s="267"/>
      <c r="B302" s="269"/>
      <c r="C302" s="267"/>
      <c r="D302" s="267"/>
      <c r="E302" s="270"/>
      <c r="F302" s="270"/>
      <c r="G302" s="270"/>
    </row>
    <row r="303" spans="1:7" x14ac:dyDescent="0.25">
      <c r="A303" s="267"/>
      <c r="B303" s="269"/>
      <c r="C303" s="267"/>
      <c r="D303" s="267"/>
      <c r="E303" s="270"/>
      <c r="F303" s="270"/>
      <c r="G303" s="270"/>
    </row>
    <row r="304" spans="1:7" x14ac:dyDescent="0.25">
      <c r="A304" s="267"/>
      <c r="B304" s="269"/>
      <c r="C304" s="267"/>
      <c r="D304" s="267"/>
      <c r="E304" s="270"/>
      <c r="F304" s="270"/>
      <c r="G304" s="270"/>
    </row>
    <row r="305" spans="1:7" x14ac:dyDescent="0.25">
      <c r="A305" s="267"/>
      <c r="B305" s="269"/>
      <c r="C305" s="267"/>
      <c r="D305" s="267"/>
      <c r="E305" s="270"/>
      <c r="F305" s="270"/>
      <c r="G305" s="270"/>
    </row>
    <row r="306" spans="1:7" x14ac:dyDescent="0.25">
      <c r="A306" s="267"/>
      <c r="B306" s="269"/>
      <c r="C306" s="267"/>
      <c r="D306" s="267"/>
      <c r="E306" s="270"/>
      <c r="F306" s="270"/>
      <c r="G306" s="270"/>
    </row>
    <row r="307" spans="1:7" x14ac:dyDescent="0.25">
      <c r="A307" s="267"/>
      <c r="B307" s="269"/>
      <c r="C307" s="267"/>
      <c r="D307" s="267"/>
      <c r="E307" s="270"/>
      <c r="F307" s="270"/>
      <c r="G307" s="270"/>
    </row>
    <row r="308" spans="1:7" x14ac:dyDescent="0.25">
      <c r="A308" s="267"/>
      <c r="B308" s="269"/>
      <c r="C308" s="267"/>
      <c r="D308" s="267"/>
      <c r="E308" s="270"/>
      <c r="F308" s="270"/>
      <c r="G308" s="270"/>
    </row>
    <row r="309" spans="1:7" x14ac:dyDescent="0.25">
      <c r="A309" s="267"/>
      <c r="B309" s="269"/>
      <c r="C309" s="267"/>
      <c r="D309" s="267"/>
      <c r="E309" s="270"/>
      <c r="F309" s="270"/>
      <c r="G309" s="270"/>
    </row>
    <row r="310" spans="1:7" x14ac:dyDescent="0.25">
      <c r="A310" s="267"/>
      <c r="B310" s="269"/>
      <c r="C310" s="267"/>
      <c r="D310" s="267"/>
      <c r="E310" s="270"/>
      <c r="F310" s="270"/>
      <c r="G310" s="270"/>
    </row>
    <row r="311" spans="1:7" x14ac:dyDescent="0.25">
      <c r="A311" s="267"/>
      <c r="B311" s="269"/>
      <c r="C311" s="267"/>
      <c r="D311" s="267"/>
      <c r="E311" s="270"/>
      <c r="F311" s="270"/>
      <c r="G311" s="270"/>
    </row>
    <row r="312" spans="1:7" x14ac:dyDescent="0.25">
      <c r="A312" s="267"/>
      <c r="B312" s="269"/>
      <c r="C312" s="267"/>
      <c r="D312" s="267"/>
      <c r="E312" s="270"/>
      <c r="F312" s="270"/>
      <c r="G312" s="270"/>
    </row>
    <row r="313" spans="1:7" x14ac:dyDescent="0.25">
      <c r="A313" s="267"/>
      <c r="B313" s="269"/>
      <c r="C313" s="267"/>
      <c r="D313" s="267"/>
      <c r="E313" s="270"/>
      <c r="F313" s="270"/>
      <c r="G313" s="270"/>
    </row>
    <row r="314" spans="1:7" x14ac:dyDescent="0.25">
      <c r="A314" s="290"/>
      <c r="B314" s="290"/>
      <c r="C314" s="290"/>
      <c r="D314" s="290"/>
      <c r="E314" s="290"/>
      <c r="F314" s="290"/>
      <c r="G314" s="290"/>
    </row>
    <row r="315" spans="1:7" x14ac:dyDescent="0.25">
      <c r="A315" s="267"/>
      <c r="B315" s="269"/>
      <c r="C315" s="267"/>
      <c r="D315" s="267"/>
      <c r="E315" s="270"/>
      <c r="F315" s="270"/>
      <c r="G315" s="270"/>
    </row>
    <row r="316" spans="1:7" x14ac:dyDescent="0.25">
      <c r="A316" s="267"/>
      <c r="B316" s="265"/>
      <c r="C316" s="267"/>
      <c r="D316" s="267"/>
      <c r="E316" s="270"/>
      <c r="F316" s="270"/>
      <c r="G316" s="270"/>
    </row>
    <row r="317" spans="1:7" x14ac:dyDescent="0.25">
      <c r="A317" s="267"/>
      <c r="B317" s="269"/>
      <c r="C317" s="267"/>
      <c r="D317" s="267"/>
      <c r="E317" s="270"/>
      <c r="F317" s="270"/>
      <c r="G317" s="270"/>
    </row>
    <row r="318" spans="1:7" x14ac:dyDescent="0.25">
      <c r="A318" s="267"/>
      <c r="B318" s="269"/>
      <c r="C318" s="267"/>
      <c r="D318" s="267"/>
      <c r="E318" s="270"/>
      <c r="F318" s="270"/>
      <c r="G318" s="270"/>
    </row>
    <row r="319" spans="1:7" x14ac:dyDescent="0.25">
      <c r="A319" s="267"/>
      <c r="B319" s="269"/>
      <c r="C319" s="267"/>
      <c r="D319" s="267"/>
      <c r="E319" s="270"/>
      <c r="F319" s="270"/>
      <c r="G319" s="270"/>
    </row>
    <row r="320" spans="1:7" x14ac:dyDescent="0.25">
      <c r="A320" s="267"/>
      <c r="B320" s="269"/>
      <c r="C320" s="267"/>
      <c r="D320" s="267"/>
      <c r="E320" s="270"/>
      <c r="F320" s="270"/>
      <c r="G320" s="270"/>
    </row>
    <row r="321" spans="1:7" x14ac:dyDescent="0.25">
      <c r="A321" s="267"/>
      <c r="B321" s="269"/>
      <c r="C321" s="267"/>
      <c r="D321" s="267"/>
      <c r="E321" s="270"/>
      <c r="F321" s="270"/>
      <c r="G321" s="270"/>
    </row>
    <row r="322" spans="1:7" x14ac:dyDescent="0.25">
      <c r="A322" s="267"/>
      <c r="B322" s="269"/>
      <c r="C322" s="267"/>
      <c r="D322" s="267"/>
      <c r="E322" s="270"/>
      <c r="F322" s="270"/>
      <c r="G322" s="270"/>
    </row>
    <row r="323" spans="1:7" x14ac:dyDescent="0.25">
      <c r="A323" s="267"/>
      <c r="B323" s="269"/>
      <c r="C323" s="267"/>
      <c r="D323" s="267"/>
      <c r="E323" s="270"/>
      <c r="F323" s="270"/>
      <c r="G323" s="270"/>
    </row>
    <row r="324" spans="1:7" x14ac:dyDescent="0.25">
      <c r="A324" s="290"/>
      <c r="B324" s="290"/>
      <c r="C324" s="290"/>
      <c r="D324" s="290"/>
      <c r="E324" s="290"/>
      <c r="F324" s="290"/>
      <c r="G324" s="290"/>
    </row>
    <row r="325" spans="1:7" x14ac:dyDescent="0.25">
      <c r="A325" s="267"/>
      <c r="B325" s="269"/>
      <c r="C325" s="267"/>
      <c r="D325" s="267"/>
      <c r="E325" s="270"/>
      <c r="F325" s="270"/>
      <c r="G325" s="270"/>
    </row>
    <row r="326" spans="1:7" x14ac:dyDescent="0.25">
      <c r="A326" s="267"/>
      <c r="B326" s="265"/>
      <c r="C326" s="267"/>
      <c r="D326" s="267"/>
      <c r="E326" s="270"/>
      <c r="F326" s="270"/>
      <c r="G326" s="270"/>
    </row>
    <row r="327" spans="1:7" x14ac:dyDescent="0.25">
      <c r="A327" s="267"/>
      <c r="B327" s="269"/>
      <c r="C327" s="267"/>
      <c r="D327" s="267"/>
      <c r="E327" s="270"/>
      <c r="F327" s="270"/>
      <c r="G327" s="270"/>
    </row>
    <row r="328" spans="1:7" x14ac:dyDescent="0.25">
      <c r="A328" s="267"/>
      <c r="B328" s="267"/>
      <c r="C328" s="267"/>
      <c r="D328" s="267"/>
      <c r="E328" s="270"/>
      <c r="F328" s="270"/>
      <c r="G328" s="270"/>
    </row>
    <row r="329" spans="1:7" x14ac:dyDescent="0.25">
      <c r="A329" s="267"/>
      <c r="B329" s="269"/>
      <c r="C329" s="267"/>
      <c r="D329" s="267"/>
      <c r="E329" s="270"/>
      <c r="F329" s="270"/>
      <c r="G329" s="270"/>
    </row>
    <row r="330" spans="1:7" x14ac:dyDescent="0.25">
      <c r="A330" s="267"/>
      <c r="B330" s="267"/>
      <c r="C330" s="255"/>
      <c r="D330" s="267"/>
      <c r="E330" s="266"/>
      <c r="F330" s="266"/>
      <c r="G330" s="266"/>
    </row>
    <row r="331" spans="1:7" x14ac:dyDescent="0.25">
      <c r="A331" s="267"/>
      <c r="B331" s="267"/>
      <c r="C331" s="255"/>
      <c r="D331" s="267"/>
      <c r="E331" s="266"/>
      <c r="F331" s="266"/>
      <c r="G331" s="266"/>
    </row>
    <row r="332" spans="1:7" x14ac:dyDescent="0.25">
      <c r="A332" s="267"/>
      <c r="B332" s="267"/>
      <c r="C332" s="255"/>
      <c r="D332" s="267"/>
      <c r="E332" s="266"/>
      <c r="F332" s="266"/>
      <c r="G332" s="266"/>
    </row>
    <row r="333" spans="1:7" x14ac:dyDescent="0.25">
      <c r="A333" s="267"/>
      <c r="B333" s="267"/>
      <c r="C333" s="255"/>
      <c r="D333" s="267"/>
      <c r="E333" s="266"/>
      <c r="F333" s="266"/>
      <c r="G333" s="266"/>
    </row>
    <row r="334" spans="1:7" x14ac:dyDescent="0.25">
      <c r="A334" s="267"/>
      <c r="B334" s="267"/>
      <c r="C334" s="255"/>
      <c r="D334" s="267"/>
      <c r="E334" s="266"/>
      <c r="F334" s="266"/>
      <c r="G334" s="266"/>
    </row>
    <row r="335" spans="1:7" x14ac:dyDescent="0.25">
      <c r="A335" s="267"/>
      <c r="B335" s="267"/>
      <c r="C335" s="255"/>
      <c r="D335" s="267"/>
      <c r="E335" s="266"/>
      <c r="F335" s="266"/>
      <c r="G335" s="266"/>
    </row>
    <row r="336" spans="1:7" x14ac:dyDescent="0.25">
      <c r="A336" s="267"/>
      <c r="B336" s="267"/>
      <c r="C336" s="255"/>
      <c r="D336" s="267"/>
      <c r="E336" s="266"/>
      <c r="F336" s="266"/>
      <c r="G336" s="266"/>
    </row>
    <row r="337" spans="1:7" x14ac:dyDescent="0.25">
      <c r="A337" s="267"/>
      <c r="B337" s="267"/>
      <c r="C337" s="255"/>
      <c r="D337" s="267"/>
      <c r="E337" s="266"/>
      <c r="F337" s="266"/>
      <c r="G337" s="266"/>
    </row>
    <row r="338" spans="1:7" x14ac:dyDescent="0.25">
      <c r="A338" s="267"/>
      <c r="B338" s="267"/>
      <c r="C338" s="255"/>
      <c r="D338" s="267"/>
      <c r="E338" s="266"/>
      <c r="F338" s="266"/>
      <c r="G338" s="266"/>
    </row>
    <row r="339" spans="1:7" x14ac:dyDescent="0.25">
      <c r="A339" s="267"/>
      <c r="B339" s="267"/>
      <c r="C339" s="255"/>
      <c r="D339" s="267"/>
      <c r="E339" s="266"/>
      <c r="F339" s="266"/>
      <c r="G339" s="266"/>
    </row>
    <row r="340" spans="1:7" x14ac:dyDescent="0.25">
      <c r="A340" s="267"/>
      <c r="B340" s="267"/>
      <c r="C340" s="255"/>
      <c r="D340" s="267"/>
      <c r="E340" s="266"/>
      <c r="F340" s="266"/>
      <c r="G340" s="266"/>
    </row>
    <row r="341" spans="1:7" x14ac:dyDescent="0.25">
      <c r="A341" s="267"/>
      <c r="B341" s="267"/>
      <c r="C341" s="255"/>
      <c r="D341" s="267"/>
      <c r="E341" s="266"/>
      <c r="F341" s="266"/>
      <c r="G341" s="266"/>
    </row>
    <row r="342" spans="1:7" x14ac:dyDescent="0.25">
      <c r="A342" s="267"/>
      <c r="B342" s="267"/>
      <c r="C342" s="255"/>
      <c r="D342" s="267"/>
      <c r="E342" s="266"/>
      <c r="F342" s="266"/>
      <c r="G342" s="266"/>
    </row>
    <row r="343" spans="1:7" x14ac:dyDescent="0.25">
      <c r="A343" s="267"/>
      <c r="B343" s="267"/>
      <c r="C343" s="255"/>
      <c r="D343" s="267"/>
      <c r="E343" s="266"/>
      <c r="F343" s="266"/>
      <c r="G343" s="266"/>
    </row>
    <row r="344" spans="1:7" x14ac:dyDescent="0.25">
      <c r="A344" s="267"/>
      <c r="B344" s="267"/>
      <c r="C344" s="255"/>
      <c r="D344" s="267"/>
      <c r="E344" s="266"/>
      <c r="F344" s="266"/>
      <c r="G344" s="266"/>
    </row>
    <row r="345" spans="1:7" x14ac:dyDescent="0.25">
      <c r="A345" s="267"/>
      <c r="B345" s="267"/>
      <c r="C345" s="255"/>
      <c r="D345" s="267"/>
      <c r="E345" s="266"/>
      <c r="F345" s="266"/>
      <c r="G345" s="266"/>
    </row>
    <row r="346" spans="1:7" x14ac:dyDescent="0.25">
      <c r="A346" s="267"/>
      <c r="B346" s="267"/>
      <c r="C346" s="255"/>
      <c r="D346" s="267"/>
      <c r="E346" s="266"/>
      <c r="F346" s="266"/>
      <c r="G346" s="266"/>
    </row>
    <row r="347" spans="1:7" x14ac:dyDescent="0.25">
      <c r="A347" s="267"/>
      <c r="B347" s="267"/>
      <c r="C347" s="255"/>
      <c r="D347" s="267"/>
      <c r="E347" s="266"/>
      <c r="F347" s="266"/>
      <c r="G347" s="266"/>
    </row>
    <row r="348" spans="1:7" x14ac:dyDescent="0.25">
      <c r="A348" s="267"/>
      <c r="B348" s="267"/>
      <c r="C348" s="255"/>
      <c r="D348" s="267"/>
      <c r="E348" s="266"/>
      <c r="F348" s="266"/>
      <c r="G348" s="266"/>
    </row>
    <row r="349" spans="1:7" x14ac:dyDescent="0.25">
      <c r="A349" s="267"/>
      <c r="B349" s="267"/>
      <c r="C349" s="255"/>
      <c r="D349" s="267"/>
      <c r="E349" s="266"/>
      <c r="F349" s="266"/>
      <c r="G349" s="266"/>
    </row>
    <row r="350" spans="1:7" x14ac:dyDescent="0.25">
      <c r="A350" s="267"/>
      <c r="B350" s="267"/>
      <c r="C350" s="255"/>
      <c r="D350" s="267"/>
      <c r="E350" s="266"/>
      <c r="F350" s="266"/>
      <c r="G350" s="266"/>
    </row>
    <row r="351" spans="1:7" x14ac:dyDescent="0.25">
      <c r="A351" s="267"/>
      <c r="B351" s="267"/>
      <c r="C351" s="255"/>
      <c r="D351" s="267"/>
      <c r="E351" s="266"/>
      <c r="F351" s="266"/>
      <c r="G351" s="266"/>
    </row>
    <row r="352" spans="1:7" x14ac:dyDescent="0.25">
      <c r="A352" s="267"/>
      <c r="B352" s="267"/>
      <c r="C352" s="255"/>
      <c r="D352" s="267"/>
      <c r="E352" s="266"/>
      <c r="F352" s="266"/>
      <c r="G352" s="266"/>
    </row>
    <row r="353" spans="1:7" x14ac:dyDescent="0.25">
      <c r="A353" s="267"/>
      <c r="B353" s="267"/>
      <c r="C353" s="255"/>
      <c r="D353" s="267"/>
      <c r="E353" s="266"/>
      <c r="F353" s="266"/>
      <c r="G353" s="266"/>
    </row>
    <row r="354" spans="1:7" x14ac:dyDescent="0.25">
      <c r="A354" s="267"/>
      <c r="B354" s="267"/>
      <c r="C354" s="255"/>
      <c r="D354" s="267"/>
      <c r="E354" s="266"/>
      <c r="F354" s="266"/>
      <c r="G354" s="266"/>
    </row>
    <row r="355" spans="1:7" x14ac:dyDescent="0.25">
      <c r="A355" s="267"/>
      <c r="B355" s="267"/>
      <c r="C355" s="255"/>
      <c r="D355" s="267"/>
      <c r="E355" s="266"/>
      <c r="F355" s="266"/>
      <c r="G355" s="266"/>
    </row>
    <row r="356" spans="1:7" x14ac:dyDescent="0.25">
      <c r="A356" s="267"/>
      <c r="B356" s="267"/>
      <c r="C356" s="255"/>
      <c r="D356" s="267"/>
      <c r="E356" s="266"/>
      <c r="F356" s="266"/>
      <c r="G356" s="266"/>
    </row>
    <row r="357" spans="1:7" x14ac:dyDescent="0.25">
      <c r="A357" s="267"/>
      <c r="B357" s="267"/>
      <c r="C357" s="255"/>
      <c r="D357" s="267"/>
      <c r="E357" s="266"/>
      <c r="F357" s="266"/>
      <c r="G357" s="266"/>
    </row>
    <row r="358" spans="1:7" x14ac:dyDescent="0.25">
      <c r="A358" s="267"/>
      <c r="B358" s="267"/>
      <c r="C358" s="255"/>
      <c r="D358" s="267"/>
      <c r="E358" s="266"/>
      <c r="F358" s="266"/>
      <c r="G358" s="266"/>
    </row>
    <row r="359" spans="1:7" x14ac:dyDescent="0.25">
      <c r="A359" s="267"/>
      <c r="B359" s="267"/>
      <c r="C359" s="255"/>
      <c r="D359" s="267"/>
      <c r="E359" s="266"/>
      <c r="F359" s="266"/>
      <c r="G359" s="266"/>
    </row>
    <row r="360" spans="1:7" x14ac:dyDescent="0.25">
      <c r="A360" s="267"/>
      <c r="B360" s="267"/>
      <c r="C360" s="255"/>
      <c r="D360" s="267"/>
      <c r="E360" s="266"/>
      <c r="F360" s="266"/>
      <c r="G360" s="266"/>
    </row>
    <row r="361" spans="1:7" x14ac:dyDescent="0.25">
      <c r="A361" s="267"/>
      <c r="B361" s="267"/>
      <c r="C361" s="255"/>
      <c r="D361" s="267"/>
      <c r="E361" s="266"/>
      <c r="F361" s="266"/>
      <c r="G361" s="266"/>
    </row>
    <row r="362" spans="1:7" x14ac:dyDescent="0.25">
      <c r="A362" s="267"/>
      <c r="B362" s="267"/>
      <c r="C362" s="255"/>
      <c r="D362" s="267"/>
      <c r="E362" s="266"/>
      <c r="F362" s="266"/>
      <c r="G362" s="266"/>
    </row>
    <row r="363" spans="1:7" x14ac:dyDescent="0.25">
      <c r="A363" s="267"/>
      <c r="B363" s="267"/>
      <c r="C363" s="255"/>
      <c r="D363" s="267"/>
      <c r="E363" s="266"/>
      <c r="F363" s="266"/>
      <c r="G363" s="266"/>
    </row>
    <row r="364" spans="1:7" x14ac:dyDescent="0.25">
      <c r="A364" s="267"/>
      <c r="B364" s="267"/>
      <c r="C364" s="255"/>
      <c r="D364" s="267"/>
      <c r="E364" s="266"/>
      <c r="F364" s="266"/>
      <c r="G364" s="266"/>
    </row>
    <row r="365" spans="1:7" x14ac:dyDescent="0.25">
      <c r="A365" s="267"/>
      <c r="B365" s="267"/>
      <c r="C365" s="255"/>
      <c r="D365" s="267"/>
      <c r="E365" s="266"/>
      <c r="F365" s="266"/>
      <c r="G365" s="266"/>
    </row>
    <row r="366" spans="1:7" x14ac:dyDescent="0.25">
      <c r="A366" s="267"/>
      <c r="B366" s="267"/>
      <c r="C366" s="255"/>
      <c r="D366" s="267"/>
      <c r="E366" s="266"/>
      <c r="F366" s="266"/>
      <c r="G366" s="266"/>
    </row>
    <row r="367" spans="1:7" x14ac:dyDescent="0.25">
      <c r="A367" s="267"/>
      <c r="B367" s="267"/>
      <c r="C367" s="255"/>
      <c r="D367" s="267"/>
      <c r="E367" s="266"/>
      <c r="F367" s="266"/>
      <c r="G367" s="266"/>
    </row>
    <row r="368" spans="1:7" x14ac:dyDescent="0.25">
      <c r="A368" s="267"/>
      <c r="B368" s="267"/>
      <c r="C368" s="255"/>
      <c r="D368" s="267"/>
      <c r="E368" s="266"/>
      <c r="F368" s="266"/>
      <c r="G368" s="266"/>
    </row>
    <row r="369" spans="1:7" x14ac:dyDescent="0.25">
      <c r="A369" s="267"/>
      <c r="B369" s="267"/>
      <c r="C369" s="255"/>
      <c r="D369" s="267"/>
      <c r="E369" s="266"/>
      <c r="F369" s="266"/>
      <c r="G369" s="266"/>
    </row>
    <row r="370" spans="1:7" x14ac:dyDescent="0.25">
      <c r="A370" s="267"/>
      <c r="B370" s="267"/>
      <c r="C370" s="255"/>
      <c r="D370" s="267"/>
      <c r="E370" s="266"/>
      <c r="F370" s="266"/>
      <c r="G370" s="266"/>
    </row>
    <row r="371" spans="1:7" x14ac:dyDescent="0.25">
      <c r="A371" s="267"/>
      <c r="B371" s="267"/>
      <c r="C371" s="255"/>
      <c r="D371" s="267"/>
      <c r="E371" s="266"/>
      <c r="F371" s="266"/>
      <c r="G371" s="266"/>
    </row>
    <row r="372" spans="1:7" x14ac:dyDescent="0.25">
      <c r="A372" s="267"/>
      <c r="B372" s="267"/>
      <c r="C372" s="255"/>
      <c r="D372" s="267"/>
      <c r="E372" s="266"/>
      <c r="F372" s="266"/>
      <c r="G372" s="266"/>
    </row>
    <row r="373" spans="1:7" x14ac:dyDescent="0.25">
      <c r="A373" s="267"/>
      <c r="B373" s="267"/>
      <c r="C373" s="255"/>
      <c r="D373" s="267"/>
      <c r="E373" s="266"/>
      <c r="F373" s="266"/>
      <c r="G373" s="266"/>
    </row>
    <row r="374" spans="1:7" x14ac:dyDescent="0.25">
      <c r="A374" s="267"/>
      <c r="B374" s="267"/>
      <c r="C374" s="255"/>
      <c r="D374" s="267"/>
      <c r="E374" s="266"/>
      <c r="F374" s="266"/>
      <c r="G374" s="266"/>
    </row>
    <row r="375" spans="1:7" x14ac:dyDescent="0.25">
      <c r="A375" s="267"/>
      <c r="B375" s="267"/>
      <c r="C375" s="255"/>
      <c r="D375" s="267"/>
      <c r="E375" s="266"/>
      <c r="F375" s="266"/>
      <c r="G375" s="266"/>
    </row>
    <row r="376" spans="1:7" x14ac:dyDescent="0.25">
      <c r="A376" s="267"/>
      <c r="B376" s="267"/>
      <c r="C376" s="255"/>
      <c r="D376" s="267"/>
      <c r="E376" s="266"/>
      <c r="F376" s="266"/>
      <c r="G376" s="266"/>
    </row>
    <row r="377" spans="1:7" x14ac:dyDescent="0.25">
      <c r="A377" s="267"/>
      <c r="B377" s="267"/>
      <c r="C377" s="255"/>
      <c r="D377" s="267"/>
      <c r="E377" s="266"/>
      <c r="F377" s="266"/>
      <c r="G377" s="266"/>
    </row>
    <row r="378" spans="1:7" x14ac:dyDescent="0.25">
      <c r="A378" s="267"/>
      <c r="B378" s="267"/>
      <c r="C378" s="255"/>
      <c r="D378" s="267"/>
      <c r="E378" s="266"/>
      <c r="F378" s="266"/>
      <c r="G378" s="266"/>
    </row>
    <row r="379" spans="1:7" x14ac:dyDescent="0.25">
      <c r="A379" s="267"/>
      <c r="B379" s="267"/>
      <c r="C379" s="255"/>
      <c r="D379" s="267"/>
      <c r="E379" s="266"/>
      <c r="F379" s="266"/>
      <c r="G379" s="266"/>
    </row>
    <row r="380" spans="1:7" ht="18.75" x14ac:dyDescent="0.25">
      <c r="A380" s="306"/>
      <c r="B380" s="307"/>
      <c r="C380" s="306"/>
      <c r="D380" s="306"/>
      <c r="E380" s="306"/>
      <c r="F380" s="306"/>
      <c r="G380" s="306"/>
    </row>
    <row r="381" spans="1:7" x14ac:dyDescent="0.25">
      <c r="A381" s="290"/>
      <c r="B381" s="290"/>
      <c r="C381" s="290"/>
      <c r="D381" s="290"/>
      <c r="E381" s="290"/>
      <c r="F381" s="290"/>
      <c r="G381" s="290"/>
    </row>
    <row r="382" spans="1:7" x14ac:dyDescent="0.25">
      <c r="A382" s="267"/>
      <c r="B382" s="267"/>
      <c r="C382" s="300"/>
      <c r="D382" s="268"/>
      <c r="E382" s="268"/>
      <c r="F382" s="276"/>
      <c r="G382" s="276"/>
    </row>
    <row r="383" spans="1:7" x14ac:dyDescent="0.25">
      <c r="A383" s="268"/>
      <c r="B383" s="267"/>
      <c r="C383" s="267"/>
      <c r="D383" s="268"/>
      <c r="E383" s="268"/>
      <c r="F383" s="276"/>
      <c r="G383" s="276"/>
    </row>
    <row r="384" spans="1:7" x14ac:dyDescent="0.25">
      <c r="A384" s="267"/>
      <c r="B384" s="267"/>
      <c r="C384" s="267"/>
      <c r="D384" s="268"/>
      <c r="E384" s="268"/>
      <c r="F384" s="276"/>
      <c r="G384" s="276"/>
    </row>
    <row r="385" spans="1:7" x14ac:dyDescent="0.25">
      <c r="A385" s="267"/>
      <c r="B385" s="269"/>
      <c r="C385" s="300"/>
      <c r="D385" s="300"/>
      <c r="E385" s="268"/>
      <c r="F385" s="256"/>
      <c r="G385" s="256"/>
    </row>
    <row r="386" spans="1:7" x14ac:dyDescent="0.25">
      <c r="A386" s="267"/>
      <c r="B386" s="269"/>
      <c r="C386" s="300"/>
      <c r="D386" s="300"/>
      <c r="E386" s="268"/>
      <c r="F386" s="256"/>
      <c r="G386" s="256"/>
    </row>
    <row r="387" spans="1:7" x14ac:dyDescent="0.25">
      <c r="A387" s="267"/>
      <c r="B387" s="269"/>
      <c r="C387" s="300"/>
      <c r="D387" s="300"/>
      <c r="E387" s="268"/>
      <c r="F387" s="256"/>
      <c r="G387" s="256"/>
    </row>
    <row r="388" spans="1:7" x14ac:dyDescent="0.25">
      <c r="A388" s="267"/>
      <c r="B388" s="269"/>
      <c r="C388" s="300"/>
      <c r="D388" s="300"/>
      <c r="E388" s="268"/>
      <c r="F388" s="256"/>
      <c r="G388" s="256"/>
    </row>
    <row r="389" spans="1:7" x14ac:dyDescent="0.25">
      <c r="A389" s="267"/>
      <c r="B389" s="269"/>
      <c r="C389" s="300"/>
      <c r="D389" s="300"/>
      <c r="E389" s="268"/>
      <c r="F389" s="256"/>
      <c r="G389" s="256"/>
    </row>
    <row r="390" spans="1:7" x14ac:dyDescent="0.25">
      <c r="A390" s="267"/>
      <c r="B390" s="269"/>
      <c r="C390" s="300"/>
      <c r="D390" s="300"/>
      <c r="E390" s="268"/>
      <c r="F390" s="256"/>
      <c r="G390" s="256"/>
    </row>
    <row r="391" spans="1:7" x14ac:dyDescent="0.25">
      <c r="A391" s="267"/>
      <c r="B391" s="269"/>
      <c r="C391" s="300"/>
      <c r="D391" s="300"/>
      <c r="E391" s="268"/>
      <c r="F391" s="256"/>
      <c r="G391" s="256"/>
    </row>
    <row r="392" spans="1:7" x14ac:dyDescent="0.25">
      <c r="A392" s="267"/>
      <c r="B392" s="269"/>
      <c r="C392" s="300"/>
      <c r="D392" s="310"/>
      <c r="E392" s="268"/>
      <c r="F392" s="256"/>
      <c r="G392" s="256"/>
    </row>
    <row r="393" spans="1:7" x14ac:dyDescent="0.25">
      <c r="A393" s="267"/>
      <c r="B393" s="269"/>
      <c r="C393" s="300"/>
      <c r="D393" s="310"/>
      <c r="E393" s="268"/>
      <c r="F393" s="256"/>
      <c r="G393" s="256"/>
    </row>
    <row r="394" spans="1:7" x14ac:dyDescent="0.25">
      <c r="A394" s="267"/>
      <c r="B394" s="269"/>
      <c r="C394" s="300"/>
      <c r="D394" s="310"/>
      <c r="E394" s="269"/>
      <c r="F394" s="256"/>
      <c r="G394" s="256"/>
    </row>
    <row r="395" spans="1:7" x14ac:dyDescent="0.25">
      <c r="A395" s="267"/>
      <c r="B395" s="269"/>
      <c r="C395" s="300"/>
      <c r="D395" s="310"/>
      <c r="E395" s="269"/>
      <c r="F395" s="256"/>
      <c r="G395" s="256"/>
    </row>
    <row r="396" spans="1:7" x14ac:dyDescent="0.25">
      <c r="A396" s="267"/>
      <c r="B396" s="269"/>
      <c r="C396" s="300"/>
      <c r="D396" s="310"/>
      <c r="E396" s="269"/>
      <c r="F396" s="256"/>
      <c r="G396" s="256"/>
    </row>
    <row r="397" spans="1:7" x14ac:dyDescent="0.25">
      <c r="A397" s="267"/>
      <c r="B397" s="269"/>
      <c r="C397" s="300"/>
      <c r="D397" s="310"/>
      <c r="E397" s="269"/>
      <c r="F397" s="256"/>
      <c r="G397" s="256"/>
    </row>
    <row r="398" spans="1:7" x14ac:dyDescent="0.25">
      <c r="A398" s="267"/>
      <c r="B398" s="269"/>
      <c r="C398" s="300"/>
      <c r="D398" s="310"/>
      <c r="E398" s="269"/>
      <c r="F398" s="256"/>
      <c r="G398" s="256"/>
    </row>
    <row r="399" spans="1:7" x14ac:dyDescent="0.25">
      <c r="A399" s="267"/>
      <c r="B399" s="269"/>
      <c r="C399" s="300"/>
      <c r="D399" s="310"/>
      <c r="E399" s="269"/>
      <c r="F399" s="256"/>
      <c r="G399" s="256"/>
    </row>
    <row r="400" spans="1:7" x14ac:dyDescent="0.25">
      <c r="A400" s="267"/>
      <c r="B400" s="269"/>
      <c r="C400" s="300"/>
      <c r="D400" s="310"/>
      <c r="E400" s="267"/>
      <c r="F400" s="256"/>
      <c r="G400" s="256"/>
    </row>
    <row r="401" spans="1:7" x14ac:dyDescent="0.25">
      <c r="A401" s="267"/>
      <c r="B401" s="269"/>
      <c r="C401" s="300"/>
      <c r="D401" s="310"/>
      <c r="E401" s="311"/>
      <c r="F401" s="256"/>
      <c r="G401" s="256"/>
    </row>
    <row r="402" spans="1:7" x14ac:dyDescent="0.25">
      <c r="A402" s="267"/>
      <c r="B402" s="269"/>
      <c r="C402" s="300"/>
      <c r="D402" s="310"/>
      <c r="E402" s="311"/>
      <c r="F402" s="256"/>
      <c r="G402" s="256"/>
    </row>
    <row r="403" spans="1:7" x14ac:dyDescent="0.25">
      <c r="A403" s="267"/>
      <c r="B403" s="269"/>
      <c r="C403" s="300"/>
      <c r="D403" s="310"/>
      <c r="E403" s="311"/>
      <c r="F403" s="256"/>
      <c r="G403" s="256"/>
    </row>
    <row r="404" spans="1:7" x14ac:dyDescent="0.25">
      <c r="A404" s="267"/>
      <c r="B404" s="269"/>
      <c r="C404" s="300"/>
      <c r="D404" s="310"/>
      <c r="E404" s="311"/>
      <c r="F404" s="256"/>
      <c r="G404" s="256"/>
    </row>
    <row r="405" spans="1:7" x14ac:dyDescent="0.25">
      <c r="A405" s="267"/>
      <c r="B405" s="269"/>
      <c r="C405" s="300"/>
      <c r="D405" s="310"/>
      <c r="E405" s="311"/>
      <c r="F405" s="256"/>
      <c r="G405" s="256"/>
    </row>
    <row r="406" spans="1:7" x14ac:dyDescent="0.25">
      <c r="A406" s="267"/>
      <c r="B406" s="269"/>
      <c r="C406" s="300"/>
      <c r="D406" s="310"/>
      <c r="E406" s="311"/>
      <c r="F406" s="256"/>
      <c r="G406" s="256"/>
    </row>
    <row r="407" spans="1:7" x14ac:dyDescent="0.25">
      <c r="A407" s="267"/>
      <c r="B407" s="269"/>
      <c r="C407" s="300"/>
      <c r="D407" s="310"/>
      <c r="E407" s="311"/>
      <c r="F407" s="256"/>
      <c r="G407" s="256"/>
    </row>
    <row r="408" spans="1:7" x14ac:dyDescent="0.25">
      <c r="A408" s="267"/>
      <c r="B408" s="269"/>
      <c r="C408" s="300"/>
      <c r="D408" s="310"/>
      <c r="E408" s="311"/>
      <c r="F408" s="256"/>
      <c r="G408" s="256"/>
    </row>
    <row r="409" spans="1:7" x14ac:dyDescent="0.25">
      <c r="A409" s="267"/>
      <c r="B409" s="312"/>
      <c r="C409" s="313"/>
      <c r="D409" s="314"/>
      <c r="E409" s="311"/>
      <c r="F409" s="315"/>
      <c r="G409" s="315"/>
    </row>
    <row r="410" spans="1:7" x14ac:dyDescent="0.25">
      <c r="A410" s="290"/>
      <c r="B410" s="290"/>
      <c r="C410" s="290"/>
      <c r="D410" s="290"/>
      <c r="E410" s="290"/>
      <c r="F410" s="290"/>
      <c r="G410" s="290"/>
    </row>
    <row r="411" spans="1:7" x14ac:dyDescent="0.25">
      <c r="A411" s="267"/>
      <c r="B411" s="267"/>
      <c r="C411" s="255"/>
      <c r="D411" s="267"/>
      <c r="E411" s="267"/>
      <c r="F411" s="267"/>
      <c r="G411" s="267"/>
    </row>
    <row r="412" spans="1:7" x14ac:dyDescent="0.25">
      <c r="A412" s="267"/>
      <c r="B412" s="267"/>
      <c r="C412" s="267"/>
      <c r="D412" s="267"/>
      <c r="E412" s="267"/>
      <c r="F412" s="267"/>
      <c r="G412" s="267"/>
    </row>
    <row r="413" spans="1:7" x14ac:dyDescent="0.25">
      <c r="A413" s="267"/>
      <c r="B413" s="269"/>
      <c r="C413" s="267"/>
      <c r="D413" s="267"/>
      <c r="E413" s="267"/>
      <c r="F413" s="267"/>
      <c r="G413" s="267"/>
    </row>
    <row r="414" spans="1:7" x14ac:dyDescent="0.25">
      <c r="A414" s="267"/>
      <c r="B414" s="267"/>
      <c r="C414" s="300"/>
      <c r="D414" s="310"/>
      <c r="E414" s="267"/>
      <c r="F414" s="256"/>
      <c r="G414" s="256"/>
    </row>
    <row r="415" spans="1:7" x14ac:dyDescent="0.25">
      <c r="A415" s="267"/>
      <c r="B415" s="267"/>
      <c r="C415" s="300"/>
      <c r="D415" s="310"/>
      <c r="E415" s="267"/>
      <c r="F415" s="256"/>
      <c r="G415" s="256"/>
    </row>
    <row r="416" spans="1:7" x14ac:dyDescent="0.25">
      <c r="A416" s="267"/>
      <c r="B416" s="267"/>
      <c r="C416" s="300"/>
      <c r="D416" s="310"/>
      <c r="E416" s="267"/>
      <c r="F416" s="256"/>
      <c r="G416" s="256"/>
    </row>
    <row r="417" spans="1:7" x14ac:dyDescent="0.25">
      <c r="A417" s="267"/>
      <c r="B417" s="267"/>
      <c r="C417" s="300"/>
      <c r="D417" s="310"/>
      <c r="E417" s="267"/>
      <c r="F417" s="256"/>
      <c r="G417" s="256"/>
    </row>
    <row r="418" spans="1:7" x14ac:dyDescent="0.25">
      <c r="A418" s="267"/>
      <c r="B418" s="267"/>
      <c r="C418" s="300"/>
      <c r="D418" s="310"/>
      <c r="E418" s="267"/>
      <c r="F418" s="256"/>
      <c r="G418" s="256"/>
    </row>
    <row r="419" spans="1:7" x14ac:dyDescent="0.25">
      <c r="A419" s="267"/>
      <c r="B419" s="267"/>
      <c r="C419" s="300"/>
      <c r="D419" s="310"/>
      <c r="E419" s="267"/>
      <c r="F419" s="256"/>
      <c r="G419" s="256"/>
    </row>
    <row r="420" spans="1:7" x14ac:dyDescent="0.25">
      <c r="A420" s="267"/>
      <c r="B420" s="267"/>
      <c r="C420" s="300"/>
      <c r="D420" s="310"/>
      <c r="E420" s="267"/>
      <c r="F420" s="256"/>
      <c r="G420" s="256"/>
    </row>
    <row r="421" spans="1:7" x14ac:dyDescent="0.25">
      <c r="A421" s="267"/>
      <c r="B421" s="267"/>
      <c r="C421" s="300"/>
      <c r="D421" s="310"/>
      <c r="E421" s="267"/>
      <c r="F421" s="256"/>
      <c r="G421" s="256"/>
    </row>
    <row r="422" spans="1:7" x14ac:dyDescent="0.25">
      <c r="A422" s="267"/>
      <c r="B422" s="312"/>
      <c r="C422" s="300"/>
      <c r="D422" s="310"/>
      <c r="E422" s="267"/>
      <c r="F422" s="255"/>
      <c r="G422" s="255"/>
    </row>
    <row r="423" spans="1:7" x14ac:dyDescent="0.25">
      <c r="A423" s="267"/>
      <c r="B423" s="296"/>
      <c r="C423" s="300"/>
      <c r="D423" s="310"/>
      <c r="E423" s="267"/>
      <c r="F423" s="256"/>
      <c r="G423" s="256"/>
    </row>
    <row r="424" spans="1:7" x14ac:dyDescent="0.25">
      <c r="A424" s="267"/>
      <c r="B424" s="296"/>
      <c r="C424" s="300"/>
      <c r="D424" s="310"/>
      <c r="E424" s="267"/>
      <c r="F424" s="256"/>
      <c r="G424" s="256"/>
    </row>
    <row r="425" spans="1:7" x14ac:dyDescent="0.25">
      <c r="A425" s="267"/>
      <c r="B425" s="296"/>
      <c r="C425" s="300"/>
      <c r="D425" s="310"/>
      <c r="E425" s="267"/>
      <c r="F425" s="256"/>
      <c r="G425" s="256"/>
    </row>
    <row r="426" spans="1:7" x14ac:dyDescent="0.25">
      <c r="A426" s="267"/>
      <c r="B426" s="296"/>
      <c r="C426" s="300"/>
      <c r="D426" s="310"/>
      <c r="E426" s="267"/>
      <c r="F426" s="256"/>
      <c r="G426" s="256"/>
    </row>
    <row r="427" spans="1:7" x14ac:dyDescent="0.25">
      <c r="A427" s="267"/>
      <c r="B427" s="296"/>
      <c r="C427" s="300"/>
      <c r="D427" s="310"/>
      <c r="E427" s="267"/>
      <c r="F427" s="256"/>
      <c r="G427" s="256"/>
    </row>
    <row r="428" spans="1:7" x14ac:dyDescent="0.25">
      <c r="A428" s="267"/>
      <c r="B428" s="296"/>
      <c r="C428" s="300"/>
      <c r="D428" s="310"/>
      <c r="E428" s="267"/>
      <c r="F428" s="256"/>
      <c r="G428" s="256"/>
    </row>
    <row r="429" spans="1:7" x14ac:dyDescent="0.25">
      <c r="A429" s="267"/>
      <c r="B429" s="296"/>
      <c r="C429" s="267"/>
      <c r="D429" s="267"/>
      <c r="E429" s="267"/>
      <c r="F429" s="316"/>
      <c r="G429" s="316"/>
    </row>
    <row r="430" spans="1:7" x14ac:dyDescent="0.25">
      <c r="A430" s="267"/>
      <c r="B430" s="296"/>
      <c r="C430" s="267"/>
      <c r="D430" s="267"/>
      <c r="E430" s="267"/>
      <c r="F430" s="316"/>
      <c r="G430" s="316"/>
    </row>
    <row r="431" spans="1:7" x14ac:dyDescent="0.25">
      <c r="A431" s="267"/>
      <c r="B431" s="296"/>
      <c r="C431" s="267"/>
      <c r="D431" s="267"/>
      <c r="E431" s="267"/>
      <c r="F431" s="311"/>
      <c r="G431" s="311"/>
    </row>
    <row r="432" spans="1:7" x14ac:dyDescent="0.25">
      <c r="A432" s="290"/>
      <c r="B432" s="290"/>
      <c r="C432" s="290"/>
      <c r="D432" s="290"/>
      <c r="E432" s="290"/>
      <c r="F432" s="290"/>
      <c r="G432" s="290"/>
    </row>
    <row r="433" spans="1:7" x14ac:dyDescent="0.25">
      <c r="A433" s="267"/>
      <c r="B433" s="267"/>
      <c r="C433" s="255"/>
      <c r="D433" s="267"/>
      <c r="E433" s="267"/>
      <c r="F433" s="267"/>
      <c r="G433" s="267"/>
    </row>
    <row r="434" spans="1:7" x14ac:dyDescent="0.25">
      <c r="A434" s="267"/>
      <c r="B434" s="267"/>
      <c r="C434" s="267"/>
      <c r="D434" s="267"/>
      <c r="E434" s="267"/>
      <c r="F434" s="267"/>
      <c r="G434" s="267"/>
    </row>
    <row r="435" spans="1:7" x14ac:dyDescent="0.25">
      <c r="A435" s="267"/>
      <c r="B435" s="269"/>
      <c r="C435" s="267"/>
      <c r="D435" s="267"/>
      <c r="E435" s="267"/>
      <c r="F435" s="267"/>
      <c r="G435" s="267"/>
    </row>
    <row r="436" spans="1:7" x14ac:dyDescent="0.25">
      <c r="A436" s="267"/>
      <c r="B436" s="267"/>
      <c r="C436" s="300"/>
      <c r="D436" s="310"/>
      <c r="E436" s="267"/>
      <c r="F436" s="256"/>
      <c r="G436" s="256"/>
    </row>
    <row r="437" spans="1:7" x14ac:dyDescent="0.25">
      <c r="A437" s="267"/>
      <c r="B437" s="267"/>
      <c r="C437" s="300"/>
      <c r="D437" s="310"/>
      <c r="E437" s="267"/>
      <c r="F437" s="256"/>
      <c r="G437" s="256"/>
    </row>
    <row r="438" spans="1:7" x14ac:dyDescent="0.25">
      <c r="A438" s="267"/>
      <c r="B438" s="267"/>
      <c r="C438" s="300"/>
      <c r="D438" s="310"/>
      <c r="E438" s="267"/>
      <c r="F438" s="256"/>
      <c r="G438" s="256"/>
    </row>
    <row r="439" spans="1:7" x14ac:dyDescent="0.25">
      <c r="A439" s="267"/>
      <c r="B439" s="267"/>
      <c r="C439" s="300"/>
      <c r="D439" s="310"/>
      <c r="E439" s="267"/>
      <c r="F439" s="256"/>
      <c r="G439" s="256"/>
    </row>
    <row r="440" spans="1:7" x14ac:dyDescent="0.25">
      <c r="A440" s="267"/>
      <c r="B440" s="267"/>
      <c r="C440" s="300"/>
      <c r="D440" s="310"/>
      <c r="E440" s="267"/>
      <c r="F440" s="256"/>
      <c r="G440" s="256"/>
    </row>
    <row r="441" spans="1:7" x14ac:dyDescent="0.25">
      <c r="A441" s="267"/>
      <c r="B441" s="267"/>
      <c r="C441" s="300"/>
      <c r="D441" s="310"/>
      <c r="E441" s="267"/>
      <c r="F441" s="256"/>
      <c r="G441" s="256"/>
    </row>
    <row r="442" spans="1:7" x14ac:dyDescent="0.25">
      <c r="A442" s="267"/>
      <c r="B442" s="267"/>
      <c r="C442" s="300"/>
      <c r="D442" s="310"/>
      <c r="E442" s="267"/>
      <c r="F442" s="256"/>
      <c r="G442" s="256"/>
    </row>
    <row r="443" spans="1:7" x14ac:dyDescent="0.25">
      <c r="A443" s="267"/>
      <c r="B443" s="267"/>
      <c r="C443" s="300"/>
      <c r="D443" s="310"/>
      <c r="E443" s="267"/>
      <c r="F443" s="256"/>
      <c r="G443" s="256"/>
    </row>
    <row r="444" spans="1:7" x14ac:dyDescent="0.25">
      <c r="A444" s="267"/>
      <c r="B444" s="312"/>
      <c r="C444" s="300"/>
      <c r="D444" s="310"/>
      <c r="E444" s="267"/>
      <c r="F444" s="255"/>
      <c r="G444" s="255"/>
    </row>
    <row r="445" spans="1:7" x14ac:dyDescent="0.25">
      <c r="A445" s="267"/>
      <c r="B445" s="296"/>
      <c r="C445" s="300"/>
      <c r="D445" s="310"/>
      <c r="E445" s="267"/>
      <c r="F445" s="256"/>
      <c r="G445" s="256"/>
    </row>
    <row r="446" spans="1:7" x14ac:dyDescent="0.25">
      <c r="A446" s="267"/>
      <c r="B446" s="296"/>
      <c r="C446" s="300"/>
      <c r="D446" s="310"/>
      <c r="E446" s="267"/>
      <c r="F446" s="256"/>
      <c r="G446" s="256"/>
    </row>
    <row r="447" spans="1:7" x14ac:dyDescent="0.25">
      <c r="A447" s="267"/>
      <c r="B447" s="296"/>
      <c r="C447" s="300"/>
      <c r="D447" s="310"/>
      <c r="E447" s="267"/>
      <c r="F447" s="256"/>
      <c r="G447" s="256"/>
    </row>
    <row r="448" spans="1:7" x14ac:dyDescent="0.25">
      <c r="A448" s="267"/>
      <c r="B448" s="296"/>
      <c r="C448" s="300"/>
      <c r="D448" s="310"/>
      <c r="E448" s="267"/>
      <c r="F448" s="256"/>
      <c r="G448" s="256"/>
    </row>
    <row r="449" spans="1:7" x14ac:dyDescent="0.25">
      <c r="A449" s="267"/>
      <c r="B449" s="296"/>
      <c r="C449" s="300"/>
      <c r="D449" s="310"/>
      <c r="E449" s="267"/>
      <c r="F449" s="256"/>
      <c r="G449" s="256"/>
    </row>
    <row r="450" spans="1:7" x14ac:dyDescent="0.25">
      <c r="A450" s="267"/>
      <c r="B450" s="296"/>
      <c r="C450" s="300"/>
      <c r="D450" s="310"/>
      <c r="E450" s="267"/>
      <c r="F450" s="256"/>
      <c r="G450" s="256"/>
    </row>
    <row r="451" spans="1:7" x14ac:dyDescent="0.25">
      <c r="A451" s="267"/>
      <c r="B451" s="296"/>
      <c r="C451" s="267"/>
      <c r="D451" s="267"/>
      <c r="E451" s="267"/>
      <c r="F451" s="256"/>
      <c r="G451" s="256"/>
    </row>
    <row r="452" spans="1:7" x14ac:dyDescent="0.25">
      <c r="A452" s="267"/>
      <c r="B452" s="296"/>
      <c r="C452" s="267"/>
      <c r="D452" s="267"/>
      <c r="E452" s="267"/>
      <c r="F452" s="256"/>
      <c r="G452" s="256"/>
    </row>
    <row r="453" spans="1:7" x14ac:dyDescent="0.25">
      <c r="A453" s="267"/>
      <c r="B453" s="296"/>
      <c r="C453" s="267"/>
      <c r="D453" s="267"/>
      <c r="E453" s="267"/>
      <c r="F453" s="256"/>
      <c r="G453" s="255"/>
    </row>
    <row r="454" spans="1:7" x14ac:dyDescent="0.25">
      <c r="A454" s="290"/>
      <c r="B454" s="290"/>
      <c r="C454" s="290"/>
      <c r="D454" s="290"/>
      <c r="E454" s="290"/>
      <c r="F454" s="290"/>
      <c r="G454" s="290"/>
    </row>
    <row r="455" spans="1:7" x14ac:dyDescent="0.25">
      <c r="A455" s="267"/>
      <c r="B455" s="269"/>
      <c r="C455" s="255"/>
      <c r="D455" s="255"/>
      <c r="E455" s="267"/>
      <c r="F455" s="267"/>
      <c r="G455" s="267"/>
    </row>
    <row r="456" spans="1:7" x14ac:dyDescent="0.25">
      <c r="A456" s="267"/>
      <c r="B456" s="269"/>
      <c r="C456" s="255"/>
      <c r="D456" s="255"/>
      <c r="E456" s="267"/>
      <c r="F456" s="267"/>
      <c r="G456" s="267"/>
    </row>
    <row r="457" spans="1:7" x14ac:dyDescent="0.25">
      <c r="A457" s="267"/>
      <c r="B457" s="269"/>
      <c r="C457" s="255"/>
      <c r="D457" s="255"/>
      <c r="E457" s="267"/>
      <c r="F457" s="267"/>
      <c r="G457" s="267"/>
    </row>
    <row r="458" spans="1:7" x14ac:dyDescent="0.25">
      <c r="A458" s="267"/>
      <c r="B458" s="269"/>
      <c r="C458" s="255"/>
      <c r="D458" s="255"/>
      <c r="E458" s="267"/>
      <c r="F458" s="267"/>
      <c r="G458" s="267"/>
    </row>
    <row r="459" spans="1:7" x14ac:dyDescent="0.25">
      <c r="A459" s="267"/>
      <c r="B459" s="269"/>
      <c r="C459" s="255"/>
      <c r="D459" s="255"/>
      <c r="E459" s="267"/>
      <c r="F459" s="267"/>
      <c r="G459" s="267"/>
    </row>
    <row r="460" spans="1:7" x14ac:dyDescent="0.25">
      <c r="A460" s="267"/>
      <c r="B460" s="269"/>
      <c r="C460" s="255"/>
      <c r="D460" s="255"/>
      <c r="E460" s="267"/>
      <c r="F460" s="267"/>
      <c r="G460" s="267"/>
    </row>
    <row r="461" spans="1:7" x14ac:dyDescent="0.25">
      <c r="A461" s="267"/>
      <c r="B461" s="269"/>
      <c r="C461" s="255"/>
      <c r="D461" s="255"/>
      <c r="E461" s="267"/>
      <c r="F461" s="267"/>
      <c r="G461" s="267"/>
    </row>
    <row r="462" spans="1:7" x14ac:dyDescent="0.25">
      <c r="A462" s="267"/>
      <c r="B462" s="269"/>
      <c r="C462" s="255"/>
      <c r="D462" s="255"/>
      <c r="E462" s="267"/>
      <c r="F462" s="267"/>
      <c r="G462" s="267"/>
    </row>
    <row r="463" spans="1:7" x14ac:dyDescent="0.25">
      <c r="A463" s="267"/>
      <c r="B463" s="269"/>
      <c r="C463" s="255"/>
      <c r="D463" s="255"/>
      <c r="E463" s="267"/>
      <c r="F463" s="267"/>
      <c r="G463" s="267"/>
    </row>
    <row r="464" spans="1:7" x14ac:dyDescent="0.25">
      <c r="A464" s="267"/>
      <c r="B464" s="269"/>
      <c r="C464" s="255"/>
      <c r="D464" s="255"/>
      <c r="E464" s="267"/>
      <c r="F464" s="267"/>
      <c r="G464" s="267"/>
    </row>
    <row r="465" spans="1:7" x14ac:dyDescent="0.25">
      <c r="A465" s="267"/>
      <c r="B465" s="296"/>
      <c r="C465" s="255"/>
      <c r="D465" s="267"/>
      <c r="E465" s="267"/>
      <c r="F465" s="267"/>
      <c r="G465" s="267"/>
    </row>
    <row r="466" spans="1:7" x14ac:dyDescent="0.25">
      <c r="A466" s="267"/>
      <c r="B466" s="296"/>
      <c r="C466" s="255"/>
      <c r="D466" s="267"/>
      <c r="E466" s="267"/>
      <c r="F466" s="267"/>
      <c r="G466" s="267"/>
    </row>
    <row r="467" spans="1:7" x14ac:dyDescent="0.25">
      <c r="A467" s="267"/>
      <c r="B467" s="296"/>
      <c r="C467" s="255"/>
      <c r="D467" s="267"/>
      <c r="E467" s="267"/>
      <c r="F467" s="267"/>
      <c r="G467" s="267"/>
    </row>
    <row r="468" spans="1:7" x14ac:dyDescent="0.25">
      <c r="A468" s="267"/>
      <c r="B468" s="296"/>
      <c r="C468" s="255"/>
      <c r="D468" s="267"/>
      <c r="E468" s="267"/>
      <c r="F468" s="267"/>
      <c r="G468" s="267"/>
    </row>
    <row r="469" spans="1:7" x14ac:dyDescent="0.25">
      <c r="A469" s="267"/>
      <c r="B469" s="296"/>
      <c r="C469" s="255"/>
      <c r="D469" s="267"/>
      <c r="E469" s="267"/>
      <c r="F469" s="267"/>
      <c r="G469" s="267"/>
    </row>
    <row r="470" spans="1:7" x14ac:dyDescent="0.25">
      <c r="A470" s="267"/>
      <c r="B470" s="296"/>
      <c r="C470" s="255"/>
      <c r="D470" s="267"/>
      <c r="E470" s="267"/>
      <c r="F470" s="267"/>
      <c r="G470" s="267"/>
    </row>
    <row r="471" spans="1:7" x14ac:dyDescent="0.25">
      <c r="A471" s="267"/>
      <c r="B471" s="296"/>
      <c r="C471" s="255"/>
      <c r="D471" s="267"/>
      <c r="E471" s="267"/>
      <c r="F471" s="267"/>
      <c r="G471" s="267"/>
    </row>
    <row r="472" spans="1:7" x14ac:dyDescent="0.25">
      <c r="A472" s="267"/>
      <c r="B472" s="296"/>
      <c r="C472" s="255"/>
      <c r="D472" s="267"/>
      <c r="E472" s="267"/>
      <c r="F472" s="267"/>
      <c r="G472" s="267"/>
    </row>
    <row r="473" spans="1:7" x14ac:dyDescent="0.25">
      <c r="A473" s="267"/>
      <c r="B473" s="296"/>
      <c r="C473" s="255"/>
      <c r="D473" s="267"/>
      <c r="E473" s="267"/>
      <c r="F473" s="267"/>
      <c r="G473" s="267"/>
    </row>
    <row r="474" spans="1:7" x14ac:dyDescent="0.25">
      <c r="A474" s="267"/>
      <c r="B474" s="296"/>
      <c r="C474" s="255"/>
      <c r="D474" s="267"/>
      <c r="E474" s="267"/>
      <c r="F474" s="267"/>
      <c r="G474" s="267"/>
    </row>
    <row r="475" spans="1:7" x14ac:dyDescent="0.25">
      <c r="A475" s="267"/>
      <c r="B475" s="296"/>
      <c r="C475" s="255"/>
      <c r="D475" s="267"/>
      <c r="E475" s="267"/>
      <c r="F475" s="267"/>
      <c r="G475" s="267"/>
    </row>
    <row r="476" spans="1:7" x14ac:dyDescent="0.25">
      <c r="A476" s="267"/>
      <c r="B476" s="296"/>
      <c r="C476" s="255"/>
      <c r="D476" s="267"/>
      <c r="E476" s="267"/>
      <c r="F476" s="267"/>
      <c r="G476" s="266"/>
    </row>
    <row r="477" spans="1:7" x14ac:dyDescent="0.25">
      <c r="A477" s="267"/>
      <c r="B477" s="296"/>
      <c r="C477" s="255"/>
      <c r="D477" s="267"/>
      <c r="E477" s="267"/>
      <c r="F477" s="267"/>
      <c r="G477" s="266"/>
    </row>
    <row r="478" spans="1:7" x14ac:dyDescent="0.25">
      <c r="A478" s="267"/>
      <c r="B478" s="296"/>
      <c r="C478" s="255"/>
      <c r="D478" s="267"/>
      <c r="E478" s="267"/>
      <c r="F478" s="267"/>
      <c r="G478" s="266"/>
    </row>
    <row r="479" spans="1:7" x14ac:dyDescent="0.25">
      <c r="A479" s="267"/>
      <c r="B479" s="296"/>
      <c r="C479" s="255"/>
      <c r="D479" s="318"/>
      <c r="E479" s="318"/>
      <c r="F479" s="318"/>
      <c r="G479" s="318"/>
    </row>
    <row r="480" spans="1:7" x14ac:dyDescent="0.25">
      <c r="A480" s="267"/>
      <c r="B480" s="296"/>
      <c r="C480" s="255"/>
      <c r="D480" s="318"/>
      <c r="E480" s="318"/>
      <c r="F480" s="318"/>
      <c r="G480" s="318"/>
    </row>
    <row r="481" spans="1:7" x14ac:dyDescent="0.25">
      <c r="A481" s="267"/>
      <c r="B481" s="296"/>
      <c r="C481" s="255"/>
      <c r="D481" s="318"/>
      <c r="E481" s="318"/>
      <c r="F481" s="318"/>
      <c r="G481" s="318"/>
    </row>
    <row r="482" spans="1:7" x14ac:dyDescent="0.25">
      <c r="A482" s="290"/>
      <c r="B482" s="290"/>
      <c r="C482" s="290"/>
      <c r="D482" s="290"/>
      <c r="E482" s="290"/>
      <c r="F482" s="290"/>
      <c r="G482" s="290"/>
    </row>
    <row r="483" spans="1:7" x14ac:dyDescent="0.25">
      <c r="A483" s="267"/>
      <c r="B483" s="269"/>
      <c r="C483" s="267"/>
      <c r="D483" s="267"/>
      <c r="E483" s="270"/>
      <c r="F483" s="256"/>
      <c r="G483" s="256"/>
    </row>
    <row r="484" spans="1:7" x14ac:dyDescent="0.25">
      <c r="A484" s="267"/>
      <c r="B484" s="269"/>
      <c r="C484" s="267"/>
      <c r="D484" s="267"/>
      <c r="E484" s="270"/>
      <c r="F484" s="256"/>
      <c r="G484" s="256"/>
    </row>
    <row r="485" spans="1:7" x14ac:dyDescent="0.25">
      <c r="A485" s="267"/>
      <c r="B485" s="269"/>
      <c r="C485" s="267"/>
      <c r="D485" s="267"/>
      <c r="E485" s="270"/>
      <c r="F485" s="256"/>
      <c r="G485" s="256"/>
    </row>
    <row r="486" spans="1:7" x14ac:dyDescent="0.25">
      <c r="A486" s="267"/>
      <c r="B486" s="269"/>
      <c r="C486" s="267"/>
      <c r="D486" s="267"/>
      <c r="E486" s="270"/>
      <c r="F486" s="256"/>
      <c r="G486" s="256"/>
    </row>
    <row r="487" spans="1:7" x14ac:dyDescent="0.25">
      <c r="A487" s="267"/>
      <c r="B487" s="269"/>
      <c r="C487" s="267"/>
      <c r="D487" s="267"/>
      <c r="E487" s="270"/>
      <c r="F487" s="256"/>
      <c r="G487" s="256"/>
    </row>
    <row r="488" spans="1:7" x14ac:dyDescent="0.25">
      <c r="A488" s="267"/>
      <c r="B488" s="269"/>
      <c r="C488" s="267"/>
      <c r="D488" s="267"/>
      <c r="E488" s="270"/>
      <c r="F488" s="256"/>
      <c r="G488" s="256"/>
    </row>
    <row r="489" spans="1:7" x14ac:dyDescent="0.25">
      <c r="A489" s="267"/>
      <c r="B489" s="269"/>
      <c r="C489" s="267"/>
      <c r="D489" s="267"/>
      <c r="E489" s="270"/>
      <c r="F489" s="256"/>
      <c r="G489" s="256"/>
    </row>
    <row r="490" spans="1:7" x14ac:dyDescent="0.25">
      <c r="A490" s="267"/>
      <c r="B490" s="269"/>
      <c r="C490" s="267"/>
      <c r="D490" s="267"/>
      <c r="E490" s="270"/>
      <c r="F490" s="256"/>
      <c r="G490" s="256"/>
    </row>
    <row r="491" spans="1:7" x14ac:dyDescent="0.25">
      <c r="A491" s="267"/>
      <c r="B491" s="269"/>
      <c r="C491" s="267"/>
      <c r="D491" s="267"/>
      <c r="E491" s="270"/>
      <c r="F491" s="256"/>
      <c r="G491" s="256"/>
    </row>
    <row r="492" spans="1:7" x14ac:dyDescent="0.25">
      <c r="A492" s="267"/>
      <c r="B492" s="269"/>
      <c r="C492" s="267"/>
      <c r="D492" s="267"/>
      <c r="E492" s="270"/>
      <c r="F492" s="256"/>
      <c r="G492" s="256"/>
    </row>
    <row r="493" spans="1:7" x14ac:dyDescent="0.25">
      <c r="A493" s="267"/>
      <c r="B493" s="269"/>
      <c r="C493" s="267"/>
      <c r="D493" s="267"/>
      <c r="E493" s="270"/>
      <c r="F493" s="256"/>
      <c r="G493" s="256"/>
    </row>
    <row r="494" spans="1:7" x14ac:dyDescent="0.25">
      <c r="A494" s="267"/>
      <c r="B494" s="269"/>
      <c r="C494" s="267"/>
      <c r="D494" s="267"/>
      <c r="E494" s="270"/>
      <c r="F494" s="256"/>
      <c r="G494" s="256"/>
    </row>
    <row r="495" spans="1:7" x14ac:dyDescent="0.25">
      <c r="A495" s="267"/>
      <c r="B495" s="269"/>
      <c r="C495" s="267"/>
      <c r="D495" s="267"/>
      <c r="E495" s="270"/>
      <c r="F495" s="256"/>
      <c r="G495" s="256"/>
    </row>
    <row r="496" spans="1:7" x14ac:dyDescent="0.25">
      <c r="A496" s="267"/>
      <c r="B496" s="269"/>
      <c r="C496" s="267"/>
      <c r="D496" s="267"/>
      <c r="E496" s="270"/>
      <c r="F496" s="256"/>
      <c r="G496" s="256"/>
    </row>
    <row r="497" spans="1:7" x14ac:dyDescent="0.25">
      <c r="A497" s="267"/>
      <c r="B497" s="269"/>
      <c r="C497" s="267"/>
      <c r="D497" s="267"/>
      <c r="E497" s="270"/>
      <c r="F497" s="256"/>
      <c r="G497" s="256"/>
    </row>
    <row r="498" spans="1:7" x14ac:dyDescent="0.25">
      <c r="A498" s="267"/>
      <c r="B498" s="269"/>
      <c r="C498" s="267"/>
      <c r="D498" s="267"/>
      <c r="E498" s="270"/>
      <c r="F498" s="256"/>
      <c r="G498" s="256"/>
    </row>
    <row r="499" spans="1:7" x14ac:dyDescent="0.25">
      <c r="A499" s="267"/>
      <c r="B499" s="269"/>
      <c r="C499" s="267"/>
      <c r="D499" s="267"/>
      <c r="E499" s="270"/>
      <c r="F499" s="256"/>
      <c r="G499" s="256"/>
    </row>
    <row r="500" spans="1:7" x14ac:dyDescent="0.25">
      <c r="A500" s="267"/>
      <c r="B500" s="269"/>
      <c r="C500" s="267"/>
      <c r="D500" s="267"/>
      <c r="E500" s="270"/>
      <c r="F500" s="256"/>
      <c r="G500" s="256"/>
    </row>
    <row r="501" spans="1:7" x14ac:dyDescent="0.25">
      <c r="A501" s="267"/>
      <c r="B501" s="269"/>
      <c r="C501" s="267"/>
      <c r="D501" s="267"/>
      <c r="E501" s="270"/>
      <c r="F501" s="270"/>
      <c r="G501" s="270"/>
    </row>
    <row r="502" spans="1:7" x14ac:dyDescent="0.25">
      <c r="A502" s="267"/>
      <c r="B502" s="269"/>
      <c r="C502" s="267"/>
      <c r="D502" s="267"/>
      <c r="E502" s="270"/>
      <c r="F502" s="270"/>
      <c r="G502" s="270"/>
    </row>
    <row r="503" spans="1:7" x14ac:dyDescent="0.25">
      <c r="A503" s="267"/>
      <c r="B503" s="269"/>
      <c r="C503" s="267"/>
      <c r="D503" s="267"/>
      <c r="E503" s="270"/>
      <c r="F503" s="270"/>
      <c r="G503" s="270"/>
    </row>
    <row r="504" spans="1:7" x14ac:dyDescent="0.25">
      <c r="A504" s="267"/>
      <c r="B504" s="269"/>
      <c r="C504" s="267"/>
      <c r="D504" s="267"/>
      <c r="E504" s="270"/>
      <c r="F504" s="270"/>
      <c r="G504" s="270"/>
    </row>
    <row r="505" spans="1:7" x14ac:dyDescent="0.25">
      <c r="A505" s="290"/>
      <c r="B505" s="290"/>
      <c r="C505" s="290"/>
      <c r="D505" s="290"/>
      <c r="E505" s="290"/>
      <c r="F505" s="290"/>
      <c r="G505" s="290"/>
    </row>
    <row r="506" spans="1:7" x14ac:dyDescent="0.25">
      <c r="A506" s="267"/>
      <c r="B506" s="269"/>
      <c r="C506" s="267"/>
      <c r="D506" s="267"/>
      <c r="E506" s="270"/>
      <c r="F506" s="256"/>
      <c r="G506" s="256"/>
    </row>
    <row r="507" spans="1:7" x14ac:dyDescent="0.25">
      <c r="A507" s="267"/>
      <c r="B507" s="269"/>
      <c r="C507" s="267"/>
      <c r="D507" s="267"/>
      <c r="E507" s="270"/>
      <c r="F507" s="256"/>
      <c r="G507" s="256"/>
    </row>
    <row r="508" spans="1:7" x14ac:dyDescent="0.25">
      <c r="A508" s="267"/>
      <c r="B508" s="269"/>
      <c r="C508" s="267"/>
      <c r="D508" s="267"/>
      <c r="E508" s="270"/>
      <c r="F508" s="256"/>
      <c r="G508" s="256"/>
    </row>
    <row r="509" spans="1:7" x14ac:dyDescent="0.25">
      <c r="A509" s="267"/>
      <c r="B509" s="269"/>
      <c r="C509" s="267"/>
      <c r="D509" s="267"/>
      <c r="E509" s="270"/>
      <c r="F509" s="256"/>
      <c r="G509" s="256"/>
    </row>
    <row r="510" spans="1:7" x14ac:dyDescent="0.25">
      <c r="A510" s="267"/>
      <c r="B510" s="269"/>
      <c r="C510" s="267"/>
      <c r="D510" s="267"/>
      <c r="E510" s="270"/>
      <c r="F510" s="256"/>
      <c r="G510" s="256"/>
    </row>
    <row r="511" spans="1:7" x14ac:dyDescent="0.25">
      <c r="A511" s="267"/>
      <c r="B511" s="269"/>
      <c r="C511" s="267"/>
      <c r="D511" s="267"/>
      <c r="E511" s="270"/>
      <c r="F511" s="256"/>
      <c r="G511" s="256"/>
    </row>
    <row r="512" spans="1:7" x14ac:dyDescent="0.25">
      <c r="A512" s="267"/>
      <c r="B512" s="269"/>
      <c r="C512" s="267"/>
      <c r="D512" s="267"/>
      <c r="E512" s="270"/>
      <c r="F512" s="256"/>
      <c r="G512" s="256"/>
    </row>
    <row r="513" spans="1:7" x14ac:dyDescent="0.25">
      <c r="A513" s="267"/>
      <c r="B513" s="269"/>
      <c r="C513" s="267"/>
      <c r="D513" s="267"/>
      <c r="E513" s="270"/>
      <c r="F513" s="256"/>
      <c r="G513" s="256"/>
    </row>
    <row r="514" spans="1:7" x14ac:dyDescent="0.25">
      <c r="A514" s="267"/>
      <c r="B514" s="269"/>
      <c r="C514" s="267"/>
      <c r="D514" s="267"/>
      <c r="E514" s="270"/>
      <c r="F514" s="256"/>
      <c r="G514" s="256"/>
    </row>
    <row r="515" spans="1:7" x14ac:dyDescent="0.25">
      <c r="A515" s="267"/>
      <c r="B515" s="269"/>
      <c r="C515" s="267"/>
      <c r="D515" s="267"/>
      <c r="E515" s="270"/>
      <c r="F515" s="270"/>
      <c r="G515" s="270"/>
    </row>
  </sheetData>
  <sheetProtection algorithmName="SHA-512" hashValue="z2+k70VNS+qeNBY99Rwm946P6bnHSOtLGxBxKh7C2LCTQxqOAhlS0h1RfQoaK4IR829DJt4fZjrW2lutS4yOSg==" saltValue="64lo2BxAnSZD3ur6s1j68w==" spinCount="100000" sheet="1" formatCells="0" formatColumns="0" formatRows="0" insertHyperlinks="0" sort="0" autoFilter="0" pivotTables="0"/>
  <protectedRanges>
    <protectedRange sqref="C5 B83:E120 E23:G25 C52:D61 C65:D80 C63:D63 C33:D50 C16:D25 C27:D31 C26:H26" name="Optional ECBECAIs_2"/>
  </protectedRanges>
  <mergeCells count="13">
    <mergeCell ref="E13:F13"/>
    <mergeCell ref="G13:H13"/>
    <mergeCell ref="B15:D15"/>
    <mergeCell ref="B20:D20"/>
    <mergeCell ref="A1:B1"/>
    <mergeCell ref="E5:F5"/>
    <mergeCell ref="B7:C7"/>
    <mergeCell ref="E7:H7"/>
    <mergeCell ref="B8:C8"/>
    <mergeCell ref="E8:H12"/>
    <mergeCell ref="B9:C9"/>
    <mergeCell ref="B10:C10"/>
    <mergeCell ref="B11:C11"/>
  </mergeCells>
  <phoneticPr fontId="47" type="noConversion"/>
  <hyperlinks>
    <hyperlink ref="E6:F6" r:id="rId1" display="RESPONSE DYNAMIC MONITORING REPORT" xr:uid="{565ECBB5-0C0B-4188-BD1D-26CCC43A6E95}"/>
    <hyperlink ref="G5" r:id="rId2" xr:uid="{BC00DB34-7E2C-4544-810A-8EFD9AC96975}"/>
    <hyperlink ref="B8:C8" location="'Temp. Optional COVID 19 impact'!B14" display="1.  Share of assets affected by payment holidays caused by COVID 19" xr:uid="{B1286628-8C5D-4238-8B46-BF5E1B536A55}"/>
    <hyperlink ref="B9:C9" location="'Temp. Optional COVID 19 impact'!B19" display="2. Additional information on the cover pool section affected by payment holidays" xr:uid="{582BECC1-916B-4BD7-B53A-39C29B74DE3A}"/>
  </hyperlinks>
  <pageMargins left="0.7" right="0.7" top="0.75" bottom="0.75" header="0.3" footer="0.3"/>
  <pageSetup paperSize="9" orientation="portrait" r:id="rId3"/>
  <headerFooter>
    <oddFooter>&amp;C&amp;1#&amp;"Calibri"&amp;10&amp;K000000Confidential</odd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4"/>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Sheet15"/>
  <dimension ref="A1"/>
  <sheetViews>
    <sheetView zoomScale="80" zoomScaleNormal="80" workbookViewId="0"/>
  </sheetViews>
  <sheetFormatPr defaultRowHeight="15" x14ac:dyDescent="0.25"/>
  <sheetData/>
  <pageMargins left="0.7" right="0.7" top="0.75" bottom="0.75" header="0.3" footer="0.3"/>
  <pageSetup paperSize="9" orientation="portrait" r:id="rId1"/>
  <headerFooter>
    <oddFooter>&amp;C&amp;1#&amp;"Calibri"&amp;10&amp;K000000Confidential</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15</vt:i4>
      </vt:variant>
      <vt:variant>
        <vt:lpstr>Named Ranges</vt:lpstr>
      </vt:variant>
      <vt:variant>
        <vt:i4>14</vt:i4>
      </vt:variant>
    </vt:vector>
  </HeadingPairs>
  <TitlesOfParts>
    <vt:vector size="29" baseType="lpstr">
      <vt:lpstr>Disclaimer</vt:lpstr>
      <vt:lpstr>Introduction</vt:lpstr>
      <vt:lpstr>Completion Instructions</vt:lpstr>
      <vt:lpstr>FAQ</vt:lpstr>
      <vt:lpstr>A. HTT General</vt:lpstr>
      <vt:lpstr>B1. HTT Mortgage Assets</vt:lpstr>
      <vt:lpstr>B2. HTT Public Sector Assets</vt:lpstr>
      <vt:lpstr>B3. HTT Shipping Assets</vt:lpstr>
      <vt:lpstr>C. HTT Harmonised Glossary</vt:lpstr>
      <vt:lpstr>D. Insert Nat Trans Templ</vt:lpstr>
      <vt:lpstr>E. Optional ECB-ECAIs data</vt:lpstr>
      <vt:lpstr>F1. Sustainable M data</vt:lpstr>
      <vt:lpstr>G1. Crisis M Payment Holidays</vt:lpstr>
      <vt:lpstr>E.g. General</vt:lpstr>
      <vt:lpstr>E.g. Other</vt:lpstr>
      <vt:lpstr>Disclaimer!general_tc</vt:lpstr>
      <vt:lpstr>'A. HTT General'!Print_Area</vt:lpstr>
      <vt:lpstr>'B1. HTT Mortgage Assets'!Print_Area</vt:lpstr>
      <vt:lpstr>'B2. HTT Public Sector Assets'!Print_Area</vt:lpstr>
      <vt:lpstr>'B3. HTT Shipping Assets'!Print_Area</vt:lpstr>
      <vt:lpstr>'C. HTT Harmonised Glossary'!Print_Area</vt:lpstr>
      <vt:lpstr>'Completion Instructions'!Print_Area</vt:lpstr>
      <vt:lpstr>Disclaimer!Print_Area</vt:lpstr>
      <vt:lpstr>'E. Optional ECB-ECAIs data'!Print_Area</vt:lpstr>
      <vt:lpstr>FAQ!Print_Area</vt:lpstr>
      <vt:lpstr>Introduction!Print_Area</vt:lpstr>
      <vt:lpstr>Disclaimer!Print_Titles</vt:lpstr>
      <vt:lpstr>FAQ!Print_Titles</vt:lpstr>
      <vt:lpstr>Disclaimer!privacy_policy</vt:lpstr>
    </vt:vector>
  </TitlesOfParts>
  <Company>European Mortgage Federation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harmonised-transparency-template-nordea-eiendomskreditt-q1-2023</dc:title>
  <dc:creator>Paolo Colonna</dc:creator>
  <cp:lastPrinted>2016-05-20T08:25:54Z</cp:lastPrinted>
  <dcterms:created xsi:type="dcterms:W3CDTF">2016-04-21T08:07:20Z</dcterms:created>
  <dcterms:modified xsi:type="dcterms:W3CDTF">2023-08-21T09:11:45Z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y fmtid="{D5CDD505-2E9C-101B-9397-08002B2CF9AE}" pid="4" name="MSIP_Label_400b7bbd-7ade-49ce-aa5e-23220b76cd08_Enabled">
    <vt:lpwstr>true</vt:lpwstr>
  </property>
  <property fmtid="{D5CDD505-2E9C-101B-9397-08002B2CF9AE}" pid="5" name="MSIP_Label_400b7bbd-7ade-49ce-aa5e-23220b76cd08_SetDate">
    <vt:lpwstr>2023-08-21T09:11:44Z</vt:lpwstr>
  </property>
  <property fmtid="{D5CDD505-2E9C-101B-9397-08002B2CF9AE}" pid="6" name="MSIP_Label_400b7bbd-7ade-49ce-aa5e-23220b76cd08_Method">
    <vt:lpwstr>Standard</vt:lpwstr>
  </property>
  <property fmtid="{D5CDD505-2E9C-101B-9397-08002B2CF9AE}" pid="7" name="MSIP_Label_400b7bbd-7ade-49ce-aa5e-23220b76cd08_Name">
    <vt:lpwstr>Confidential</vt:lpwstr>
  </property>
  <property fmtid="{D5CDD505-2E9C-101B-9397-08002B2CF9AE}" pid="8" name="MSIP_Label_400b7bbd-7ade-49ce-aa5e-23220b76cd08_SiteId">
    <vt:lpwstr>8beccd60-0be6-4025-8e24-ca9ae679e1f4</vt:lpwstr>
  </property>
  <property fmtid="{D5CDD505-2E9C-101B-9397-08002B2CF9AE}" pid="9" name="MSIP_Label_400b7bbd-7ade-49ce-aa5e-23220b76cd08_ActionId">
    <vt:lpwstr>36c2ac93-6483-4e20-903d-cc3b0d88d6a2</vt:lpwstr>
  </property>
  <property fmtid="{D5CDD505-2E9C-101B-9397-08002B2CF9AE}" pid="10" name="MSIP_Label_400b7bbd-7ade-49ce-aa5e-23220b76cd08_ContentBits">
    <vt:lpwstr>2</vt:lpwstr>
  </property>
</Properties>
</file>